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-fl01\17903000\01.市街地担当\◆◆◆都市戦略\25_RiM\プロポーザル募集要項\要項\様式\"/>
    </mc:Choice>
  </mc:AlternateContent>
  <bookViews>
    <workbookView xWindow="0" yWindow="0" windowWidth="19200" windowHeight="10800" tabRatio="877"/>
  </bookViews>
  <sheets>
    <sheet name="様式15 資金計画" sheetId="23" r:id="rId1"/>
    <sheet name="固定資産税" sheetId="25" state="hidden" r:id="rId2"/>
    <sheet name="（運営事業者）説明用 (合計)" sheetId="22" state="hidden" r:id="rId3"/>
  </sheets>
  <externalReferences>
    <externalReference r:id="rId4"/>
  </externalReferences>
  <definedNames>
    <definedName name="_Key1" hidden="1">[1]社員データー!#REF!</definedName>
    <definedName name="_Key2" hidden="1">[1]社員データー!#REF!</definedName>
    <definedName name="_Order1" hidden="1">1</definedName>
    <definedName name="_Order2" hidden="1">1</definedName>
    <definedName name="_Sort" hidden="1">#REF!</definedName>
    <definedName name="A">#REF!</definedName>
    <definedName name="_xlnm.Print_Area" localSheetId="2">'（運営事業者）説明用 (合計)'!$A$1:$M$78</definedName>
    <definedName name="_xlnm.Print_Area" localSheetId="1">固定資産税!$A$1:$V$18</definedName>
    <definedName name="_xlnm.Print_Area" localSheetId="0">'様式15 資金計画'!$A$1:$U$61</definedName>
    <definedName name="カラオケＢＯＸ">#REF!</definedName>
    <definedName name="カラオケサロン">#REF!</definedName>
    <definedName name="クレジット">#REF!</definedName>
    <definedName name="ゲーム">#REF!</definedName>
    <definedName name="その他">#REF!</definedName>
    <definedName name="その他売掛">#REF!</definedName>
    <definedName name="タオル">#REF!</definedName>
    <definedName name="チケット販売">#REF!</definedName>
    <definedName name="ディナー">#REF!</definedName>
    <definedName name="バス">#REF!</definedName>
    <definedName name="プール">#REF!</definedName>
    <definedName name="マッサージ">#REF!</definedName>
    <definedName name="ロビー">#REF!</definedName>
    <definedName name="印刷範囲">#REF!</definedName>
    <definedName name="金券">#REF!</definedName>
    <definedName name="自販機">#REF!</definedName>
    <definedName name="自販機立替">#REF!</definedName>
    <definedName name="宿泊">#REF!</definedName>
    <definedName name="祝日">#REF!</definedName>
    <definedName name="滞在未収金">#REF!</definedName>
    <definedName name="宅配便">#REF!</definedName>
    <definedName name="売掛金">#REF!</definedName>
    <definedName name="売店">#REF!</definedName>
    <definedName name="未収金売上">#REF!</definedName>
    <definedName name="夜食処">#REF!</definedName>
    <definedName name="優待券">#REF!</definedName>
  </definedNames>
  <calcPr calcId="152511"/>
</workbook>
</file>

<file path=xl/calcChain.xml><?xml version="1.0" encoding="utf-8"?>
<calcChain xmlns="http://schemas.openxmlformats.org/spreadsheetml/2006/main">
  <c r="Q18" i="23" l="1"/>
  <c r="N25" i="23"/>
  <c r="N13" i="23" l="1"/>
  <c r="N10" i="23"/>
  <c r="N32" i="23" l="1"/>
  <c r="N20" i="23"/>
  <c r="N21" i="23"/>
  <c r="N34" i="23" l="1"/>
  <c r="C9" i="23" l="1"/>
  <c r="B4" i="25" l="1"/>
  <c r="B5" i="25" s="1"/>
  <c r="B7" i="25" s="1"/>
  <c r="M13" i="25" s="1"/>
  <c r="M18" i="25" s="1"/>
  <c r="N19" i="23"/>
  <c r="N9" i="23"/>
  <c r="H38" i="22"/>
  <c r="C12" i="23"/>
  <c r="C11" i="23"/>
  <c r="G30" i="22"/>
  <c r="C10" i="23"/>
  <c r="K29" i="22"/>
  <c r="C8" i="23"/>
  <c r="L58" i="22"/>
  <c r="K58" i="22"/>
  <c r="J58" i="22"/>
  <c r="L53" i="22"/>
  <c r="K53" i="22"/>
  <c r="J53" i="22"/>
  <c r="L47" i="22"/>
  <c r="K47" i="22"/>
  <c r="J47" i="22"/>
  <c r="L44" i="22"/>
  <c r="K44" i="22"/>
  <c r="J44" i="22"/>
  <c r="I44" i="22"/>
  <c r="H44" i="22"/>
  <c r="G44" i="22"/>
  <c r="F44" i="22"/>
  <c r="E44" i="22"/>
  <c r="D44" i="22"/>
  <c r="C44" i="22"/>
  <c r="L43" i="22"/>
  <c r="K43" i="22"/>
  <c r="J43" i="22"/>
  <c r="I43" i="22"/>
  <c r="H43" i="22"/>
  <c r="G43" i="22"/>
  <c r="F43" i="22"/>
  <c r="E43" i="22"/>
  <c r="D43" i="22"/>
  <c r="C43" i="22"/>
  <c r="J42" i="22"/>
  <c r="J41" i="22"/>
  <c r="J40" i="22"/>
  <c r="J39" i="22"/>
  <c r="D38" i="22"/>
  <c r="C38" i="22"/>
  <c r="L36" i="22"/>
  <c r="K36" i="22"/>
  <c r="J36" i="22"/>
  <c r="I36" i="22"/>
  <c r="H36" i="22"/>
  <c r="G36" i="22"/>
  <c r="F36" i="22"/>
  <c r="E36" i="22"/>
  <c r="D36" i="22"/>
  <c r="C36" i="22"/>
  <c r="C33" i="22"/>
  <c r="J31" i="22"/>
  <c r="J29" i="22"/>
  <c r="L28" i="22"/>
  <c r="K28" i="22"/>
  <c r="J28" i="22"/>
  <c r="I28" i="22"/>
  <c r="H28" i="22"/>
  <c r="G28" i="22"/>
  <c r="F28" i="22"/>
  <c r="E28" i="22"/>
  <c r="D28" i="22"/>
  <c r="C28" i="22"/>
  <c r="K41" i="22" l="1"/>
  <c r="L39" i="22"/>
  <c r="K64" i="22"/>
  <c r="C30" i="22"/>
  <c r="K31" i="22"/>
  <c r="D30" i="22"/>
  <c r="L31" i="22"/>
  <c r="K42" i="22"/>
  <c r="D33" i="22"/>
  <c r="K39" i="22"/>
  <c r="C32" i="22"/>
  <c r="J64" i="22"/>
  <c r="K40" i="22"/>
  <c r="D31" i="22"/>
  <c r="E33" i="22"/>
  <c r="C31" i="22"/>
  <c r="E38" i="22"/>
  <c r="L40" i="22"/>
  <c r="F38" i="22"/>
  <c r="E30" i="22"/>
  <c r="G38" i="22"/>
  <c r="L41" i="22"/>
  <c r="L64" i="22"/>
  <c r="F30" i="22"/>
  <c r="L42" i="22"/>
  <c r="Q13" i="25"/>
  <c r="Q18" i="25" s="1"/>
  <c r="I13" i="25"/>
  <c r="I18" i="25" s="1"/>
  <c r="I45" i="22" s="1"/>
  <c r="V11" i="25"/>
  <c r="N11" i="25"/>
  <c r="F11" i="25"/>
  <c r="P13" i="25"/>
  <c r="P18" i="25" s="1"/>
  <c r="H13" i="25"/>
  <c r="H18" i="25" s="1"/>
  <c r="H45" i="22" s="1"/>
  <c r="U11" i="25"/>
  <c r="M11" i="25"/>
  <c r="E11" i="25"/>
  <c r="V13" i="25"/>
  <c r="V18" i="25" s="1"/>
  <c r="N13" i="25"/>
  <c r="N18" i="25" s="1"/>
  <c r="F13" i="25"/>
  <c r="F18" i="25" s="1"/>
  <c r="F45" i="22" s="1"/>
  <c r="S11" i="25"/>
  <c r="K11" i="25"/>
  <c r="C11" i="25"/>
  <c r="W13" i="25"/>
  <c r="W18" i="25" s="1"/>
  <c r="K13" i="25"/>
  <c r="K18" i="25" s="1"/>
  <c r="K45" i="22" s="1"/>
  <c r="R11" i="25"/>
  <c r="G11" i="25"/>
  <c r="U13" i="25"/>
  <c r="U18" i="25" s="1"/>
  <c r="J13" i="25"/>
  <c r="J18" i="25" s="1"/>
  <c r="J45" i="22" s="1"/>
  <c r="Q11" i="25"/>
  <c r="D11" i="25"/>
  <c r="S13" i="25"/>
  <c r="S18" i="25" s="1"/>
  <c r="E13" i="25"/>
  <c r="E18" i="25" s="1"/>
  <c r="E45" i="22" s="1"/>
  <c r="O11" i="25"/>
  <c r="L13" i="25"/>
  <c r="L18" i="25" s="1"/>
  <c r="L45" i="22" s="1"/>
  <c r="T11" i="25"/>
  <c r="H11" i="25"/>
  <c r="D13" i="25"/>
  <c r="D18" i="25" s="1"/>
  <c r="D45" i="22" s="1"/>
  <c r="W11" i="25"/>
  <c r="T13" i="25"/>
  <c r="T18" i="25" s="1"/>
  <c r="P11" i="25"/>
  <c r="R13" i="25"/>
  <c r="R18" i="25" s="1"/>
  <c r="L11" i="25"/>
  <c r="O13" i="25"/>
  <c r="O18" i="25" s="1"/>
  <c r="J11" i="25"/>
  <c r="I11" i="25"/>
  <c r="C13" i="25"/>
  <c r="C18" i="25" s="1"/>
  <c r="C45" i="22" s="1"/>
  <c r="G13" i="25"/>
  <c r="G18" i="25" s="1"/>
  <c r="G45" i="22" s="1"/>
  <c r="F47" i="22" l="1"/>
  <c r="D32" i="22"/>
  <c r="L29" i="22"/>
  <c r="E31" i="22"/>
  <c r="F33" i="22"/>
  <c r="F31" i="22"/>
  <c r="I38" i="22"/>
  <c r="H30" i="22"/>
  <c r="G47" i="22"/>
  <c r="C47" i="22"/>
  <c r="D47" i="22" l="1"/>
  <c r="E47" i="22"/>
  <c r="G58" i="22"/>
  <c r="G64" i="22" s="1"/>
  <c r="H47" i="22"/>
  <c r="I58" i="22"/>
  <c r="D58" i="22"/>
  <c r="C58" i="22"/>
  <c r="C64" i="22" s="1"/>
  <c r="F58" i="22"/>
  <c r="F64" i="22" s="1"/>
  <c r="I47" i="22"/>
  <c r="C77" i="22"/>
  <c r="E32" i="22"/>
  <c r="G33" i="22"/>
  <c r="G31" i="22"/>
  <c r="J38" i="22"/>
  <c r="I30" i="22"/>
  <c r="H58" i="22"/>
  <c r="N14" i="23"/>
  <c r="E58" i="22"/>
  <c r="C46" i="22"/>
  <c r="H64" i="22" l="1"/>
  <c r="C42" i="22"/>
  <c r="C41" i="22"/>
  <c r="D64" i="22"/>
  <c r="E64" i="22"/>
  <c r="I64" i="22"/>
  <c r="F32" i="22"/>
  <c r="H33" i="22"/>
  <c r="I31" i="22"/>
  <c r="H31" i="22"/>
  <c r="J30" i="22"/>
  <c r="K38" i="22"/>
  <c r="D46" i="22"/>
  <c r="D42" i="22" l="1"/>
  <c r="D41" i="22"/>
  <c r="C40" i="22"/>
  <c r="D40" i="22"/>
  <c r="G32" i="22"/>
  <c r="I33" i="22"/>
  <c r="L38" i="22"/>
  <c r="E46" i="22"/>
  <c r="K30" i="22"/>
  <c r="E41" i="22" l="1"/>
  <c r="E42" i="22"/>
  <c r="E40" i="22"/>
  <c r="H32" i="22"/>
  <c r="J33" i="22"/>
  <c r="L30" i="22"/>
  <c r="F46" i="22"/>
  <c r="F42" i="22" l="1"/>
  <c r="F41" i="22"/>
  <c r="F40" i="22"/>
  <c r="I32" i="22"/>
  <c r="K33" i="22"/>
  <c r="G46" i="22"/>
  <c r="G41" i="22" l="1"/>
  <c r="G42" i="22"/>
  <c r="G40" i="22"/>
  <c r="C39" i="22"/>
  <c r="J32" i="22"/>
  <c r="J34" i="22" s="1"/>
  <c r="L33" i="22"/>
  <c r="H46" i="22"/>
  <c r="H42" i="22" l="1"/>
  <c r="I42" i="22"/>
  <c r="I41" i="22"/>
  <c r="H41" i="22"/>
  <c r="I40" i="22"/>
  <c r="H40" i="22"/>
  <c r="D39" i="22"/>
  <c r="K32" i="22"/>
  <c r="K34" i="22" s="1"/>
  <c r="I46" i="22"/>
  <c r="E39" i="22" l="1"/>
  <c r="L32" i="22"/>
  <c r="L34" i="22" s="1"/>
  <c r="J46" i="22"/>
  <c r="F39" i="22" l="1"/>
  <c r="K46" i="22"/>
  <c r="G39" i="22" l="1"/>
  <c r="L46" i="22"/>
  <c r="H39" i="22" l="1"/>
  <c r="I39" i="22" l="1"/>
  <c r="S17" i="23"/>
  <c r="Q17" i="23" s="1"/>
  <c r="S18" i="23"/>
  <c r="N18" i="23" l="1"/>
  <c r="N17" i="23"/>
  <c r="N22" i="23" l="1"/>
  <c r="E13" i="23"/>
  <c r="C29" i="22"/>
  <c r="C34" i="22" s="1"/>
  <c r="D29" i="22"/>
  <c r="D34" i="22" s="1"/>
  <c r="E25" i="23" l="1"/>
  <c r="E30" i="23" s="1"/>
  <c r="E31" i="23" s="1"/>
  <c r="E29" i="22"/>
  <c r="E34" i="22" s="1"/>
  <c r="C37" i="22" l="1"/>
  <c r="C49" i="22" s="1"/>
  <c r="C52" i="22" s="1"/>
  <c r="C57" i="22" s="1"/>
  <c r="C53" i="22"/>
  <c r="G13" i="23"/>
  <c r="F29" i="22"/>
  <c r="F34" i="22" s="1"/>
  <c r="F13" i="23"/>
  <c r="C54" i="22" l="1"/>
  <c r="D37" i="22"/>
  <c r="D49" i="22" s="1"/>
  <c r="D52" i="22" s="1"/>
  <c r="D57" i="22" s="1"/>
  <c r="E33" i="23"/>
  <c r="C62" i="22"/>
  <c r="L63" i="22" s="1"/>
  <c r="I74" i="22" s="1"/>
  <c r="I76" i="22" s="1"/>
  <c r="C76" i="22" s="1"/>
  <c r="C78" i="22" s="1"/>
  <c r="F25" i="23"/>
  <c r="F30" i="23" s="1"/>
  <c r="F31" i="23" s="1"/>
  <c r="D53" i="22" s="1"/>
  <c r="H13" i="23"/>
  <c r="G29" i="22"/>
  <c r="G34" i="22" s="1"/>
  <c r="G25" i="23" l="1"/>
  <c r="G30" i="23" s="1"/>
  <c r="G31" i="23" s="1"/>
  <c r="E53" i="22" s="1"/>
  <c r="E37" i="22"/>
  <c r="E49" i="22" s="1"/>
  <c r="E52" i="22" s="1"/>
  <c r="E57" i="22" s="1"/>
  <c r="C23" i="22"/>
  <c r="L25" i="22" s="1"/>
  <c r="F33" i="23"/>
  <c r="H29" i="22"/>
  <c r="H34" i="22" s="1"/>
  <c r="I13" i="23"/>
  <c r="D54" i="22"/>
  <c r="D62" i="22"/>
  <c r="D23" i="22" s="1"/>
  <c r="I25" i="23" l="1"/>
  <c r="I30" i="23" s="1"/>
  <c r="I31" i="23" s="1"/>
  <c r="F37" i="22"/>
  <c r="F49" i="22" s="1"/>
  <c r="F52" i="22" s="1"/>
  <c r="F57" i="22" s="1"/>
  <c r="H25" i="23"/>
  <c r="H30" i="23" s="1"/>
  <c r="H31" i="23" s="1"/>
  <c r="F53" i="22" s="1"/>
  <c r="G33" i="23"/>
  <c r="E54" i="22"/>
  <c r="E62" i="22"/>
  <c r="E23" i="22" s="1"/>
  <c r="I29" i="22"/>
  <c r="I34" i="22" s="1"/>
  <c r="K13" i="23"/>
  <c r="J13" i="23"/>
  <c r="J25" i="23" l="1"/>
  <c r="J30" i="23" s="1"/>
  <c r="J31" i="23" s="1"/>
  <c r="G37" i="22"/>
  <c r="G49" i="22" s="1"/>
  <c r="G52" i="22" s="1"/>
  <c r="G57" i="22" s="1"/>
  <c r="H33" i="23"/>
  <c r="G53" i="22"/>
  <c r="F54" i="22"/>
  <c r="F62" i="22"/>
  <c r="F23" i="22" s="1"/>
  <c r="H37" i="22" l="1"/>
  <c r="H49" i="22" s="1"/>
  <c r="H52" i="22" s="1"/>
  <c r="H57" i="22" s="1"/>
  <c r="I33" i="23"/>
  <c r="H53" i="22"/>
  <c r="G54" i="22"/>
  <c r="G62" i="22"/>
  <c r="G23" i="22" s="1"/>
  <c r="I37" i="22" l="1"/>
  <c r="I49" i="22" s="1"/>
  <c r="I52" i="22" s="1"/>
  <c r="I57" i="22" s="1"/>
  <c r="J33" i="23"/>
  <c r="K25" i="23"/>
  <c r="K30" i="23" s="1"/>
  <c r="K31" i="23" s="1"/>
  <c r="I53" i="22" s="1"/>
  <c r="H54" i="22"/>
  <c r="H62" i="22"/>
  <c r="H23" i="22" s="1"/>
  <c r="J37" i="22" l="1"/>
  <c r="J49" i="22" s="1"/>
  <c r="J52" i="22" s="1"/>
  <c r="K33" i="23"/>
  <c r="I54" i="22"/>
  <c r="I62" i="22"/>
  <c r="I23" i="22" s="1"/>
  <c r="K37" i="22" l="1"/>
  <c r="K49" i="22" s="1"/>
  <c r="K52" i="22" s="1"/>
  <c r="J54" i="22"/>
  <c r="J57" i="22"/>
  <c r="J62" i="22" s="1"/>
  <c r="J23" i="22" s="1"/>
  <c r="K54" i="22" l="1"/>
  <c r="K57" i="22"/>
  <c r="K62" i="22" s="1"/>
  <c r="K23" i="22" s="1"/>
  <c r="L37" i="22"/>
  <c r="L49" i="22" s="1"/>
  <c r="L52" i="22" s="1"/>
  <c r="L54" i="22" l="1"/>
  <c r="L57" i="22"/>
  <c r="L62" i="22" s="1"/>
  <c r="L23" i="22" s="1"/>
</calcChain>
</file>

<file path=xl/sharedStrings.xml><?xml version="1.0" encoding="utf-8"?>
<sst xmlns="http://schemas.openxmlformats.org/spreadsheetml/2006/main" count="185" uniqueCount="159">
  <si>
    <t>支払利息</t>
  </si>
  <si>
    <t>計</t>
    <rPh sb="0" eb="1">
      <t>ケイ</t>
    </rPh>
    <phoneticPr fontId="8"/>
  </si>
  <si>
    <t>駐車場賃料</t>
    <rPh sb="0" eb="3">
      <t>チュウシャジョウ</t>
    </rPh>
    <rPh sb="3" eb="5">
      <t>チンリョウ</t>
    </rPh>
    <phoneticPr fontId="8"/>
  </si>
  <si>
    <t>①</t>
    <phoneticPr fontId="8"/>
  </si>
  <si>
    <t>②</t>
    <phoneticPr fontId="8"/>
  </si>
  <si>
    <t>③</t>
    <phoneticPr fontId="8"/>
  </si>
  <si>
    <t>修繕費</t>
    <rPh sb="0" eb="2">
      <t>シュウゼン</t>
    </rPh>
    <rPh sb="2" eb="3">
      <t>ヒ</t>
    </rPh>
    <phoneticPr fontId="8"/>
  </si>
  <si>
    <t>合計</t>
    <rPh sb="0" eb="2">
      <t>ゴウケイ</t>
    </rPh>
    <phoneticPr fontId="8"/>
  </si>
  <si>
    <t>リム再生プロジェクト収支計画（ベ-スケース）</t>
    <rPh sb="2" eb="4">
      <t>サイセイ</t>
    </rPh>
    <rPh sb="10" eb="12">
      <t>シュウシ</t>
    </rPh>
    <rPh sb="12" eb="14">
      <t>ケイカク</t>
    </rPh>
    <phoneticPr fontId="8"/>
  </si>
  <si>
    <t>（全体事業費）</t>
    <rPh sb="1" eb="3">
      <t>ゼンタイ</t>
    </rPh>
    <rPh sb="3" eb="5">
      <t>ジギョウ</t>
    </rPh>
    <rPh sb="5" eb="6">
      <t>ヒ</t>
    </rPh>
    <phoneticPr fontId="8"/>
  </si>
  <si>
    <t>（１）DSCR（Debt Service Coverage Ratio）の算定</t>
    <rPh sb="37" eb="39">
      <t>サンテイ</t>
    </rPh>
    <phoneticPr fontId="8"/>
  </si>
  <si>
    <t>年度</t>
    <rPh sb="0" eb="2">
      <t>ネンド</t>
    </rPh>
    <phoneticPr fontId="8"/>
  </si>
  <si>
    <t>2021年度</t>
    <rPh sb="4" eb="6">
      <t>ネンド</t>
    </rPh>
    <phoneticPr fontId="8"/>
  </si>
  <si>
    <t>2022年度</t>
    <rPh sb="4" eb="6">
      <t>ネンド</t>
    </rPh>
    <phoneticPr fontId="8"/>
  </si>
  <si>
    <t>2023年度</t>
    <rPh sb="4" eb="6">
      <t>ネンド</t>
    </rPh>
    <phoneticPr fontId="8"/>
  </si>
  <si>
    <t>2024年度</t>
    <rPh sb="4" eb="6">
      <t>ネンド</t>
    </rPh>
    <phoneticPr fontId="8"/>
  </si>
  <si>
    <t>2025年度</t>
    <rPh sb="4" eb="6">
      <t>ネンド</t>
    </rPh>
    <phoneticPr fontId="8"/>
  </si>
  <si>
    <t>2026年度</t>
    <rPh sb="4" eb="6">
      <t>ネンド</t>
    </rPh>
    <phoneticPr fontId="8"/>
  </si>
  <si>
    <t>2027年度</t>
    <rPh sb="4" eb="6">
      <t>ネンド</t>
    </rPh>
    <phoneticPr fontId="8"/>
  </si>
  <si>
    <t>2028年度</t>
    <rPh sb="4" eb="6">
      <t>ネンド</t>
    </rPh>
    <phoneticPr fontId="8"/>
  </si>
  <si>
    <t>2029年度</t>
    <rPh sb="4" eb="6">
      <t>ネンド</t>
    </rPh>
    <phoneticPr fontId="8"/>
  </si>
  <si>
    <t>2030年度</t>
    <rPh sb="4" eb="6">
      <t>ネンド</t>
    </rPh>
    <phoneticPr fontId="8"/>
  </si>
  <si>
    <t>DSCR</t>
    <phoneticPr fontId="8"/>
  </si>
  <si>
    <t>⑪/⑫</t>
    <phoneticPr fontId="8"/>
  </si>
  <si>
    <t>平均値</t>
    <rPh sb="0" eb="2">
      <t>ヘイキン</t>
    </rPh>
    <rPh sb="2" eb="3">
      <t>チ</t>
    </rPh>
    <phoneticPr fontId="8"/>
  </si>
  <si>
    <t>（百万円）</t>
    <rPh sb="1" eb="3">
      <t>ヒャクマン</t>
    </rPh>
    <rPh sb="3" eb="4">
      <t>ヒャクマンエン</t>
    </rPh>
    <phoneticPr fontId="8"/>
  </si>
  <si>
    <t>収入</t>
    <rPh sb="0" eb="2">
      <t>シュウニュウ</t>
    </rPh>
    <phoneticPr fontId="8"/>
  </si>
  <si>
    <t>商業床賃料</t>
    <rPh sb="0" eb="2">
      <t>ショウギョウ</t>
    </rPh>
    <rPh sb="2" eb="3">
      <t>ユカ</t>
    </rPh>
    <rPh sb="3" eb="5">
      <t>チンリョウ</t>
    </rPh>
    <phoneticPr fontId="8"/>
  </si>
  <si>
    <t>ホテル床賃料</t>
    <rPh sb="3" eb="4">
      <t>ユカ</t>
    </rPh>
    <rPh sb="4" eb="6">
      <t>チンリョウ</t>
    </rPh>
    <phoneticPr fontId="8"/>
  </si>
  <si>
    <t>公共床賃料</t>
    <rPh sb="0" eb="2">
      <t>コウキョウ</t>
    </rPh>
    <rPh sb="2" eb="3">
      <t>ユカ</t>
    </rPh>
    <rPh sb="3" eb="5">
      <t>チンリョウ</t>
    </rPh>
    <phoneticPr fontId="8"/>
  </si>
  <si>
    <t>営業外収益</t>
    <rPh sb="0" eb="3">
      <t>エイギョウガイ</t>
    </rPh>
    <rPh sb="3" eb="5">
      <t>シュウエキ</t>
    </rPh>
    <phoneticPr fontId="8"/>
  </si>
  <si>
    <t>費用</t>
    <rPh sb="0" eb="2">
      <t>ヒヨウ</t>
    </rPh>
    <phoneticPr fontId="8"/>
  </si>
  <si>
    <t>不動産取得税</t>
    <rPh sb="0" eb="3">
      <t>フドウサン</t>
    </rPh>
    <rPh sb="3" eb="5">
      <t>シュトク</t>
    </rPh>
    <rPh sb="5" eb="6">
      <t>ゼイ</t>
    </rPh>
    <phoneticPr fontId="8"/>
  </si>
  <si>
    <t>登録免許税</t>
    <rPh sb="0" eb="2">
      <t>トウロク</t>
    </rPh>
    <rPh sb="2" eb="5">
      <t>メンキョゼイ</t>
    </rPh>
    <phoneticPr fontId="8"/>
  </si>
  <si>
    <t>光熱水費</t>
    <rPh sb="0" eb="2">
      <t>コウネツ</t>
    </rPh>
    <rPh sb="2" eb="3">
      <t>ミズ</t>
    </rPh>
    <rPh sb="3" eb="4">
      <t>ヒ</t>
    </rPh>
    <phoneticPr fontId="8"/>
  </si>
  <si>
    <t>共有床運営経費（管理費）</t>
    <rPh sb="0" eb="2">
      <t>キョウユウ</t>
    </rPh>
    <rPh sb="2" eb="3">
      <t>ユカ</t>
    </rPh>
    <rPh sb="3" eb="5">
      <t>ウンエイ</t>
    </rPh>
    <rPh sb="5" eb="7">
      <t>ケイヒ</t>
    </rPh>
    <rPh sb="8" eb="10">
      <t>カンリ</t>
    </rPh>
    <rPh sb="10" eb="11">
      <t>ヒ</t>
    </rPh>
    <phoneticPr fontId="8"/>
  </si>
  <si>
    <t>損害保険料</t>
    <rPh sb="0" eb="2">
      <t>ソンガイ</t>
    </rPh>
    <rPh sb="2" eb="5">
      <t>ホケンリョウ</t>
    </rPh>
    <phoneticPr fontId="8"/>
  </si>
  <si>
    <t>一般管理費</t>
    <rPh sb="0" eb="2">
      <t>イッパン</t>
    </rPh>
    <rPh sb="2" eb="5">
      <t>カンリヒ</t>
    </rPh>
    <phoneticPr fontId="8"/>
  </si>
  <si>
    <t>土地賃貸料</t>
    <rPh sb="0" eb="5">
      <t>トチチンタイリョウ</t>
    </rPh>
    <phoneticPr fontId="8"/>
  </si>
  <si>
    <t>固定資産税</t>
    <rPh sb="0" eb="2">
      <t>コテイ</t>
    </rPh>
    <rPh sb="2" eb="5">
      <t>シサンゼイ</t>
    </rPh>
    <phoneticPr fontId="8"/>
  </si>
  <si>
    <t>減価償却費・償却費</t>
  </si>
  <si>
    <t>④</t>
    <phoneticPr fontId="8"/>
  </si>
  <si>
    <t>特別損失</t>
  </si>
  <si>
    <t>⑤</t>
    <phoneticPr fontId="8"/>
  </si>
  <si>
    <t>⑥</t>
    <phoneticPr fontId="8"/>
  </si>
  <si>
    <t>税引前利益</t>
    <rPh sb="0" eb="2">
      <t>ゼイビキ</t>
    </rPh>
    <rPh sb="2" eb="3">
      <t>マエ</t>
    </rPh>
    <rPh sb="3" eb="5">
      <t>リエキ</t>
    </rPh>
    <phoneticPr fontId="8"/>
  </si>
  <si>
    <t>①－⑤</t>
    <phoneticPr fontId="8"/>
  </si>
  <si>
    <t>⑦</t>
    <phoneticPr fontId="8"/>
  </si>
  <si>
    <t>税金</t>
    <rPh sb="0" eb="2">
      <t>ゼイキン</t>
    </rPh>
    <phoneticPr fontId="8"/>
  </si>
  <si>
    <t>⑧</t>
    <phoneticPr fontId="8"/>
  </si>
  <si>
    <t>当期利益</t>
    <rPh sb="0" eb="2">
      <t>トウキ</t>
    </rPh>
    <rPh sb="2" eb="4">
      <t>リエキ</t>
    </rPh>
    <phoneticPr fontId="8"/>
  </si>
  <si>
    <t>⑥－⑦</t>
    <phoneticPr fontId="8"/>
  </si>
  <si>
    <t>⑨</t>
    <phoneticPr fontId="8"/>
  </si>
  <si>
    <t>償却前利益</t>
    <rPh sb="0" eb="2">
      <t>ショウキャク</t>
    </rPh>
    <rPh sb="2" eb="3">
      <t>マエ</t>
    </rPh>
    <rPh sb="3" eb="5">
      <t>リエキ</t>
    </rPh>
    <phoneticPr fontId="8"/>
  </si>
  <si>
    <t>②＋⑥</t>
    <phoneticPr fontId="8"/>
  </si>
  <si>
    <t>⑩</t>
    <phoneticPr fontId="8"/>
  </si>
  <si>
    <t>借入金返済</t>
    <rPh sb="0" eb="2">
      <t>カリイレ</t>
    </rPh>
    <rPh sb="2" eb="3">
      <t>キン</t>
    </rPh>
    <rPh sb="3" eb="5">
      <t>ヘンサイ</t>
    </rPh>
    <phoneticPr fontId="8"/>
  </si>
  <si>
    <t>⑪</t>
    <phoneticPr fontId="8"/>
  </si>
  <si>
    <t>元利金支払前</t>
    <rPh sb="0" eb="3">
      <t>ガンリキン</t>
    </rPh>
    <rPh sb="3" eb="5">
      <t>シハライ</t>
    </rPh>
    <rPh sb="5" eb="6">
      <t>マエ</t>
    </rPh>
    <phoneticPr fontId="8"/>
  </si>
  <si>
    <t>③＋⑨－⑦</t>
    <phoneticPr fontId="8"/>
  </si>
  <si>
    <t>ｷｬｯｼｭﾌﾛｰ</t>
    <phoneticPr fontId="8"/>
  </si>
  <si>
    <t>10年平均値</t>
  </si>
  <si>
    <t>⑫</t>
    <phoneticPr fontId="8"/>
  </si>
  <si>
    <t>元利返済金</t>
    <rPh sb="0" eb="2">
      <t>ガンリ</t>
    </rPh>
    <rPh sb="2" eb="5">
      <t>ヘンサイキン</t>
    </rPh>
    <phoneticPr fontId="8"/>
  </si>
  <si>
    <t>③＋⑩</t>
    <phoneticPr fontId="8"/>
  </si>
  <si>
    <t>（２）LTV（Loan To Value）の算定</t>
    <rPh sb="22" eb="24">
      <t>サンテイ</t>
    </rPh>
    <phoneticPr fontId="8"/>
  </si>
  <si>
    <t>元利金利払前CF⑪の開業後１０期平均</t>
    <rPh sb="0" eb="3">
      <t>ガンリキン</t>
    </rPh>
    <phoneticPr fontId="8"/>
  </si>
  <si>
    <t>キャップレート：7.5％</t>
    <phoneticPr fontId="8"/>
  </si>
  <si>
    <t>①資産額</t>
    <rPh sb="1" eb="3">
      <t>シサン</t>
    </rPh>
    <rPh sb="3" eb="4">
      <t>ガク</t>
    </rPh>
    <phoneticPr fontId="8"/>
  </si>
  <si>
    <t>百万円</t>
    <rPh sb="0" eb="3">
      <t>ヒャクマンエン</t>
    </rPh>
    <phoneticPr fontId="8"/>
  </si>
  <si>
    <t>②借入金</t>
    <rPh sb="1" eb="3">
      <t>カリイレ</t>
    </rPh>
    <rPh sb="3" eb="4">
      <t>キン</t>
    </rPh>
    <phoneticPr fontId="8"/>
  </si>
  <si>
    <r>
      <t xml:space="preserve">  </t>
    </r>
    <r>
      <rPr>
        <sz val="12"/>
        <rFont val="ＭＳ Ｐゴシック"/>
        <family val="3"/>
        <charset val="128"/>
      </rPr>
      <t>ＬＴＶ</t>
    </r>
    <r>
      <rPr>
        <sz val="10"/>
        <rFont val="ＭＳ Ｐゴシック"/>
        <family val="3"/>
        <charset val="128"/>
      </rPr>
      <t xml:space="preserve">  （②/①）</t>
    </r>
    <phoneticPr fontId="8"/>
  </si>
  <si>
    <t>％</t>
    <phoneticPr fontId="8"/>
  </si>
  <si>
    <t>※キャップレートは不動産研究所の最新データを参考に推計</t>
    <rPh sb="9" eb="12">
      <t>フドウサン</t>
    </rPh>
    <rPh sb="12" eb="15">
      <t>ケンキュウジョ</t>
    </rPh>
    <rPh sb="16" eb="18">
      <t>サイシン</t>
    </rPh>
    <rPh sb="22" eb="24">
      <t>サンコウ</t>
    </rPh>
    <rPh sb="25" eb="27">
      <t>スイケイ</t>
    </rPh>
    <phoneticPr fontId="8"/>
  </si>
  <si>
    <t>１年度</t>
    <phoneticPr fontId="8"/>
  </si>
  <si>
    <t>２年度</t>
  </si>
  <si>
    <t>３年度</t>
  </si>
  <si>
    <t>４年度</t>
  </si>
  <si>
    <t>５年度</t>
  </si>
  <si>
    <t>６年度</t>
  </si>
  <si>
    <t>７年度</t>
  </si>
  <si>
    <t>年次</t>
  </si>
  <si>
    <t>営業収入</t>
    <rPh sb="0" eb="2">
      <t>エイギョウ</t>
    </rPh>
    <rPh sb="2" eb="4">
      <t>シュウニュウ</t>
    </rPh>
    <phoneticPr fontId="8"/>
  </si>
  <si>
    <t>①</t>
    <phoneticPr fontId="8"/>
  </si>
  <si>
    <t>営業支出</t>
    <rPh sb="0" eb="2">
      <t>エイギョウ</t>
    </rPh>
    <rPh sb="2" eb="4">
      <t>シシュツ</t>
    </rPh>
    <phoneticPr fontId="8"/>
  </si>
  <si>
    <t>建物賃料</t>
    <rPh sb="0" eb="2">
      <t>タテモノ</t>
    </rPh>
    <rPh sb="2" eb="4">
      <t>チンリョウ</t>
    </rPh>
    <phoneticPr fontId="8"/>
  </si>
  <si>
    <t>人件費</t>
    <rPh sb="0" eb="2">
      <t>ジンケンヒ</t>
    </rPh>
    <phoneticPr fontId="8"/>
  </si>
  <si>
    <t>金額（千円）</t>
    <rPh sb="0" eb="2">
      <t>キンガク</t>
    </rPh>
    <rPh sb="3" eb="4">
      <t>セン</t>
    </rPh>
    <rPh sb="4" eb="5">
      <t>エン</t>
    </rPh>
    <phoneticPr fontId="8"/>
  </si>
  <si>
    <t>減価償却費</t>
    <rPh sb="4" eb="5">
      <t>ヒ</t>
    </rPh>
    <phoneticPr fontId="8"/>
  </si>
  <si>
    <t>②</t>
    <phoneticPr fontId="8"/>
  </si>
  <si>
    <t>営業外収入</t>
    <rPh sb="0" eb="3">
      <t>エイギョウガイ</t>
    </rPh>
    <rPh sb="3" eb="5">
      <t>シュウニュウ</t>
    </rPh>
    <phoneticPr fontId="8"/>
  </si>
  <si>
    <t>その他収入</t>
    <rPh sb="2" eb="3">
      <t>ホカ</t>
    </rPh>
    <rPh sb="3" eb="5">
      <t>シュウニュウ</t>
    </rPh>
    <phoneticPr fontId="8"/>
  </si>
  <si>
    <t>自己調達資金</t>
    <rPh sb="0" eb="2">
      <t>ジコ</t>
    </rPh>
    <rPh sb="2" eb="4">
      <t>チョウタツ</t>
    </rPh>
    <rPh sb="4" eb="6">
      <t>シキン</t>
    </rPh>
    <phoneticPr fontId="8"/>
  </si>
  <si>
    <t>敷金</t>
    <rPh sb="0" eb="2">
      <t>シキキン</t>
    </rPh>
    <phoneticPr fontId="8"/>
  </si>
  <si>
    <t>テナントからの敷金</t>
    <rPh sb="7" eb="9">
      <t>シキキン</t>
    </rPh>
    <phoneticPr fontId="8"/>
  </si>
  <si>
    <t>営業外支出</t>
    <rPh sb="0" eb="3">
      <t>エイギョウガイ</t>
    </rPh>
    <rPh sb="3" eb="5">
      <t>シシュツ</t>
    </rPh>
    <phoneticPr fontId="8"/>
  </si>
  <si>
    <t>④</t>
    <phoneticPr fontId="8"/>
  </si>
  <si>
    <t>損益</t>
    <rPh sb="0" eb="2">
      <t>ソンエキ</t>
    </rPh>
    <phoneticPr fontId="8"/>
  </si>
  <si>
    <t>営業利益</t>
    <rPh sb="0" eb="2">
      <t>エイギョウ</t>
    </rPh>
    <rPh sb="2" eb="4">
      <t>リエキ</t>
    </rPh>
    <phoneticPr fontId="8"/>
  </si>
  <si>
    <t>⑤＝①-②</t>
    <phoneticPr fontId="8"/>
  </si>
  <si>
    <t>税引前利益</t>
    <rPh sb="0" eb="1">
      <t>ゼイ</t>
    </rPh>
    <rPh sb="1" eb="2">
      <t>ヒ</t>
    </rPh>
    <rPh sb="2" eb="3">
      <t>マエ</t>
    </rPh>
    <rPh sb="3" eb="5">
      <t>リエキ</t>
    </rPh>
    <phoneticPr fontId="8"/>
  </si>
  <si>
    <t>⑥=⑤+③-④</t>
    <phoneticPr fontId="8"/>
  </si>
  <si>
    <t>借入金</t>
    <rPh sb="0" eb="3">
      <t>カリイレキン</t>
    </rPh>
    <phoneticPr fontId="8"/>
  </si>
  <si>
    <t>税引後利益</t>
  </si>
  <si>
    <t>⑧=⑥-⑦</t>
    <phoneticPr fontId="8"/>
  </si>
  <si>
    <t>前期繰越利益</t>
    <rPh sb="0" eb="2">
      <t>ゼンキ</t>
    </rPh>
    <phoneticPr fontId="8"/>
  </si>
  <si>
    <t>種別</t>
    <rPh sb="0" eb="2">
      <t>シュベツ</t>
    </rPh>
    <phoneticPr fontId="8"/>
  </si>
  <si>
    <t>第1駐車場売上</t>
    <rPh sb="0" eb="1">
      <t>ダイ</t>
    </rPh>
    <rPh sb="2" eb="5">
      <t>チュウシャジョウ</t>
    </rPh>
    <rPh sb="5" eb="7">
      <t>ウリアゲ</t>
    </rPh>
    <phoneticPr fontId="8"/>
  </si>
  <si>
    <t>固定資産税資産</t>
    <rPh sb="0" eb="2">
      <t>コテイ</t>
    </rPh>
    <rPh sb="2" eb="4">
      <t>シサン</t>
    </rPh>
    <rPh sb="4" eb="5">
      <t>ゼイ</t>
    </rPh>
    <rPh sb="5" eb="7">
      <t>シサン</t>
    </rPh>
    <phoneticPr fontId="8"/>
  </si>
  <si>
    <t>建築費</t>
    <rPh sb="0" eb="2">
      <t>ケンチク</t>
    </rPh>
    <rPh sb="2" eb="3">
      <t>ヒ</t>
    </rPh>
    <phoneticPr fontId="8"/>
  </si>
  <si>
    <t>再建築価格(A)</t>
    <rPh sb="0" eb="1">
      <t>サイ</t>
    </rPh>
    <rPh sb="1" eb="3">
      <t>ケンチク</t>
    </rPh>
    <rPh sb="3" eb="5">
      <t>カカク</t>
    </rPh>
    <phoneticPr fontId="8"/>
  </si>
  <si>
    <t>1点あたり補正(B)</t>
    <rPh sb="1" eb="2">
      <t>テン</t>
    </rPh>
    <rPh sb="5" eb="7">
      <t>ホセイ</t>
    </rPh>
    <phoneticPr fontId="8"/>
  </si>
  <si>
    <t>（固定）</t>
    <rPh sb="1" eb="3">
      <t>コテイ</t>
    </rPh>
    <phoneticPr fontId="8"/>
  </si>
  <si>
    <t>(A)*(B)</t>
    <phoneticPr fontId="8"/>
  </si>
  <si>
    <t>経年補正率</t>
    <rPh sb="0" eb="2">
      <t>ケイネン</t>
    </rPh>
    <rPh sb="2" eb="4">
      <t>ホセイ</t>
    </rPh>
    <rPh sb="4" eb="5">
      <t>リツ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</si>
  <si>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</si>
  <si>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税率(%)</t>
    <rPh sb="0" eb="2">
      <t>ゼイリツ</t>
    </rPh>
    <phoneticPr fontId="8"/>
  </si>
  <si>
    <t>税額</t>
    <rPh sb="0" eb="2">
      <t>ゼイガク</t>
    </rPh>
    <phoneticPr fontId="8"/>
  </si>
  <si>
    <t>建物取得</t>
    <rPh sb="0" eb="2">
      <t>タテモノ</t>
    </rPh>
    <rPh sb="2" eb="4">
      <t>シュトク</t>
    </rPh>
    <phoneticPr fontId="8"/>
  </si>
  <si>
    <t>※再建築価格がいくらで評価されるかによります。</t>
    <rPh sb="1" eb="2">
      <t>サイ</t>
    </rPh>
    <rPh sb="2" eb="4">
      <t>ケンチク</t>
    </rPh>
    <rPh sb="4" eb="6">
      <t>カカク</t>
    </rPh>
    <rPh sb="11" eb="13">
      <t>ヒョウカ</t>
    </rPh>
    <phoneticPr fontId="8"/>
  </si>
  <si>
    <t>再計算用（千円）</t>
    <rPh sb="0" eb="3">
      <t>サイケイサン</t>
    </rPh>
    <rPh sb="3" eb="4">
      <t>ヨウ</t>
    </rPh>
    <rPh sb="5" eb="7">
      <t>センエン</t>
    </rPh>
    <phoneticPr fontId="8"/>
  </si>
  <si>
    <t>借入金金利</t>
    <phoneticPr fontId="8"/>
  </si>
  <si>
    <t>■資金調達</t>
    <rPh sb="1" eb="3">
      <t>シキン</t>
    </rPh>
    <rPh sb="3" eb="5">
      <t>チョウタツ</t>
    </rPh>
    <phoneticPr fontId="8"/>
  </si>
  <si>
    <t>■営業収入</t>
    <rPh sb="1" eb="3">
      <t>エイギョウ</t>
    </rPh>
    <rPh sb="3" eb="5">
      <t>シュウニュウ</t>
    </rPh>
    <phoneticPr fontId="8"/>
  </si>
  <si>
    <t>施設管理費</t>
    <rPh sb="0" eb="2">
      <t>シセツ</t>
    </rPh>
    <rPh sb="2" eb="5">
      <t>カンリヒ</t>
    </rPh>
    <phoneticPr fontId="8"/>
  </si>
  <si>
    <t>本館管理費</t>
    <rPh sb="0" eb="2">
      <t>ホンカン</t>
    </rPh>
    <rPh sb="2" eb="5">
      <t>カンリヒ</t>
    </rPh>
    <phoneticPr fontId="8"/>
  </si>
  <si>
    <t>第2・3駐車場売上</t>
    <rPh sb="0" eb="1">
      <t>ダイ</t>
    </rPh>
    <rPh sb="4" eb="7">
      <t>チュウシャジョウ</t>
    </rPh>
    <rPh sb="7" eb="9">
      <t>ウリアゲ</t>
    </rPh>
    <phoneticPr fontId="8"/>
  </si>
  <si>
    <t>出資</t>
    <rPh sb="0" eb="2">
      <t>シュッシ</t>
    </rPh>
    <phoneticPr fontId="8"/>
  </si>
  <si>
    <t>本館光熱水費</t>
    <rPh sb="0" eb="2">
      <t>ホンカン</t>
    </rPh>
    <rPh sb="2" eb="6">
      <t>コウネツスイヒ</t>
    </rPh>
    <phoneticPr fontId="8"/>
  </si>
  <si>
    <t>保険料</t>
    <rPh sb="0" eb="3">
      <t>ホケンリョウ</t>
    </rPh>
    <phoneticPr fontId="8"/>
  </si>
  <si>
    <t>本館修繕費</t>
    <rPh sb="0" eb="2">
      <t>ホンカン</t>
    </rPh>
    <rPh sb="2" eb="5">
      <t>シュウゼンヒ</t>
    </rPh>
    <phoneticPr fontId="8"/>
  </si>
  <si>
    <t>駐車場管理費</t>
    <rPh sb="0" eb="3">
      <t>チュウシャジョウ</t>
    </rPh>
    <rPh sb="3" eb="6">
      <t>カンリヒ</t>
    </rPh>
    <phoneticPr fontId="8"/>
  </si>
  <si>
    <t>駐車場修繕費</t>
    <rPh sb="0" eb="3">
      <t>チュウシャジョウ</t>
    </rPh>
    <rPh sb="3" eb="6">
      <t>シュウゼンヒ</t>
    </rPh>
    <phoneticPr fontId="8"/>
  </si>
  <si>
    <t>駐車場光熱水費</t>
    <rPh sb="0" eb="3">
      <t>チュウシャジョウ</t>
    </rPh>
    <rPh sb="3" eb="7">
      <t>コウネツスイヒ</t>
    </rPh>
    <phoneticPr fontId="8"/>
  </si>
  <si>
    <t>施設管理費</t>
    <rPh sb="0" eb="2">
      <t>シセツ</t>
    </rPh>
    <rPh sb="2" eb="5">
      <t>カンリヒ</t>
    </rPh>
    <phoneticPr fontId="8"/>
  </si>
  <si>
    <t>法人税等</t>
    <phoneticPr fontId="8"/>
  </si>
  <si>
    <t>■営業支出</t>
    <rPh sb="1" eb="3">
      <t>エイギョウ</t>
    </rPh>
    <rPh sb="3" eb="5">
      <t>シシュツ</t>
    </rPh>
    <phoneticPr fontId="8"/>
  </si>
  <si>
    <t>○○銀行</t>
    <rPh sb="2" eb="4">
      <t>ギンコウ</t>
    </rPh>
    <phoneticPr fontId="8"/>
  </si>
  <si>
    <t>金額（千円/年）</t>
    <rPh sb="0" eb="2">
      <t>キンガク</t>
    </rPh>
    <rPh sb="3" eb="4">
      <t>セン</t>
    </rPh>
    <rPh sb="4" eb="5">
      <t>エン</t>
    </rPh>
    <rPh sb="6" eb="7">
      <t>ネン</t>
    </rPh>
    <phoneticPr fontId="8"/>
  </si>
  <si>
    <t>建物（本館・駐車場）賃料</t>
    <rPh sb="0" eb="2">
      <t>タテモノ</t>
    </rPh>
    <rPh sb="3" eb="5">
      <t>ホンカン</t>
    </rPh>
    <rPh sb="6" eb="9">
      <t>チュウシャジョウ</t>
    </rPh>
    <rPh sb="10" eb="12">
      <t>チンリョウ</t>
    </rPh>
    <phoneticPr fontId="8"/>
  </si>
  <si>
    <t>テナント光熱水費</t>
    <rPh sb="4" eb="8">
      <t>コウネツスイヒ</t>
    </rPh>
    <phoneticPr fontId="8"/>
  </si>
  <si>
    <t>※</t>
    <phoneticPr fontId="8"/>
  </si>
  <si>
    <t>あらかじめ記入している項目は，想定している項目であるため，必要に応じて項目の修正・追加・削除を行ってください。</t>
    <rPh sb="5" eb="7">
      <t>キニュウ</t>
    </rPh>
    <rPh sb="11" eb="13">
      <t>コウモク</t>
    </rPh>
    <rPh sb="15" eb="17">
      <t>ソウテイ</t>
    </rPh>
    <rPh sb="21" eb="23">
      <t>コウモク</t>
    </rPh>
    <rPh sb="29" eb="31">
      <t>ヒツヨウ</t>
    </rPh>
    <rPh sb="32" eb="33">
      <t>オウ</t>
    </rPh>
    <rPh sb="35" eb="37">
      <t>コウモク</t>
    </rPh>
    <rPh sb="38" eb="40">
      <t>シュウセイ</t>
    </rPh>
    <rPh sb="41" eb="43">
      <t>ツイカ</t>
    </rPh>
    <rPh sb="44" eb="46">
      <t>サクジョ</t>
    </rPh>
    <rPh sb="47" eb="48">
      <t>オコナ</t>
    </rPh>
    <phoneticPr fontId="8"/>
  </si>
  <si>
    <t>※</t>
    <phoneticPr fontId="8"/>
  </si>
  <si>
    <t>欄が不足する場合は追加してください。</t>
    <rPh sb="0" eb="1">
      <t>ラン</t>
    </rPh>
    <rPh sb="2" eb="4">
      <t>フソク</t>
    </rPh>
    <rPh sb="6" eb="8">
      <t>バアイ</t>
    </rPh>
    <rPh sb="9" eb="11">
      <t>ツイカ</t>
    </rPh>
    <phoneticPr fontId="8"/>
  </si>
  <si>
    <t>表中に入力している数式は参考であるため，必要に応じて適切な数式を入力するなどして作成してください。</t>
    <rPh sb="0" eb="1">
      <t>ヒョウ</t>
    </rPh>
    <rPh sb="1" eb="2">
      <t>チュウ</t>
    </rPh>
    <rPh sb="3" eb="5">
      <t>ニュウリョク</t>
    </rPh>
    <rPh sb="9" eb="11">
      <t>スウシキ</t>
    </rPh>
    <rPh sb="12" eb="14">
      <t>サンコウ</t>
    </rPh>
    <rPh sb="20" eb="22">
      <t>ヒツヨウ</t>
    </rPh>
    <rPh sb="23" eb="24">
      <t>オウ</t>
    </rPh>
    <rPh sb="26" eb="28">
      <t>テキセツ</t>
    </rPh>
    <rPh sb="29" eb="31">
      <t>スウシキ</t>
    </rPh>
    <rPh sb="32" eb="34">
      <t>ニュウリョク</t>
    </rPh>
    <rPh sb="40" eb="42">
      <t>サクセイ</t>
    </rPh>
    <phoneticPr fontId="8"/>
  </si>
  <si>
    <t>様式１５</t>
    <rPh sb="0" eb="2">
      <t>ヨウシキ</t>
    </rPh>
    <phoneticPr fontId="8"/>
  </si>
  <si>
    <t>資金計画</t>
    <rPh sb="0" eb="2">
      <t>シキン</t>
    </rPh>
    <rPh sb="2" eb="4">
      <t>ケイカク</t>
    </rPh>
    <phoneticPr fontId="8"/>
  </si>
  <si>
    <t>数量（坪数）</t>
    <rPh sb="0" eb="2">
      <t>スウリョウ</t>
    </rPh>
    <rPh sb="3" eb="4">
      <t>ツボ</t>
    </rPh>
    <rPh sb="4" eb="5">
      <t>スウ</t>
    </rPh>
    <phoneticPr fontId="8"/>
  </si>
  <si>
    <t>金額（千円/年）</t>
    <rPh sb="6" eb="7">
      <t>ネン</t>
    </rPh>
    <phoneticPr fontId="8"/>
  </si>
  <si>
    <t>■不測の資金需要に対する方策等について</t>
    <rPh sb="1" eb="3">
      <t>フソク</t>
    </rPh>
    <rPh sb="4" eb="6">
      <t>シキン</t>
    </rPh>
    <rPh sb="6" eb="8">
      <t>ジュヨウ</t>
    </rPh>
    <rPh sb="9" eb="10">
      <t>タイ</t>
    </rPh>
    <rPh sb="12" eb="14">
      <t>ホウサク</t>
    </rPh>
    <rPh sb="14" eb="15">
      <t>トウ</t>
    </rPh>
    <phoneticPr fontId="8"/>
  </si>
  <si>
    <t>本館1階賃料</t>
    <rPh sb="0" eb="2">
      <t>ホンカン</t>
    </rPh>
    <rPh sb="3" eb="4">
      <t>カイ</t>
    </rPh>
    <rPh sb="4" eb="6">
      <t>チンリョウ</t>
    </rPh>
    <phoneticPr fontId="8"/>
  </si>
  <si>
    <t>本館1階共益費</t>
    <rPh sb="0" eb="2">
      <t>ホンカン</t>
    </rPh>
    <rPh sb="3" eb="4">
      <t>カイ</t>
    </rPh>
    <rPh sb="4" eb="7">
      <t>キョウエキヒ</t>
    </rPh>
    <phoneticPr fontId="8"/>
  </si>
  <si>
    <t>提案者番号（　　　　　　　　　　）</t>
    <rPh sb="0" eb="3">
      <t>テイアンシャ</t>
    </rPh>
    <rPh sb="3" eb="5">
      <t>バンゴウ</t>
    </rPh>
    <phoneticPr fontId="8"/>
  </si>
  <si>
    <t>単価(円，税抜)</t>
    <rPh sb="0" eb="2">
      <t>タンカ</t>
    </rPh>
    <rPh sb="3" eb="4">
      <t>エン</t>
    </rPh>
    <rPh sb="5" eb="6">
      <t>ゼイ</t>
    </rPh>
    <rPh sb="6" eb="7">
      <t>ヌキ</t>
    </rPh>
    <phoneticPr fontId="8"/>
  </si>
  <si>
    <t>賃料（円，税抜）</t>
    <rPh sb="0" eb="2">
      <t>チンリョウ</t>
    </rPh>
    <rPh sb="3" eb="4">
      <t>エン</t>
    </rPh>
    <rPh sb="5" eb="6">
      <t>ゼイ</t>
    </rPh>
    <rPh sb="6" eb="7">
      <t>ヌ</t>
    </rPh>
    <phoneticPr fontId="8"/>
  </si>
  <si>
    <t>返済</t>
    <rPh sb="0" eb="2">
      <t>ヘンサイ</t>
    </rPh>
    <phoneticPr fontId="8"/>
  </si>
  <si>
    <t>金利</t>
    <rPh sb="0" eb="2">
      <t>キンリ</t>
    </rPh>
    <phoneticPr fontId="8"/>
  </si>
  <si>
    <t>税抜を記載すること</t>
    <rPh sb="0" eb="1">
      <t>ゼイ</t>
    </rPh>
    <rPh sb="1" eb="2">
      <t>ヌ</t>
    </rPh>
    <rPh sb="3" eb="5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</si>
</sst>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 "/>
    <numFmt numFmtId="177" formatCode="0.0%"/>
    <numFmt numFmtId="178" formatCode="0.000"/>
    <numFmt numFmtId="179" formatCode="#,##0.000;[Red]\-#,##0.000"/>
    <numFmt numFmtId="180" formatCode="0.0"/>
    <numFmt numFmtId="181" formatCode="&quot;配当&quot;\ \ 0.00%"/>
    <numFmt numFmtId="182" formatCode="0&quot;年目から&quot;"/>
    <numFmt numFmtId="183" formatCode="&quot;金利&quot;\ \ 0.00%"/>
    <numFmt numFmtId="184" formatCode="0&quot;年&quot;"/>
    <numFmt numFmtId="185" formatCode="&quot;うち据置&quot;0&quot;年&quot;"/>
    <numFmt numFmtId="186" formatCode="&quot;金利&quot;\ \ 0.000%"/>
    <numFmt numFmtId="187" formatCode="#,##0.00&quot;坪&quot;"/>
    <numFmt numFmtId="188" formatCode="#,##0&quot;/月坪&quot;"/>
    <numFmt numFmtId="189" formatCode="#,##0&quot;/月&quot;"/>
    <numFmt numFmtId="190" formatCode="0.00_ "/>
    <numFmt numFmtId="191" formatCode="0.000%"/>
  </numFmts>
  <fonts count="26">
    <font>
      <sz val="10"/>
      <color theme="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i/>
      <sz val="11"/>
      <name val="游ゴシック"/>
      <family val="3"/>
      <charset val="128"/>
    </font>
    <font>
      <sz val="11"/>
      <color indexed="12"/>
      <name val="游ゴシック"/>
      <family val="3"/>
      <charset val="128"/>
    </font>
    <font>
      <b/>
      <i/>
      <sz val="11"/>
      <color indexed="10"/>
      <name val="游ゴシック"/>
      <family val="3"/>
      <charset val="128"/>
    </font>
    <font>
      <i/>
      <sz val="11"/>
      <color indexed="1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</patternFill>
    </fill>
  </fills>
  <borders count="1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</borders>
  <cellStyleXfs count="18">
    <xf numFmtId="0" fontId="0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312">
    <xf numFmtId="0" fontId="0" fillId="0" borderId="0" xfId="0">
      <alignment vertical="center"/>
    </xf>
    <xf numFmtId="0" fontId="11" fillId="0" borderId="0" xfId="14" applyFont="1" applyAlignment="1">
      <alignment horizontal="center"/>
    </xf>
    <xf numFmtId="0" fontId="12" fillId="0" borderId="0" xfId="14" applyFont="1"/>
    <xf numFmtId="0" fontId="5" fillId="0" borderId="0" xfId="14"/>
    <xf numFmtId="0" fontId="13" fillId="0" borderId="0" xfId="14" applyFont="1"/>
    <xf numFmtId="0" fontId="5" fillId="0" borderId="0" xfId="14" applyFill="1"/>
    <xf numFmtId="0" fontId="5" fillId="0" borderId="0" xfId="14" applyFill="1" applyBorder="1" applyAlignment="1">
      <alignment horizontal="center"/>
    </xf>
    <xf numFmtId="0" fontId="5" fillId="3" borderId="10" xfId="14" applyFill="1" applyBorder="1" applyAlignment="1">
      <alignment horizontal="center"/>
    </xf>
    <xf numFmtId="0" fontId="6" fillId="3" borderId="9" xfId="14" applyFont="1" applyFill="1" applyBorder="1" applyAlignment="1">
      <alignment horizontal="center"/>
    </xf>
    <xf numFmtId="0" fontId="5" fillId="0" borderId="0" xfId="14" applyFill="1" applyBorder="1"/>
    <xf numFmtId="0" fontId="5" fillId="0" borderId="10" xfId="14" applyBorder="1" applyAlignment="1">
      <alignment horizontal="center"/>
    </xf>
    <xf numFmtId="0" fontId="5" fillId="0" borderId="7" xfId="14" applyBorder="1" applyAlignment="1">
      <alignment horizontal="center"/>
    </xf>
    <xf numFmtId="0" fontId="14" fillId="0" borderId="0" xfId="14" applyFont="1"/>
    <xf numFmtId="40" fontId="14" fillId="0" borderId="0" xfId="15" applyNumberFormat="1" applyFont="1"/>
    <xf numFmtId="0" fontId="6" fillId="0" borderId="0" xfId="14" applyFont="1"/>
    <xf numFmtId="40" fontId="6" fillId="0" borderId="0" xfId="15" applyNumberFormat="1" applyFont="1"/>
    <xf numFmtId="0" fontId="0" fillId="0" borderId="0" xfId="14" applyFont="1" applyAlignment="1">
      <alignment horizontal="right"/>
    </xf>
    <xf numFmtId="0" fontId="6" fillId="0" borderId="0" xfId="14" applyFont="1" applyFill="1"/>
    <xf numFmtId="0" fontId="15" fillId="4" borderId="9" xfId="14" applyFont="1" applyFill="1" applyBorder="1" applyAlignment="1">
      <alignment vertical="center"/>
    </xf>
    <xf numFmtId="179" fontId="16" fillId="0" borderId="9" xfId="15" applyNumberFormat="1" applyFont="1" applyBorder="1"/>
    <xf numFmtId="0" fontId="15" fillId="0" borderId="9" xfId="14" applyFont="1" applyBorder="1"/>
    <xf numFmtId="0" fontId="6" fillId="0" borderId="0" xfId="14" applyFont="1" applyFill="1" applyAlignment="1">
      <alignment horizontal="right"/>
    </xf>
    <xf numFmtId="0" fontId="6" fillId="0" borderId="6" xfId="14" applyFont="1" applyFill="1" applyBorder="1" applyAlignment="1">
      <alignment horizontal="right"/>
    </xf>
    <xf numFmtId="179" fontId="6" fillId="0" borderId="0" xfId="14" applyNumberFormat="1" applyFont="1" applyBorder="1"/>
    <xf numFmtId="0" fontId="6" fillId="0" borderId="0" xfId="14" applyFont="1" applyBorder="1"/>
    <xf numFmtId="38" fontId="6" fillId="0" borderId="0" xfId="14" applyNumberFormat="1" applyFont="1" applyBorder="1"/>
    <xf numFmtId="0" fontId="6" fillId="0" borderId="9" xfId="14" applyFont="1" applyFill="1" applyBorder="1"/>
    <xf numFmtId="38" fontId="6" fillId="0" borderId="0" xfId="14" applyNumberFormat="1" applyFont="1" applyFill="1" applyBorder="1"/>
    <xf numFmtId="179" fontId="6" fillId="0" borderId="6" xfId="15" applyNumberFormat="1" applyFont="1" applyFill="1" applyBorder="1" applyAlignment="1">
      <alignment horizontal="right"/>
    </xf>
    <xf numFmtId="0" fontId="6" fillId="0" borderId="0" xfId="14" applyFont="1" applyFill="1" applyBorder="1"/>
    <xf numFmtId="38" fontId="6" fillId="0" borderId="0" xfId="15" applyFont="1" applyFill="1" applyBorder="1"/>
    <xf numFmtId="38" fontId="6" fillId="0" borderId="0" xfId="15" applyFont="1" applyBorder="1"/>
    <xf numFmtId="0" fontId="6" fillId="0" borderId="3" xfId="14" applyFont="1" applyFill="1" applyBorder="1"/>
    <xf numFmtId="179" fontId="6" fillId="0" borderId="9" xfId="14" applyNumberFormat="1" applyFont="1" applyFill="1" applyBorder="1"/>
    <xf numFmtId="179" fontId="6" fillId="0" borderId="9" xfId="14" applyNumberFormat="1" applyFont="1" applyBorder="1"/>
    <xf numFmtId="0" fontId="6" fillId="0" borderId="1" xfId="14" applyFont="1" applyFill="1" applyBorder="1" applyAlignment="1">
      <alignment horizontal="left"/>
    </xf>
    <xf numFmtId="0" fontId="6" fillId="0" borderId="35" xfId="14" applyFont="1" applyBorder="1" applyAlignment="1">
      <alignment horizontal="left"/>
    </xf>
    <xf numFmtId="179" fontId="6" fillId="0" borderId="36" xfId="14" applyNumberFormat="1" applyFont="1" applyFill="1" applyBorder="1"/>
    <xf numFmtId="0" fontId="6" fillId="0" borderId="37" xfId="14" applyFont="1" applyBorder="1" applyAlignment="1">
      <alignment horizontal="right"/>
    </xf>
    <xf numFmtId="38" fontId="6" fillId="0" borderId="38" xfId="14" applyNumberFormat="1" applyFont="1" applyFill="1" applyBorder="1"/>
    <xf numFmtId="38" fontId="6" fillId="0" borderId="0" xfId="14" applyNumberFormat="1" applyFont="1" applyBorder="1" applyAlignment="1">
      <alignment horizontal="right"/>
    </xf>
    <xf numFmtId="179" fontId="6" fillId="0" borderId="12" xfId="14" applyNumberFormat="1" applyFont="1" applyBorder="1"/>
    <xf numFmtId="0" fontId="6" fillId="0" borderId="39" xfId="14" applyFont="1" applyBorder="1"/>
    <xf numFmtId="179" fontId="6" fillId="0" borderId="8" xfId="14" applyNumberFormat="1" applyFont="1" applyFill="1" applyBorder="1"/>
    <xf numFmtId="0" fontId="5" fillId="0" borderId="0" xfId="14" applyBorder="1"/>
    <xf numFmtId="179" fontId="5" fillId="0" borderId="2" xfId="15" applyNumberFormat="1" applyFont="1" applyBorder="1" applyAlignment="1">
      <alignment horizontal="center"/>
    </xf>
    <xf numFmtId="38" fontId="5" fillId="0" borderId="0" xfId="15" applyAlignment="1">
      <alignment horizontal="center"/>
    </xf>
    <xf numFmtId="177" fontId="5" fillId="0" borderId="0" xfId="16" applyNumberFormat="1" applyAlignment="1">
      <alignment horizontal="center"/>
    </xf>
    <xf numFmtId="179" fontId="6" fillId="0" borderId="0" xfId="15" applyNumberFormat="1" applyFont="1"/>
    <xf numFmtId="178" fontId="5" fillId="0" borderId="0" xfId="14" applyNumberFormat="1" applyAlignment="1">
      <alignment horizontal="right"/>
    </xf>
    <xf numFmtId="0" fontId="0" fillId="0" borderId="0" xfId="14" applyFont="1"/>
    <xf numFmtId="180" fontId="14" fillId="0" borderId="0" xfId="14" applyNumberFormat="1" applyFont="1"/>
    <xf numFmtId="0" fontId="17" fillId="0" borderId="0" xfId="14" applyFont="1"/>
    <xf numFmtId="0" fontId="19" fillId="2" borderId="0" xfId="14" applyFont="1" applyFill="1" applyAlignment="1">
      <alignment horizontal="right" vertical="center"/>
    </xf>
    <xf numFmtId="0" fontId="19" fillId="2" borderId="0" xfId="14" applyFont="1" applyFill="1" applyAlignment="1">
      <alignment vertical="center"/>
    </xf>
    <xf numFmtId="0" fontId="19" fillId="2" borderId="0" xfId="14" applyFont="1" applyFill="1" applyAlignment="1">
      <alignment horizontal="center" vertical="center"/>
    </xf>
    <xf numFmtId="0" fontId="21" fillId="2" borderId="0" xfId="14" applyFont="1" applyFill="1" applyAlignment="1">
      <alignment vertical="center"/>
    </xf>
    <xf numFmtId="38" fontId="19" fillId="2" borderId="0" xfId="14" applyNumberFormat="1" applyFont="1" applyFill="1" applyAlignment="1">
      <alignment horizontal="right" vertical="center"/>
    </xf>
    <xf numFmtId="38" fontId="19" fillId="2" borderId="0" xfId="14" applyNumberFormat="1" applyFont="1" applyFill="1" applyBorder="1" applyAlignment="1">
      <alignment horizontal="right" vertical="center"/>
    </xf>
    <xf numFmtId="0" fontId="21" fillId="2" borderId="0" xfId="14" applyFont="1" applyFill="1" applyAlignment="1">
      <alignment horizontal="right" vertical="center"/>
    </xf>
    <xf numFmtId="38" fontId="19" fillId="2" borderId="0" xfId="15" applyFont="1" applyFill="1" applyBorder="1" applyAlignment="1">
      <alignment horizontal="right" vertical="center"/>
    </xf>
    <xf numFmtId="0" fontId="22" fillId="2" borderId="0" xfId="14" applyFont="1" applyFill="1" applyAlignment="1">
      <alignment vertical="center"/>
    </xf>
    <xf numFmtId="0" fontId="19" fillId="2" borderId="0" xfId="14" applyFont="1" applyFill="1" applyBorder="1" applyAlignment="1">
      <alignment horizontal="right" vertical="center"/>
    </xf>
    <xf numFmtId="0" fontId="19" fillId="2" borderId="0" xfId="14" applyFont="1" applyFill="1" applyBorder="1" applyAlignment="1">
      <alignment vertical="center"/>
    </xf>
    <xf numFmtId="0" fontId="22" fillId="2" borderId="0" xfId="14" applyFont="1" applyFill="1" applyAlignment="1">
      <alignment horizontal="right" vertical="center"/>
    </xf>
    <xf numFmtId="0" fontId="19" fillId="2" borderId="0" xfId="14" applyFont="1" applyFill="1" applyBorder="1" applyAlignment="1">
      <alignment horizontal="center" vertical="center"/>
    </xf>
    <xf numFmtId="0" fontId="19" fillId="2" borderId="5" xfId="14" applyFont="1" applyFill="1" applyBorder="1" applyAlignment="1">
      <alignment horizontal="center" vertical="center"/>
    </xf>
    <xf numFmtId="0" fontId="19" fillId="2" borderId="20" xfId="14" applyFont="1" applyFill="1" applyBorder="1" applyAlignment="1">
      <alignment vertical="center"/>
    </xf>
    <xf numFmtId="0" fontId="19" fillId="2" borderId="11" xfId="14" applyFont="1" applyFill="1" applyBorder="1" applyAlignment="1">
      <alignment horizontal="center" vertical="center"/>
    </xf>
    <xf numFmtId="0" fontId="19" fillId="2" borderId="46" xfId="14" applyFont="1" applyFill="1" applyBorder="1" applyAlignment="1">
      <alignment vertical="center"/>
    </xf>
    <xf numFmtId="0" fontId="19" fillId="2" borderId="17" xfId="14" applyFont="1" applyFill="1" applyBorder="1" applyAlignment="1">
      <alignment vertical="center"/>
    </xf>
    <xf numFmtId="0" fontId="19" fillId="2" borderId="22" xfId="14" applyFont="1" applyFill="1" applyBorder="1" applyAlignment="1">
      <alignment vertical="center"/>
    </xf>
    <xf numFmtId="0" fontId="19" fillId="2" borderId="1" xfId="14" applyFont="1" applyFill="1" applyBorder="1" applyAlignment="1">
      <alignment horizontal="center" vertical="center"/>
    </xf>
    <xf numFmtId="0" fontId="19" fillId="2" borderId="15" xfId="14" applyFont="1" applyFill="1" applyBorder="1" applyAlignment="1">
      <alignment vertical="center"/>
    </xf>
    <xf numFmtId="38" fontId="19" fillId="2" borderId="0" xfId="14" applyNumberFormat="1" applyFont="1" applyFill="1" applyAlignment="1">
      <alignment vertical="center"/>
    </xf>
    <xf numFmtId="38" fontId="19" fillId="2" borderId="0" xfId="15" applyFont="1" applyFill="1" applyAlignment="1">
      <alignment vertical="center"/>
    </xf>
    <xf numFmtId="38" fontId="19" fillId="2" borderId="0" xfId="15" applyFont="1" applyFill="1" applyAlignment="1">
      <alignment horizontal="right" vertical="center"/>
    </xf>
    <xf numFmtId="0" fontId="19" fillId="2" borderId="0" xfId="14" applyFont="1" applyFill="1" applyAlignment="1">
      <alignment vertical="center" shrinkToFit="1"/>
    </xf>
    <xf numFmtId="38" fontId="19" fillId="2" borderId="0" xfId="15" applyFont="1" applyFill="1" applyAlignment="1">
      <alignment vertical="center" shrinkToFit="1"/>
    </xf>
    <xf numFmtId="38" fontId="19" fillId="2" borderId="0" xfId="15" applyFont="1" applyFill="1" applyBorder="1" applyAlignment="1">
      <alignment vertical="center"/>
    </xf>
    <xf numFmtId="0" fontId="24" fillId="2" borderId="0" xfId="14" applyFont="1" applyFill="1" applyAlignment="1">
      <alignment vertical="center"/>
    </xf>
    <xf numFmtId="38" fontId="0" fillId="0" borderId="9" xfId="15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9" xfId="14" applyFont="1" applyBorder="1" applyAlignment="1">
      <alignment vertical="center"/>
    </xf>
    <xf numFmtId="0" fontId="5" fillId="0" borderId="9" xfId="14" applyFont="1" applyBorder="1" applyAlignment="1">
      <alignment horizontal="center" vertical="center"/>
    </xf>
    <xf numFmtId="190" fontId="5" fillId="0" borderId="9" xfId="14" applyNumberFormat="1" applyFont="1" applyBorder="1" applyAlignment="1">
      <alignment horizontal="center" vertical="center"/>
    </xf>
    <xf numFmtId="176" fontId="5" fillId="0" borderId="9" xfId="14" applyNumberFormat="1" applyFont="1" applyBorder="1" applyAlignment="1">
      <alignment horizontal="center" vertical="center"/>
    </xf>
    <xf numFmtId="0" fontId="5" fillId="0" borderId="0" xfId="14" applyFont="1" applyAlignment="1">
      <alignment horizontal="center" vertical="center"/>
    </xf>
    <xf numFmtId="38" fontId="5" fillId="0" borderId="0" xfId="14" applyNumberFormat="1" applyFont="1" applyAlignment="1">
      <alignment vertical="center"/>
    </xf>
    <xf numFmtId="0" fontId="5" fillId="0" borderId="0" xfId="14" applyFont="1"/>
    <xf numFmtId="0" fontId="19" fillId="2" borderId="25" xfId="14" applyFont="1" applyFill="1" applyBorder="1" applyAlignment="1">
      <alignment horizontal="center" vertical="center"/>
    </xf>
    <xf numFmtId="0" fontId="19" fillId="2" borderId="26" xfId="14" applyFont="1" applyFill="1" applyBorder="1" applyAlignment="1">
      <alignment horizontal="center" vertical="center"/>
    </xf>
    <xf numFmtId="0" fontId="19" fillId="2" borderId="40" xfId="14" applyFont="1" applyFill="1" applyBorder="1" applyAlignment="1">
      <alignment horizontal="center" vertical="center"/>
    </xf>
    <xf numFmtId="0" fontId="19" fillId="2" borderId="41" xfId="14" applyFont="1" applyFill="1" applyBorder="1" applyAlignment="1">
      <alignment vertical="center"/>
    </xf>
    <xf numFmtId="38" fontId="19" fillId="2" borderId="42" xfId="15" applyFont="1" applyFill="1" applyBorder="1" applyAlignment="1">
      <alignment vertical="center"/>
    </xf>
    <xf numFmtId="0" fontId="19" fillId="2" borderId="74" xfId="14" applyFont="1" applyFill="1" applyBorder="1" applyAlignment="1">
      <alignment vertical="center"/>
    </xf>
    <xf numFmtId="38" fontId="19" fillId="2" borderId="16" xfId="15" applyFont="1" applyFill="1" applyBorder="1" applyAlignment="1">
      <alignment vertical="center"/>
    </xf>
    <xf numFmtId="0" fontId="19" fillId="2" borderId="43" xfId="14" applyFont="1" applyFill="1" applyBorder="1" applyAlignment="1">
      <alignment vertical="center"/>
    </xf>
    <xf numFmtId="38" fontId="19" fillId="2" borderId="23" xfId="15" applyFont="1" applyFill="1" applyBorder="1" applyAlignment="1">
      <alignment vertical="center"/>
    </xf>
    <xf numFmtId="0" fontId="19" fillId="2" borderId="24" xfId="14" applyFont="1" applyFill="1" applyBorder="1" applyAlignment="1">
      <alignment vertical="center"/>
    </xf>
    <xf numFmtId="0" fontId="20" fillId="2" borderId="17" xfId="14" applyFont="1" applyFill="1" applyBorder="1" applyAlignment="1">
      <alignment horizontal="center" vertical="center"/>
    </xf>
    <xf numFmtId="38" fontId="19" fillId="2" borderId="18" xfId="15" applyFont="1" applyFill="1" applyBorder="1" applyAlignment="1">
      <alignment vertical="center"/>
    </xf>
    <xf numFmtId="0" fontId="19" fillId="2" borderId="55" xfId="14" applyFont="1" applyFill="1" applyBorder="1" applyAlignment="1">
      <alignment vertical="center"/>
    </xf>
    <xf numFmtId="38" fontId="19" fillId="2" borderId="21" xfId="15" applyFont="1" applyFill="1" applyBorder="1" applyAlignment="1">
      <alignment vertical="center"/>
    </xf>
    <xf numFmtId="9" fontId="19" fillId="2" borderId="22" xfId="14" applyNumberFormat="1" applyFont="1" applyFill="1" applyBorder="1" applyAlignment="1">
      <alignment horizontal="left" vertical="center"/>
    </xf>
    <xf numFmtId="0" fontId="19" fillId="2" borderId="71" xfId="14" applyFont="1" applyFill="1" applyBorder="1" applyAlignment="1">
      <alignment vertical="center"/>
    </xf>
    <xf numFmtId="0" fontId="19" fillId="2" borderId="73" xfId="14" applyFont="1" applyFill="1" applyBorder="1" applyAlignment="1">
      <alignment vertical="center"/>
    </xf>
    <xf numFmtId="0" fontId="19" fillId="2" borderId="77" xfId="14" applyFont="1" applyFill="1" applyBorder="1" applyAlignment="1">
      <alignment horizontal="center" vertical="center"/>
    </xf>
    <xf numFmtId="0" fontId="20" fillId="2" borderId="22" xfId="14" applyFont="1" applyFill="1" applyBorder="1" applyAlignment="1">
      <alignment horizontal="center" vertical="center"/>
    </xf>
    <xf numFmtId="0" fontId="19" fillId="2" borderId="78" xfId="14" applyFont="1" applyFill="1" applyBorder="1" applyAlignment="1">
      <alignment horizontal="center" vertical="center"/>
    </xf>
    <xf numFmtId="0" fontId="20" fillId="2" borderId="15" xfId="14" applyFont="1" applyFill="1" applyBorder="1" applyAlignment="1">
      <alignment horizontal="center" vertical="center"/>
    </xf>
    <xf numFmtId="0" fontId="19" fillId="2" borderId="81" xfId="14" applyFont="1" applyFill="1" applyBorder="1" applyAlignment="1">
      <alignment horizontal="center" vertical="center"/>
    </xf>
    <xf numFmtId="0" fontId="23" fillId="2" borderId="15" xfId="14" applyFont="1" applyFill="1" applyBorder="1" applyAlignment="1">
      <alignment vertical="center"/>
    </xf>
    <xf numFmtId="0" fontId="20" fillId="2" borderId="20" xfId="14" applyFont="1" applyFill="1" applyBorder="1" applyAlignment="1">
      <alignment horizontal="center" vertical="center"/>
    </xf>
    <xf numFmtId="0" fontId="19" fillId="2" borderId="89" xfId="14" applyFont="1" applyFill="1" applyBorder="1" applyAlignment="1">
      <alignment horizontal="center" vertical="center"/>
    </xf>
    <xf numFmtId="0" fontId="19" fillId="2" borderId="50" xfId="14" applyFont="1" applyFill="1" applyBorder="1" applyAlignment="1">
      <alignment vertical="center"/>
    </xf>
    <xf numFmtId="0" fontId="20" fillId="2" borderId="50" xfId="14" applyFont="1" applyFill="1" applyBorder="1" applyAlignment="1">
      <alignment horizontal="center" vertical="center"/>
    </xf>
    <xf numFmtId="38" fontId="19" fillId="2" borderId="93" xfId="15" applyFont="1" applyFill="1" applyBorder="1" applyAlignment="1">
      <alignment vertical="center"/>
    </xf>
    <xf numFmtId="0" fontId="19" fillId="2" borderId="82" xfId="14" applyFont="1" applyFill="1" applyBorder="1" applyAlignment="1">
      <alignment vertical="center"/>
    </xf>
    <xf numFmtId="0" fontId="19" fillId="2" borderId="0" xfId="17" applyFont="1" applyFill="1" applyAlignment="1">
      <alignment vertical="center" shrinkToFit="1"/>
    </xf>
    <xf numFmtId="38" fontId="19" fillId="2" borderId="0" xfId="15" applyFont="1" applyFill="1" applyBorder="1" applyAlignment="1">
      <alignment vertical="center" shrinkToFit="1"/>
    </xf>
    <xf numFmtId="0" fontId="19" fillId="2" borderId="0" xfId="17" applyFont="1" applyFill="1" applyBorder="1" applyAlignment="1">
      <alignment vertical="center" shrinkToFit="1"/>
    </xf>
    <xf numFmtId="38" fontId="19" fillId="2" borderId="0" xfId="17" applyNumberFormat="1" applyFont="1" applyFill="1" applyAlignment="1">
      <alignment vertical="center" shrinkToFit="1"/>
    </xf>
    <xf numFmtId="0" fontId="19" fillId="2" borderId="0" xfId="17" applyFont="1" applyFill="1" applyBorder="1" applyAlignment="1">
      <alignment horizontal="right" vertical="center" shrinkToFit="1"/>
    </xf>
    <xf numFmtId="0" fontId="19" fillId="2" borderId="64" xfId="17" applyFont="1" applyFill="1" applyBorder="1" applyAlignment="1">
      <alignment vertical="center" shrinkToFit="1"/>
    </xf>
    <xf numFmtId="0" fontId="19" fillId="2" borderId="65" xfId="17" applyFont="1" applyFill="1" applyBorder="1" applyAlignment="1">
      <alignment horizontal="center" vertical="center" shrinkToFit="1"/>
    </xf>
    <xf numFmtId="0" fontId="19" fillId="2" borderId="66" xfId="17" applyFont="1" applyFill="1" applyBorder="1" applyAlignment="1">
      <alignment horizontal="right" vertical="center" shrinkToFit="1"/>
    </xf>
    <xf numFmtId="0" fontId="19" fillId="2" borderId="67" xfId="17" applyFont="1" applyFill="1" applyBorder="1" applyAlignment="1">
      <alignment horizontal="right" vertical="center" shrinkToFit="1"/>
    </xf>
    <xf numFmtId="0" fontId="19" fillId="2" borderId="75" xfId="17" applyFont="1" applyFill="1" applyBorder="1" applyAlignment="1">
      <alignment vertical="center" shrinkToFit="1"/>
    </xf>
    <xf numFmtId="38" fontId="20" fillId="2" borderId="14" xfId="15" applyFont="1" applyFill="1" applyBorder="1" applyAlignment="1">
      <alignment vertical="center" shrinkToFit="1"/>
    </xf>
    <xf numFmtId="0" fontId="19" fillId="2" borderId="15" xfId="17" applyFont="1" applyFill="1" applyBorder="1" applyAlignment="1">
      <alignment horizontal="right" vertical="center" shrinkToFit="1"/>
    </xf>
    <xf numFmtId="0" fontId="19" fillId="2" borderId="33" xfId="17" applyFont="1" applyFill="1" applyBorder="1" applyAlignment="1">
      <alignment vertical="center" shrinkToFit="1"/>
    </xf>
    <xf numFmtId="38" fontId="20" fillId="2" borderId="7" xfId="15" applyFont="1" applyFill="1" applyBorder="1" applyAlignment="1">
      <alignment vertical="center" shrinkToFit="1"/>
    </xf>
    <xf numFmtId="0" fontId="19" fillId="2" borderId="19" xfId="17" applyFont="1" applyFill="1" applyBorder="1" applyAlignment="1">
      <alignment horizontal="right" vertical="center" shrinkToFit="1"/>
    </xf>
    <xf numFmtId="0" fontId="19" fillId="2" borderId="17" xfId="17" applyFont="1" applyFill="1" applyBorder="1" applyAlignment="1">
      <alignment horizontal="right" vertical="center" shrinkToFit="1"/>
    </xf>
    <xf numFmtId="0" fontId="19" fillId="2" borderId="79" xfId="17" applyFont="1" applyFill="1" applyBorder="1" applyAlignment="1">
      <alignment horizontal="center" vertical="center" shrinkToFit="1"/>
    </xf>
    <xf numFmtId="38" fontId="20" fillId="2" borderId="9" xfId="15" applyFont="1" applyFill="1" applyBorder="1" applyAlignment="1">
      <alignment vertical="center" shrinkToFit="1"/>
    </xf>
    <xf numFmtId="0" fontId="19" fillId="2" borderId="3" xfId="17" applyFont="1" applyFill="1" applyBorder="1" applyAlignment="1">
      <alignment horizontal="right" vertical="center" shrinkToFit="1"/>
    </xf>
    <xf numFmtId="0" fontId="19" fillId="2" borderId="4" xfId="17" applyFont="1" applyFill="1" applyBorder="1" applyAlignment="1">
      <alignment horizontal="right" vertical="center" shrinkToFit="1"/>
    </xf>
    <xf numFmtId="0" fontId="19" fillId="2" borderId="28" xfId="17" applyFont="1" applyFill="1" applyBorder="1" applyAlignment="1">
      <alignment vertical="center" shrinkToFit="1"/>
    </xf>
    <xf numFmtId="9" fontId="19" fillId="2" borderId="28" xfId="16" applyFont="1" applyFill="1" applyBorder="1" applyAlignment="1">
      <alignment horizontal="center" vertical="center" shrinkToFit="1"/>
    </xf>
    <xf numFmtId="0" fontId="19" fillId="2" borderId="87" xfId="17" applyFont="1" applyFill="1" applyBorder="1" applyAlignment="1">
      <alignment horizontal="center" vertical="center" shrinkToFit="1"/>
    </xf>
    <xf numFmtId="38" fontId="20" fillId="2" borderId="88" xfId="15" applyFont="1" applyFill="1" applyBorder="1" applyAlignment="1">
      <alignment vertical="center" shrinkToFit="1"/>
    </xf>
    <xf numFmtId="0" fontId="19" fillId="2" borderId="66" xfId="17" applyFont="1" applyFill="1" applyBorder="1" applyAlignment="1">
      <alignment horizontal="center" vertical="center" shrinkToFit="1"/>
    </xf>
    <xf numFmtId="0" fontId="19" fillId="2" borderId="90" xfId="17" applyFont="1" applyFill="1" applyBorder="1" applyAlignment="1">
      <alignment vertical="center" shrinkToFit="1"/>
    </xf>
    <xf numFmtId="38" fontId="20" fillId="2" borderId="72" xfId="15" applyFont="1" applyFill="1" applyBorder="1" applyAlignment="1">
      <alignment vertical="center" shrinkToFit="1"/>
    </xf>
    <xf numFmtId="0" fontId="19" fillId="2" borderId="91" xfId="17" applyFont="1" applyFill="1" applyBorder="1" applyAlignment="1">
      <alignment vertical="center" shrinkToFit="1"/>
    </xf>
    <xf numFmtId="187" fontId="19" fillId="2" borderId="22" xfId="17" applyNumberFormat="1" applyFont="1" applyFill="1" applyBorder="1" applyAlignment="1">
      <alignment vertical="center" shrinkToFit="1"/>
    </xf>
    <xf numFmtId="0" fontId="19" fillId="2" borderId="15" xfId="17" applyFont="1" applyFill="1" applyBorder="1" applyAlignment="1">
      <alignment vertical="center" shrinkToFit="1"/>
    </xf>
    <xf numFmtId="0" fontId="19" fillId="2" borderId="22" xfId="17" applyFont="1" applyFill="1" applyBorder="1" applyAlignment="1">
      <alignment vertical="center" shrinkToFit="1"/>
    </xf>
    <xf numFmtId="0" fontId="19" fillId="2" borderId="101" xfId="17" applyFont="1" applyFill="1" applyBorder="1" applyAlignment="1">
      <alignment horizontal="right" vertical="center" shrinkToFit="1"/>
    </xf>
    <xf numFmtId="0" fontId="19" fillId="2" borderId="62" xfId="17" applyFont="1" applyFill="1" applyBorder="1" applyAlignment="1">
      <alignment horizontal="right" vertical="center" shrinkToFit="1"/>
    </xf>
    <xf numFmtId="38" fontId="19" fillId="2" borderId="65" xfId="15" applyFont="1" applyFill="1" applyBorder="1" applyAlignment="1">
      <alignment horizontal="center" vertical="center" shrinkToFit="1"/>
    </xf>
    <xf numFmtId="0" fontId="19" fillId="2" borderId="66" xfId="17" applyFont="1" applyFill="1" applyBorder="1" applyAlignment="1">
      <alignment vertical="center" shrinkToFit="1"/>
    </xf>
    <xf numFmtId="0" fontId="19" fillId="2" borderId="67" xfId="17" applyFont="1" applyFill="1" applyBorder="1" applyAlignment="1">
      <alignment vertical="center" shrinkToFit="1"/>
    </xf>
    <xf numFmtId="0" fontId="19" fillId="2" borderId="33" xfId="17" applyFont="1" applyFill="1" applyBorder="1" applyAlignment="1">
      <alignment horizontal="center" vertical="center" shrinkToFit="1"/>
    </xf>
    <xf numFmtId="0" fontId="19" fillId="2" borderId="34" xfId="17" applyFont="1" applyFill="1" applyBorder="1" applyAlignment="1">
      <alignment vertical="center" shrinkToFit="1"/>
    </xf>
    <xf numFmtId="38" fontId="20" fillId="2" borderId="10" xfId="15" applyFont="1" applyFill="1" applyBorder="1" applyAlignment="1">
      <alignment vertical="center" shrinkToFit="1"/>
    </xf>
    <xf numFmtId="0" fontId="19" fillId="2" borderId="6" xfId="17" applyFont="1" applyFill="1" applyBorder="1" applyAlignment="1">
      <alignment horizontal="left" vertical="center" shrinkToFit="1"/>
    </xf>
    <xf numFmtId="0" fontId="19" fillId="2" borderId="97" xfId="17" applyFont="1" applyFill="1" applyBorder="1" applyAlignment="1">
      <alignment horizontal="right" vertical="center" shrinkToFit="1"/>
    </xf>
    <xf numFmtId="0" fontId="19" fillId="2" borderId="22" xfId="17" applyFont="1" applyFill="1" applyBorder="1" applyAlignment="1">
      <alignment horizontal="left" vertical="center" shrinkToFit="1"/>
    </xf>
    <xf numFmtId="0" fontId="19" fillId="2" borderId="47" xfId="17" applyFont="1" applyFill="1" applyBorder="1" applyAlignment="1">
      <alignment horizontal="right" vertical="center" shrinkToFit="1"/>
    </xf>
    <xf numFmtId="0" fontId="19" fillId="2" borderId="28" xfId="17" applyFont="1" applyFill="1" applyBorder="1" applyAlignment="1">
      <alignment horizontal="center" vertical="center" shrinkToFit="1"/>
    </xf>
    <xf numFmtId="0" fontId="19" fillId="2" borderId="24" xfId="17" applyFont="1" applyFill="1" applyBorder="1" applyAlignment="1">
      <alignment horizontal="right" vertical="center" shrinkToFit="1"/>
    </xf>
    <xf numFmtId="38" fontId="19" fillId="2" borderId="87" xfId="15" applyFont="1" applyFill="1" applyBorder="1" applyAlignment="1">
      <alignment horizontal="center" vertical="center" shrinkToFit="1"/>
    </xf>
    <xf numFmtId="38" fontId="19" fillId="2" borderId="62" xfId="15" applyFont="1" applyFill="1" applyBorder="1" applyAlignment="1">
      <alignment vertical="center" shrinkToFit="1"/>
    </xf>
    <xf numFmtId="38" fontId="19" fillId="2" borderId="68" xfId="15" applyFont="1" applyFill="1" applyBorder="1" applyAlignment="1">
      <alignment horizontal="center" vertical="center" shrinkToFit="1"/>
    </xf>
    <xf numFmtId="38" fontId="19" fillId="2" borderId="48" xfId="17" applyNumberFormat="1" applyFont="1" applyFill="1" applyBorder="1" applyAlignment="1">
      <alignment vertical="center" shrinkToFit="1"/>
    </xf>
    <xf numFmtId="38" fontId="19" fillId="2" borderId="61" xfId="15" applyFont="1" applyFill="1" applyBorder="1" applyAlignment="1">
      <alignment vertical="center" shrinkToFit="1"/>
    </xf>
    <xf numFmtId="0" fontId="19" fillId="2" borderId="68" xfId="17" applyFont="1" applyFill="1" applyBorder="1" applyAlignment="1">
      <alignment horizontal="center" vertical="center" shrinkToFit="1"/>
    </xf>
    <xf numFmtId="0" fontId="19" fillId="2" borderId="0" xfId="14" applyFont="1" applyFill="1" applyAlignment="1">
      <alignment horizontal="center" vertical="center" shrinkToFit="1"/>
    </xf>
    <xf numFmtId="38" fontId="19" fillId="2" borderId="69" xfId="15" applyFont="1" applyFill="1" applyBorder="1" applyAlignment="1">
      <alignment horizontal="center" vertical="center" shrinkToFit="1"/>
    </xf>
    <xf numFmtId="38" fontId="19" fillId="2" borderId="70" xfId="15" applyFont="1" applyFill="1" applyBorder="1" applyAlignment="1">
      <alignment horizontal="center" vertical="center" shrinkToFit="1"/>
    </xf>
    <xf numFmtId="181" fontId="19" fillId="2" borderId="49" xfId="17" applyNumberFormat="1" applyFont="1" applyFill="1" applyBorder="1" applyAlignment="1">
      <alignment horizontal="center" vertical="center" shrinkToFit="1"/>
    </xf>
    <xf numFmtId="38" fontId="19" fillId="2" borderId="29" xfId="15" applyFont="1" applyFill="1" applyBorder="1" applyAlignment="1">
      <alignment horizontal="center" vertical="center" shrinkToFit="1"/>
    </xf>
    <xf numFmtId="0" fontId="19" fillId="2" borderId="58" xfId="17" applyFont="1" applyFill="1" applyBorder="1" applyAlignment="1">
      <alignment horizontal="center" vertical="center" shrinkToFit="1"/>
    </xf>
    <xf numFmtId="38" fontId="19" fillId="2" borderId="17" xfId="15" applyFont="1" applyFill="1" applyBorder="1" applyAlignment="1">
      <alignment vertical="center" shrinkToFit="1"/>
    </xf>
    <xf numFmtId="38" fontId="19" fillId="2" borderId="54" xfId="15" applyFont="1" applyFill="1" applyBorder="1" applyAlignment="1">
      <alignment vertical="center" shrinkToFit="1"/>
    </xf>
    <xf numFmtId="0" fontId="19" fillId="2" borderId="36" xfId="17" applyFont="1" applyFill="1" applyBorder="1" applyAlignment="1">
      <alignment horizontal="center" vertical="center" shrinkToFit="1"/>
    </xf>
    <xf numFmtId="38" fontId="19" fillId="2" borderId="4" xfId="15" applyFont="1" applyFill="1" applyBorder="1" applyAlignment="1">
      <alignment horizontal="left" vertical="center" shrinkToFit="1"/>
    </xf>
    <xf numFmtId="38" fontId="19" fillId="2" borderId="31" xfId="15" applyFont="1" applyFill="1" applyBorder="1" applyAlignment="1">
      <alignment horizontal="left" vertical="center" shrinkToFit="1"/>
    </xf>
    <xf numFmtId="38" fontId="19" fillId="2" borderId="0" xfId="14" applyNumberFormat="1" applyFont="1" applyFill="1" applyAlignment="1">
      <alignment vertical="center" shrinkToFit="1"/>
    </xf>
    <xf numFmtId="38" fontId="19" fillId="2" borderId="59" xfId="15" applyFont="1" applyFill="1" applyBorder="1" applyAlignment="1">
      <alignment vertical="center" shrinkToFit="1"/>
    </xf>
    <xf numFmtId="186" fontId="19" fillId="2" borderId="84" xfId="17" applyNumberFormat="1" applyFont="1" applyFill="1" applyBorder="1" applyAlignment="1">
      <alignment horizontal="center" vertical="center" shrinkToFit="1"/>
    </xf>
    <xf numFmtId="9" fontId="19" fillId="2" borderId="85" xfId="16" applyFont="1" applyFill="1" applyBorder="1" applyAlignment="1">
      <alignment horizontal="right" vertical="center" shrinkToFit="1"/>
    </xf>
    <xf numFmtId="184" fontId="19" fillId="2" borderId="22" xfId="17" applyNumberFormat="1" applyFont="1" applyFill="1" applyBorder="1" applyAlignment="1">
      <alignment horizontal="left" vertical="center" shrinkToFit="1"/>
    </xf>
    <xf numFmtId="185" fontId="19" fillId="2" borderId="86" xfId="16" applyNumberFormat="1" applyFont="1" applyFill="1" applyBorder="1" applyAlignment="1">
      <alignment horizontal="left" vertical="center" shrinkToFit="1"/>
    </xf>
    <xf numFmtId="0" fontId="21" fillId="2" borderId="0" xfId="14" applyFont="1" applyFill="1" applyAlignment="1">
      <alignment vertical="center" shrinkToFit="1"/>
    </xf>
    <xf numFmtId="0" fontId="19" fillId="2" borderId="70" xfId="17" applyFont="1" applyFill="1" applyBorder="1" applyAlignment="1">
      <alignment horizontal="center" vertical="center" shrinkToFit="1"/>
    </xf>
    <xf numFmtId="189" fontId="19" fillId="2" borderId="22" xfId="15" applyNumberFormat="1" applyFont="1" applyFill="1" applyBorder="1" applyAlignment="1">
      <alignment horizontal="right" vertical="center" shrinkToFit="1"/>
    </xf>
    <xf numFmtId="189" fontId="19" fillId="2" borderId="92" xfId="17" applyNumberFormat="1" applyFont="1" applyFill="1" applyBorder="1" applyAlignment="1">
      <alignment vertical="center" shrinkToFit="1"/>
    </xf>
    <xf numFmtId="189" fontId="19" fillId="2" borderId="76" xfId="17" applyNumberFormat="1" applyFont="1" applyFill="1" applyBorder="1" applyAlignment="1">
      <alignment vertical="center" shrinkToFit="1"/>
    </xf>
    <xf numFmtId="189" fontId="19" fillId="2" borderId="44" xfId="17" applyNumberFormat="1" applyFont="1" applyFill="1" applyBorder="1" applyAlignment="1">
      <alignment vertical="center" shrinkToFit="1"/>
    </xf>
    <xf numFmtId="0" fontId="19" fillId="2" borderId="62" xfId="17" applyFont="1" applyFill="1" applyBorder="1" applyAlignment="1">
      <alignment vertical="center" shrinkToFit="1"/>
    </xf>
    <xf numFmtId="38" fontId="19" fillId="2" borderId="62" xfId="17" applyNumberFormat="1" applyFont="1" applyFill="1" applyBorder="1" applyAlignment="1">
      <alignment vertical="center" shrinkToFit="1"/>
    </xf>
    <xf numFmtId="0" fontId="19" fillId="2" borderId="63" xfId="17" applyFont="1" applyFill="1" applyBorder="1" applyAlignment="1">
      <alignment vertical="center" shrinkToFit="1"/>
    </xf>
    <xf numFmtId="0" fontId="19" fillId="2" borderId="69" xfId="17" applyFont="1" applyFill="1" applyBorder="1" applyAlignment="1">
      <alignment horizontal="center" vertical="center" shrinkToFit="1"/>
    </xf>
    <xf numFmtId="38" fontId="19" fillId="2" borderId="2" xfId="15" applyFont="1" applyFill="1" applyBorder="1" applyAlignment="1">
      <alignment vertical="center" shrinkToFit="1"/>
    </xf>
    <xf numFmtId="38" fontId="19" fillId="2" borderId="100" xfId="15" applyFont="1" applyFill="1" applyBorder="1" applyAlignment="1">
      <alignment vertical="center" shrinkToFit="1"/>
    </xf>
    <xf numFmtId="38" fontId="19" fillId="2" borderId="63" xfId="15" applyFont="1" applyFill="1" applyBorder="1" applyAlignment="1">
      <alignment vertical="center" shrinkToFit="1"/>
    </xf>
    <xf numFmtId="0" fontId="19" fillId="2" borderId="0" xfId="14" applyFont="1" applyFill="1" applyBorder="1" applyAlignment="1">
      <alignment vertical="center" shrinkToFit="1"/>
    </xf>
    <xf numFmtId="0" fontId="22" fillId="2" borderId="0" xfId="14" applyFont="1" applyFill="1" applyAlignment="1">
      <alignment vertical="center" shrinkToFit="1"/>
    </xf>
    <xf numFmtId="38" fontId="19" fillId="2" borderId="91" xfId="15" applyFont="1" applyFill="1" applyBorder="1" applyAlignment="1">
      <alignment horizontal="center" vertical="center" shrinkToFit="1"/>
    </xf>
    <xf numFmtId="186" fontId="19" fillId="2" borderId="103" xfId="17" applyNumberFormat="1" applyFont="1" applyFill="1" applyBorder="1" applyAlignment="1">
      <alignment horizontal="center" vertical="center" shrinkToFit="1"/>
    </xf>
    <xf numFmtId="9" fontId="19" fillId="2" borderId="71" xfId="16" applyFont="1" applyFill="1" applyBorder="1" applyAlignment="1">
      <alignment horizontal="right" vertical="center" shrinkToFit="1"/>
    </xf>
    <xf numFmtId="184" fontId="19" fillId="2" borderId="24" xfId="17" applyNumberFormat="1" applyFont="1" applyFill="1" applyBorder="1" applyAlignment="1">
      <alignment horizontal="left" vertical="center" shrinkToFit="1"/>
    </xf>
    <xf numFmtId="185" fontId="19" fillId="2" borderId="104" xfId="16" applyNumberFormat="1" applyFont="1" applyFill="1" applyBorder="1" applyAlignment="1">
      <alignment horizontal="left" vertical="center" shrinkToFit="1"/>
    </xf>
    <xf numFmtId="0" fontId="19" fillId="2" borderId="105" xfId="17" applyFont="1" applyFill="1" applyBorder="1" applyAlignment="1">
      <alignment horizontal="right" vertical="center" shrinkToFit="1"/>
    </xf>
    <xf numFmtId="184" fontId="19" fillId="2" borderId="62" xfId="17" applyNumberFormat="1" applyFont="1" applyFill="1" applyBorder="1" applyAlignment="1">
      <alignment horizontal="left" vertical="center" shrinkToFit="1"/>
    </xf>
    <xf numFmtId="182" fontId="19" fillId="2" borderId="63" xfId="17" applyNumberFormat="1" applyFont="1" applyFill="1" applyBorder="1" applyAlignment="1">
      <alignment horizontal="center" vertical="center" shrinkToFit="1"/>
    </xf>
    <xf numFmtId="38" fontId="19" fillId="2" borderId="99" xfId="15" applyFont="1" applyFill="1" applyBorder="1" applyAlignment="1">
      <alignment vertical="center" shrinkToFit="1"/>
    </xf>
    <xf numFmtId="0" fontId="19" fillId="2" borderId="52" xfId="17" applyFont="1" applyFill="1" applyBorder="1" applyAlignment="1">
      <alignment horizontal="right" vertical="center" shrinkToFit="1"/>
    </xf>
    <xf numFmtId="38" fontId="19" fillId="2" borderId="53" xfId="17" applyNumberFormat="1" applyFont="1" applyFill="1" applyBorder="1" applyAlignment="1">
      <alignment vertical="center" shrinkToFit="1"/>
    </xf>
    <xf numFmtId="0" fontId="19" fillId="2" borderId="106" xfId="17" applyFont="1" applyFill="1" applyBorder="1" applyAlignment="1">
      <alignment horizontal="left" vertical="center" shrinkToFit="1"/>
    </xf>
    <xf numFmtId="177" fontId="19" fillId="2" borderId="107" xfId="16" applyNumberFormat="1" applyFont="1" applyFill="1" applyBorder="1" applyAlignment="1">
      <alignment vertical="center" shrinkToFit="1"/>
    </xf>
    <xf numFmtId="0" fontId="19" fillId="2" borderId="107" xfId="17" applyFont="1" applyFill="1" applyBorder="1" applyAlignment="1">
      <alignment horizontal="left" vertical="center" shrinkToFit="1"/>
    </xf>
    <xf numFmtId="10" fontId="19" fillId="2" borderId="108" xfId="17" applyNumberFormat="1" applyFont="1" applyFill="1" applyBorder="1" applyAlignment="1">
      <alignment horizontal="left" vertical="center" shrinkToFit="1"/>
    </xf>
    <xf numFmtId="0" fontId="19" fillId="2" borderId="17" xfId="17" applyFont="1" applyFill="1" applyBorder="1" applyAlignment="1">
      <alignment horizontal="left" vertical="center" shrinkToFit="1"/>
    </xf>
    <xf numFmtId="0" fontId="19" fillId="2" borderId="109" xfId="17" applyFont="1" applyFill="1" applyBorder="1" applyAlignment="1">
      <alignment horizontal="right" vertical="center" shrinkToFit="1"/>
    </xf>
    <xf numFmtId="0" fontId="19" fillId="2" borderId="38" xfId="17" applyFont="1" applyFill="1" applyBorder="1" applyAlignment="1">
      <alignment horizontal="right" vertical="center" shrinkToFit="1"/>
    </xf>
    <xf numFmtId="177" fontId="19" fillId="2" borderId="0" xfId="17" applyNumberFormat="1" applyFont="1" applyFill="1" applyBorder="1" applyAlignment="1">
      <alignment horizontal="right" vertical="center" shrinkToFit="1"/>
    </xf>
    <xf numFmtId="0" fontId="19" fillId="2" borderId="29" xfId="17" applyFont="1" applyFill="1" applyBorder="1" applyAlignment="1">
      <alignment vertical="center" shrinkToFit="1"/>
    </xf>
    <xf numFmtId="189" fontId="19" fillId="2" borderId="0" xfId="15" applyNumberFormat="1" applyFont="1" applyFill="1" applyBorder="1" applyAlignment="1">
      <alignment horizontal="right" vertical="center" shrinkToFit="1"/>
    </xf>
    <xf numFmtId="189" fontId="19" fillId="2" borderId="29" xfId="17" applyNumberFormat="1" applyFont="1" applyFill="1" applyBorder="1" applyAlignment="1">
      <alignment vertical="center" shrinkToFit="1"/>
    </xf>
    <xf numFmtId="0" fontId="19" fillId="2" borderId="0" xfId="17" applyFont="1" applyFill="1" applyBorder="1" applyAlignment="1">
      <alignment horizontal="left" vertical="center" shrinkToFit="1"/>
    </xf>
    <xf numFmtId="10" fontId="19" fillId="2" borderId="29" xfId="17" applyNumberFormat="1" applyFont="1" applyFill="1" applyBorder="1" applyAlignment="1">
      <alignment horizontal="left" vertical="center" shrinkToFit="1"/>
    </xf>
    <xf numFmtId="0" fontId="19" fillId="2" borderId="58" xfId="17" applyFont="1" applyFill="1" applyBorder="1" applyAlignment="1">
      <alignment horizontal="right" vertical="center" shrinkToFit="1"/>
    </xf>
    <xf numFmtId="0" fontId="19" fillId="2" borderId="2" xfId="17" applyFont="1" applyFill="1" applyBorder="1" applyAlignment="1">
      <alignment horizontal="left" vertical="center" shrinkToFit="1"/>
    </xf>
    <xf numFmtId="10" fontId="19" fillId="2" borderId="30" xfId="17" applyNumberFormat="1" applyFont="1" applyFill="1" applyBorder="1" applyAlignment="1">
      <alignment horizontal="left" vertical="center" shrinkToFit="1"/>
    </xf>
    <xf numFmtId="0" fontId="18" fillId="2" borderId="0" xfId="14" applyFont="1" applyFill="1" applyAlignment="1">
      <alignment vertical="center"/>
    </xf>
    <xf numFmtId="0" fontId="25" fillId="2" borderId="0" xfId="14" applyFont="1" applyFill="1" applyBorder="1" applyAlignment="1">
      <alignment horizontal="right" vertical="center"/>
    </xf>
    <xf numFmtId="0" fontId="25" fillId="2" borderId="0" xfId="14" applyFont="1" applyFill="1" applyAlignment="1">
      <alignment vertical="center"/>
    </xf>
    <xf numFmtId="0" fontId="25" fillId="2" borderId="0" xfId="14" applyFont="1" applyFill="1" applyAlignment="1">
      <alignment horizontal="right" vertical="center"/>
    </xf>
    <xf numFmtId="0" fontId="25" fillId="2" borderId="0" xfId="14" applyFont="1" applyFill="1" applyBorder="1" applyAlignment="1">
      <alignment horizontal="center" vertical="center"/>
    </xf>
    <xf numFmtId="0" fontId="25" fillId="2" borderId="0" xfId="14" applyFont="1" applyFill="1" applyAlignment="1">
      <alignment horizontal="center" vertical="center"/>
    </xf>
    <xf numFmtId="38" fontId="25" fillId="2" borderId="0" xfId="14" applyNumberFormat="1" applyFont="1" applyFill="1" applyAlignment="1">
      <alignment horizontal="center" vertical="center"/>
    </xf>
    <xf numFmtId="0" fontId="25" fillId="2" borderId="0" xfId="14" applyFont="1" applyFill="1" applyAlignment="1">
      <alignment vertical="center" shrinkToFit="1"/>
    </xf>
    <xf numFmtId="38" fontId="25" fillId="2" borderId="0" xfId="15" applyFont="1" applyFill="1" applyAlignment="1">
      <alignment vertical="center" shrinkToFit="1"/>
    </xf>
    <xf numFmtId="0" fontId="19" fillId="2" borderId="27" xfId="14" applyFont="1" applyFill="1" applyBorder="1" applyAlignment="1">
      <alignment horizontal="center" vertical="center"/>
    </xf>
    <xf numFmtId="38" fontId="19" fillId="2" borderId="45" xfId="15" applyFont="1" applyFill="1" applyBorder="1" applyAlignment="1">
      <alignment vertical="center"/>
    </xf>
    <xf numFmtId="38" fontId="19" fillId="2" borderId="76" xfId="15" applyFont="1" applyFill="1" applyBorder="1" applyAlignment="1">
      <alignment vertical="center"/>
    </xf>
    <xf numFmtId="38" fontId="19" fillId="2" borderId="44" xfId="15" applyFont="1" applyFill="1" applyBorder="1" applyAlignment="1">
      <alignment vertical="center"/>
    </xf>
    <xf numFmtId="38" fontId="19" fillId="2" borderId="54" xfId="15" applyFont="1" applyFill="1" applyBorder="1" applyAlignment="1">
      <alignment vertical="center"/>
    </xf>
    <xf numFmtId="38" fontId="19" fillId="2" borderId="56" xfId="15" applyFont="1" applyFill="1" applyBorder="1" applyAlignment="1">
      <alignment vertical="center"/>
    </xf>
    <xf numFmtId="38" fontId="19" fillId="2" borderId="51" xfId="15" applyFont="1" applyFill="1" applyBorder="1" applyAlignment="1">
      <alignment vertical="center"/>
    </xf>
    <xf numFmtId="38" fontId="25" fillId="2" borderId="16" xfId="15" applyFont="1" applyFill="1" applyBorder="1" applyAlignment="1">
      <alignment vertical="center"/>
    </xf>
    <xf numFmtId="38" fontId="25" fillId="2" borderId="76" xfId="15" applyFont="1" applyFill="1" applyBorder="1" applyAlignment="1">
      <alignment vertical="center"/>
    </xf>
    <xf numFmtId="38" fontId="19" fillId="2" borderId="112" xfId="15" applyFont="1" applyFill="1" applyBorder="1" applyAlignment="1">
      <alignment vertical="center"/>
    </xf>
    <xf numFmtId="38" fontId="19" fillId="2" borderId="113" xfId="15" applyFont="1" applyFill="1" applyBorder="1" applyAlignment="1">
      <alignment vertical="center"/>
    </xf>
    <xf numFmtId="38" fontId="19" fillId="2" borderId="114" xfId="15" applyFont="1" applyFill="1" applyBorder="1" applyAlignment="1">
      <alignment vertical="center"/>
    </xf>
    <xf numFmtId="38" fontId="19" fillId="2" borderId="115" xfId="15" applyFont="1" applyFill="1" applyBorder="1" applyAlignment="1">
      <alignment vertical="center"/>
    </xf>
    <xf numFmtId="38" fontId="19" fillId="2" borderId="116" xfId="15" applyFont="1" applyFill="1" applyBorder="1" applyAlignment="1">
      <alignment vertical="center"/>
    </xf>
    <xf numFmtId="38" fontId="19" fillId="2" borderId="117" xfId="15" applyFont="1" applyFill="1" applyBorder="1" applyAlignment="1">
      <alignment vertical="center"/>
    </xf>
    <xf numFmtId="38" fontId="25" fillId="2" borderId="113" xfId="15" applyFont="1" applyFill="1" applyBorder="1" applyAlignment="1">
      <alignment vertical="center"/>
    </xf>
    <xf numFmtId="38" fontId="19" fillId="2" borderId="118" xfId="15" applyFont="1" applyFill="1" applyBorder="1" applyAlignment="1">
      <alignment vertical="center"/>
    </xf>
    <xf numFmtId="38" fontId="19" fillId="0" borderId="53" xfId="15" applyFont="1" applyFill="1" applyBorder="1" applyAlignment="1">
      <alignment vertical="center" shrinkToFit="1"/>
    </xf>
    <xf numFmtId="38" fontId="19" fillId="0" borderId="80" xfId="15" applyFont="1" applyFill="1" applyBorder="1" applyAlignment="1">
      <alignment vertical="center" shrinkToFit="1"/>
    </xf>
    <xf numFmtId="38" fontId="19" fillId="0" borderId="59" xfId="15" applyFont="1" applyFill="1" applyBorder="1" applyAlignment="1">
      <alignment vertical="center" shrinkToFit="1"/>
    </xf>
    <xf numFmtId="188" fontId="19" fillId="0" borderId="22" xfId="15" applyNumberFormat="1" applyFont="1" applyFill="1" applyBorder="1" applyAlignment="1">
      <alignment horizontal="right" vertical="center" shrinkToFit="1"/>
    </xf>
    <xf numFmtId="9" fontId="19" fillId="0" borderId="22" xfId="17" applyNumberFormat="1" applyFont="1" applyFill="1" applyBorder="1" applyAlignment="1">
      <alignment horizontal="right" vertical="center" shrinkToFit="1"/>
    </xf>
    <xf numFmtId="38" fontId="19" fillId="0" borderId="95" xfId="17" applyNumberFormat="1" applyFont="1" applyFill="1" applyBorder="1" applyAlignment="1">
      <alignment vertical="center" shrinkToFit="1"/>
    </xf>
    <xf numFmtId="38" fontId="19" fillId="0" borderId="98" xfId="17" applyNumberFormat="1" applyFont="1" applyFill="1" applyBorder="1" applyAlignment="1">
      <alignment vertical="center" shrinkToFit="1"/>
    </xf>
    <xf numFmtId="38" fontId="19" fillId="0" borderId="48" xfId="17" applyNumberFormat="1" applyFont="1" applyFill="1" applyBorder="1" applyAlignment="1">
      <alignment vertical="center" shrinkToFit="1"/>
    </xf>
    <xf numFmtId="38" fontId="19" fillId="0" borderId="99" xfId="17" applyNumberFormat="1" applyFont="1" applyFill="1" applyBorder="1" applyAlignment="1">
      <alignment vertical="center" shrinkToFit="1"/>
    </xf>
    <xf numFmtId="38" fontId="19" fillId="0" borderId="57" xfId="17" applyNumberFormat="1" applyFont="1" applyFill="1" applyBorder="1" applyAlignment="1">
      <alignment vertical="center" shrinkToFit="1"/>
    </xf>
    <xf numFmtId="38" fontId="19" fillId="2" borderId="6" xfId="15" applyFont="1" applyFill="1" applyBorder="1" applyAlignment="1">
      <alignment vertical="center" shrinkToFit="1"/>
    </xf>
    <xf numFmtId="0" fontId="19" fillId="2" borderId="6" xfId="14" applyFont="1" applyFill="1" applyBorder="1" applyAlignment="1">
      <alignment vertical="center"/>
    </xf>
    <xf numFmtId="38" fontId="19" fillId="2" borderId="6" xfId="14" applyNumberFormat="1" applyFont="1" applyFill="1" applyBorder="1" applyAlignment="1">
      <alignment vertical="center"/>
    </xf>
    <xf numFmtId="0" fontId="19" fillId="2" borderId="6" xfId="14" applyFont="1" applyFill="1" applyBorder="1" applyAlignment="1">
      <alignment horizontal="right" vertical="center"/>
    </xf>
    <xf numFmtId="0" fontId="19" fillId="2" borderId="6" xfId="14" applyFont="1" applyFill="1" applyBorder="1" applyAlignment="1">
      <alignment vertical="center" shrinkToFit="1"/>
    </xf>
    <xf numFmtId="0" fontId="19" fillId="2" borderId="119" xfId="14" applyFont="1" applyFill="1" applyBorder="1" applyAlignment="1">
      <alignment vertical="center" shrinkToFit="1"/>
    </xf>
    <xf numFmtId="0" fontId="19" fillId="2" borderId="11" xfId="14" applyFont="1" applyFill="1" applyBorder="1" applyAlignment="1">
      <alignment vertical="center"/>
    </xf>
    <xf numFmtId="0" fontId="19" fillId="2" borderId="12" xfId="14" applyFont="1" applyFill="1" applyBorder="1" applyAlignment="1">
      <alignment vertical="center" shrinkToFit="1"/>
    </xf>
    <xf numFmtId="38" fontId="19" fillId="2" borderId="0" xfId="14" applyNumberFormat="1" applyFont="1" applyFill="1" applyBorder="1" applyAlignment="1">
      <alignment vertical="center"/>
    </xf>
    <xf numFmtId="38" fontId="19" fillId="2" borderId="2" xfId="15" applyFont="1" applyFill="1" applyBorder="1" applyAlignment="1">
      <alignment vertical="center"/>
    </xf>
    <xf numFmtId="0" fontId="19" fillId="2" borderId="2" xfId="14" applyFont="1" applyFill="1" applyBorder="1" applyAlignment="1">
      <alignment horizontal="right" vertical="center"/>
    </xf>
    <xf numFmtId="0" fontId="19" fillId="2" borderId="2" xfId="14" applyFont="1" applyFill="1" applyBorder="1" applyAlignment="1">
      <alignment vertical="center" shrinkToFit="1"/>
    </xf>
    <xf numFmtId="0" fontId="19" fillId="2" borderId="120" xfId="14" applyFont="1" applyFill="1" applyBorder="1" applyAlignment="1">
      <alignment vertical="center" shrinkToFit="1"/>
    </xf>
    <xf numFmtId="0" fontId="19" fillId="2" borderId="5" xfId="14" applyFont="1" applyFill="1" applyBorder="1" applyAlignment="1">
      <alignment vertical="center"/>
    </xf>
    <xf numFmtId="0" fontId="19" fillId="2" borderId="6" xfId="14" applyFont="1" applyFill="1" applyBorder="1" applyAlignment="1">
      <alignment horizontal="center" vertical="center"/>
    </xf>
    <xf numFmtId="38" fontId="19" fillId="2" borderId="0" xfId="15" applyFont="1" applyFill="1" applyBorder="1" applyAlignment="1">
      <alignment horizontal="center" vertical="center"/>
    </xf>
    <xf numFmtId="38" fontId="19" fillId="2" borderId="11" xfId="15" applyFont="1" applyFill="1" applyBorder="1" applyAlignment="1">
      <alignment vertical="center"/>
    </xf>
    <xf numFmtId="38" fontId="19" fillId="2" borderId="1" xfId="15" applyFont="1" applyFill="1" applyBorder="1" applyAlignment="1">
      <alignment vertical="center"/>
    </xf>
    <xf numFmtId="38" fontId="19" fillId="2" borderId="2" xfId="15" applyFont="1" applyFill="1" applyBorder="1" applyAlignment="1">
      <alignment horizontal="center" vertical="center"/>
    </xf>
    <xf numFmtId="0" fontId="25" fillId="2" borderId="0" xfId="14" applyFont="1" applyFill="1" applyAlignment="1">
      <alignment vertical="center"/>
    </xf>
    <xf numFmtId="38" fontId="19" fillId="2" borderId="66" xfId="15" applyFont="1" applyFill="1" applyBorder="1" applyAlignment="1">
      <alignment horizontal="center" vertical="center" shrinkToFit="1"/>
    </xf>
    <xf numFmtId="38" fontId="19" fillId="0" borderId="57" xfId="15" applyFont="1" applyFill="1" applyBorder="1" applyAlignment="1">
      <alignment vertical="center" shrinkToFit="1"/>
    </xf>
    <xf numFmtId="183" fontId="19" fillId="2" borderId="121" xfId="17" applyNumberFormat="1" applyFont="1" applyFill="1" applyBorder="1" applyAlignment="1">
      <alignment horizontal="center" vertical="center" shrinkToFit="1"/>
    </xf>
    <xf numFmtId="9" fontId="19" fillId="2" borderId="62" xfId="16" applyFont="1" applyFill="1" applyBorder="1" applyAlignment="1">
      <alignment horizontal="right" vertical="center" shrinkToFit="1"/>
    </xf>
    <xf numFmtId="184" fontId="19" fillId="0" borderId="83" xfId="16" applyNumberFormat="1" applyFont="1" applyFill="1" applyBorder="1" applyAlignment="1">
      <alignment horizontal="left" vertical="center" shrinkToFit="1"/>
    </xf>
    <xf numFmtId="184" fontId="19" fillId="0" borderId="15" xfId="17" applyNumberFormat="1" applyFont="1" applyFill="1" applyBorder="1" applyAlignment="1">
      <alignment horizontal="right" vertical="center" shrinkToFit="1"/>
    </xf>
    <xf numFmtId="191" fontId="19" fillId="2" borderId="82" xfId="16" applyNumberFormat="1" applyFont="1" applyFill="1" applyBorder="1" applyAlignment="1">
      <alignment horizontal="right" vertical="center" shrinkToFit="1"/>
    </xf>
    <xf numFmtId="0" fontId="19" fillId="0" borderId="60" xfId="17" applyNumberFormat="1" applyFont="1" applyFill="1" applyBorder="1" applyAlignment="1">
      <alignment horizontal="right" vertical="center" shrinkToFit="1"/>
    </xf>
    <xf numFmtId="0" fontId="19" fillId="2" borderId="3" xfId="14" applyFont="1" applyFill="1" applyBorder="1" applyAlignment="1">
      <alignment horizontal="center" vertical="center"/>
    </xf>
    <xf numFmtId="0" fontId="19" fillId="2" borderId="8" xfId="14" applyFont="1" applyFill="1" applyBorder="1" applyAlignment="1">
      <alignment horizontal="center" vertical="center"/>
    </xf>
    <xf numFmtId="38" fontId="19" fillId="2" borderId="96" xfId="17" applyNumberFormat="1" applyFont="1" applyFill="1" applyBorder="1" applyAlignment="1">
      <alignment vertical="center" shrinkToFit="1"/>
    </xf>
    <xf numFmtId="38" fontId="19" fillId="2" borderId="91" xfId="17" applyNumberFormat="1" applyFont="1" applyFill="1" applyBorder="1" applyAlignment="1">
      <alignment vertical="center" shrinkToFit="1"/>
    </xf>
    <xf numFmtId="38" fontId="19" fillId="2" borderId="92" xfId="17" applyNumberFormat="1" applyFont="1" applyFill="1" applyBorder="1" applyAlignment="1">
      <alignment vertical="center" shrinkToFit="1"/>
    </xf>
    <xf numFmtId="38" fontId="19" fillId="2" borderId="110" xfId="15" applyFont="1" applyFill="1" applyBorder="1" applyAlignment="1">
      <alignment vertical="center" shrinkToFit="1"/>
    </xf>
    <xf numFmtId="38" fontId="19" fillId="2" borderId="6" xfId="15" applyFont="1" applyFill="1" applyBorder="1" applyAlignment="1">
      <alignment vertical="center" shrinkToFit="1"/>
    </xf>
    <xf numFmtId="38" fontId="19" fillId="2" borderId="32" xfId="15" applyFont="1" applyFill="1" applyBorder="1" applyAlignment="1">
      <alignment vertical="center" shrinkToFit="1"/>
    </xf>
    <xf numFmtId="0" fontId="19" fillId="2" borderId="13" xfId="17" applyFont="1" applyFill="1" applyBorder="1" applyAlignment="1">
      <alignment vertical="center" shrinkToFit="1"/>
    </xf>
    <xf numFmtId="0" fontId="19" fillId="2" borderId="111" xfId="17" applyFont="1" applyFill="1" applyBorder="1" applyAlignment="1">
      <alignment vertical="center" shrinkToFit="1"/>
    </xf>
    <xf numFmtId="0" fontId="19" fillId="2" borderId="102" xfId="14" applyFont="1" applyFill="1" applyBorder="1" applyAlignment="1">
      <alignment horizontal="center" vertical="center" textRotation="255"/>
    </xf>
    <xf numFmtId="0" fontId="19" fillId="2" borderId="75" xfId="14" applyFont="1" applyFill="1" applyBorder="1" applyAlignment="1">
      <alignment horizontal="center" vertical="center" textRotation="255"/>
    </xf>
    <xf numFmtId="0" fontId="19" fillId="2" borderId="94" xfId="14" applyFont="1" applyFill="1" applyBorder="1" applyAlignment="1">
      <alignment horizontal="center" vertical="center" textRotation="255"/>
    </xf>
    <xf numFmtId="38" fontId="0" fillId="0" borderId="0" xfId="15" applyFont="1" applyAlignment="1">
      <alignment horizontal="center" vertical="center"/>
    </xf>
    <xf numFmtId="0" fontId="5" fillId="0" borderId="0" xfId="14" applyFont="1" applyAlignment="1">
      <alignment horizontal="center" vertical="center"/>
    </xf>
    <xf numFmtId="0" fontId="0" fillId="0" borderId="6" xfId="14" applyFont="1" applyBorder="1" applyAlignment="1">
      <alignment horizontal="center"/>
    </xf>
    <xf numFmtId="0" fontId="11" fillId="0" borderId="0" xfId="14" applyFont="1" applyAlignment="1">
      <alignment horizontal="center"/>
    </xf>
    <xf numFmtId="2" fontId="14" fillId="0" borderId="8" xfId="14" applyNumberFormat="1" applyFont="1" applyBorder="1" applyAlignment="1">
      <alignment horizontal="center"/>
    </xf>
    <xf numFmtId="0" fontId="5" fillId="0" borderId="0" xfId="14" applyAlignment="1">
      <alignment horizontal="center"/>
    </xf>
  </cellXfs>
  <cellStyles count="18">
    <cellStyle name="パーセント 2" xfId="2"/>
    <cellStyle name="パーセント 2 2" xfId="5"/>
    <cellStyle name="パーセント 3" xfId="7"/>
    <cellStyle name="パーセント 4" xfId="10"/>
    <cellStyle name="パーセント 5" xfId="12"/>
    <cellStyle name="パーセント 6" xfId="16"/>
    <cellStyle name="桁区切り 2" xfId="9"/>
    <cellStyle name="桁区切り 3" xfId="11"/>
    <cellStyle name="桁区切り 4" xfId="15"/>
    <cellStyle name="標準" xfId="0" builtinId="0"/>
    <cellStyle name="標準 2" xfId="3"/>
    <cellStyle name="標準 3" xfId="4"/>
    <cellStyle name="標準 3 2" xfId="14"/>
    <cellStyle name="標準 4" xfId="1"/>
    <cellStyle name="標準 5" xfId="6"/>
    <cellStyle name="標準 6" xfId="8"/>
    <cellStyle name="標準 7" xfId="13"/>
    <cellStyle name="標準_家賃base@144_総曲輪シテイ償還計画_総曲輪シテイ償還計画" xfId="17"/>
  </cellStyles>
  <dxfs count="0"/>
  <tableStyles count="0" defaultTableStyle="TableStyleMedium2"/>
  <colors>
    <mruColors>
      <color rgb="FF0000FF"/>
      <color rgb="FFCCFFCC"/>
      <color rgb="FFFFCCFF"/>
      <color rgb="FFFF99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114299</xdr:rowOff>
    </xdr:from>
    <xdr:to>
      <xdr:col>6</xdr:col>
      <xdr:colOff>323850</xdr:colOff>
      <xdr:row>19</xdr:row>
      <xdr:rowOff>104774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30505" y="3375659"/>
          <a:ext cx="443674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当該年度の元利金支払前キャッシュフロー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DSCR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   当該年度の元利金の支払所要額</a:t>
          </a:r>
        </a:p>
      </xdr:txBody>
    </xdr:sp>
    <xdr:clientData/>
  </xdr:twoCellAnchor>
  <xdr:twoCellAnchor>
    <xdr:from>
      <xdr:col>1</xdr:col>
      <xdr:colOff>685800</xdr:colOff>
      <xdr:row>16</xdr:row>
      <xdr:rowOff>114300</xdr:rowOff>
    </xdr:from>
    <xdr:to>
      <xdr:col>6</xdr:col>
      <xdr:colOff>219075</xdr:colOff>
      <xdr:row>16</xdr:row>
      <xdr:rowOff>114300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906780" y="3710940"/>
          <a:ext cx="36556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70</xdr:row>
      <xdr:rowOff>114300</xdr:rowOff>
    </xdr:from>
    <xdr:to>
      <xdr:col>4</xdr:col>
      <xdr:colOff>390525</xdr:colOff>
      <xdr:row>74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0980" y="13815060"/>
          <a:ext cx="3049905" cy="693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   　   　借　　入　　金　　額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LTV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資産価値（収益還元価格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</xdr:col>
      <xdr:colOff>533400</xdr:colOff>
      <xdr:row>72</xdr:row>
      <xdr:rowOff>114300</xdr:rowOff>
    </xdr:from>
    <xdr:to>
      <xdr:col>4</xdr:col>
      <xdr:colOff>314325</xdr:colOff>
      <xdr:row>72</xdr:row>
      <xdr:rowOff>114300</xdr:rowOff>
    </xdr:to>
    <xdr:sp macro="" textlink="">
      <xdr:nvSpPr>
        <xdr:cNvPr id="5" name="Lin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754380" y="14150340"/>
          <a:ext cx="24403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675" y="15270480"/>
          <a:ext cx="1504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0</xdr:col>
      <xdr:colOff>342900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7" name="Lin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2098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78</xdr:row>
      <xdr:rowOff>0</xdr:rowOff>
    </xdr:from>
    <xdr:to>
      <xdr:col>1</xdr:col>
      <xdr:colOff>561975</xdr:colOff>
      <xdr:row>78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4355" y="1527048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X</a:t>
          </a: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 = 1</a:t>
          </a:r>
        </a:p>
      </xdr:txBody>
    </xdr:sp>
    <xdr:clientData/>
  </xdr:twoCellAnchor>
  <xdr:twoCellAnchor>
    <xdr:from>
      <xdr:col>3</xdr:col>
      <xdr:colOff>104775</xdr:colOff>
      <xdr:row>78</xdr:row>
      <xdr:rowOff>0</xdr:rowOff>
    </xdr:from>
    <xdr:to>
      <xdr:col>3</xdr:col>
      <xdr:colOff>209550</xdr:colOff>
      <xdr:row>78</xdr:row>
      <xdr:rowOff>0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253615" y="1527048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</a:t>
          </a:r>
        </a:p>
      </xdr:txBody>
    </xdr:sp>
    <xdr:clientData/>
  </xdr:twoCellAnchor>
  <xdr:twoCellAnchor>
    <xdr:from>
      <xdr:col>6</xdr:col>
      <xdr:colOff>200025</xdr:colOff>
      <xdr:row>78</xdr:row>
      <xdr:rowOff>0</xdr:rowOff>
    </xdr:from>
    <xdr:to>
      <xdr:col>6</xdr:col>
      <xdr:colOff>304800</xdr:colOff>
      <xdr:row>78</xdr:row>
      <xdr:rowOff>0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543425" y="1527048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</xdr:txBody>
    </xdr:sp>
    <xdr:clientData/>
  </xdr:twoCellAnchor>
  <xdr:twoCellAnchor>
    <xdr:from>
      <xdr:col>4</xdr:col>
      <xdr:colOff>200025</xdr:colOff>
      <xdr:row>78</xdr:row>
      <xdr:rowOff>0</xdr:rowOff>
    </xdr:from>
    <xdr:to>
      <xdr:col>4</xdr:col>
      <xdr:colOff>409575</xdr:colOff>
      <xdr:row>78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80385" y="1527048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7</xdr:col>
      <xdr:colOff>523875</xdr:colOff>
      <xdr:row>78</xdr:row>
      <xdr:rowOff>0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0" y="15270480"/>
          <a:ext cx="55987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 （売却後のキャッシュフロー＝○○百万円）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 ＝ </a:t>
          </a:r>
          <a:r>
            <a:rPr lang="el-GR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</a:t>
          </a:r>
        </a:p>
        <a:p>
          <a:pPr algn="l" rtl="0">
            <a:defRPr sz="1000"/>
          </a:pPr>
          <a:r>
            <a:rPr lang="ja-JP" altLang="el-GR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 　（１＋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ｒ’）</a:t>
          </a:r>
        </a:p>
      </xdr:txBody>
    </xdr:sp>
    <xdr:clientData/>
  </xdr:twoCellAnchor>
  <xdr:twoCellAnchor>
    <xdr:from>
      <xdr:col>0</xdr:col>
      <xdr:colOff>180975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0975" y="15270480"/>
          <a:ext cx="361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X</a:t>
          </a: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 = 1</a:t>
          </a:r>
        </a:p>
      </xdr:txBody>
    </xdr:sp>
    <xdr:clientData/>
  </xdr:twoCellAnchor>
  <xdr:twoCellAnchor>
    <xdr:from>
      <xdr:col>1</xdr:col>
      <xdr:colOff>457200</xdr:colOff>
      <xdr:row>78</xdr:row>
      <xdr:rowOff>0</xdr:rowOff>
    </xdr:from>
    <xdr:to>
      <xdr:col>1</xdr:col>
      <xdr:colOff>561975</xdr:colOff>
      <xdr:row>78</xdr:row>
      <xdr:rowOff>0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78180" y="1527048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</a:t>
          </a:r>
        </a:p>
      </xdr:txBody>
    </xdr:sp>
    <xdr:clientData/>
  </xdr:twoCellAnchor>
  <xdr:twoCellAnchor>
    <xdr:from>
      <xdr:col>0</xdr:col>
      <xdr:colOff>66675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6675" y="15270480"/>
          <a:ext cx="1504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0</xdr:col>
      <xdr:colOff>342900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16" name="Lin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2098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6675" y="15270480"/>
          <a:ext cx="1504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880360" y="152704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19" name="Lin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288036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880360" y="152704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21" name="Lin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288036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542925</xdr:colOff>
      <xdr:row>71</xdr:row>
      <xdr:rowOff>85725</xdr:rowOff>
    </xdr:from>
    <xdr:to>
      <xdr:col>8</xdr:col>
      <xdr:colOff>104775</xdr:colOff>
      <xdr:row>73</xdr:row>
      <xdr:rowOff>9525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154805" y="13954125"/>
          <a:ext cx="175641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352425</xdr:colOff>
      <xdr:row>73</xdr:row>
      <xdr:rowOff>123825</xdr:rowOff>
    </xdr:from>
    <xdr:to>
      <xdr:col>7</xdr:col>
      <xdr:colOff>552450</xdr:colOff>
      <xdr:row>74</xdr:row>
      <xdr:rowOff>123825</xdr:rowOff>
    </xdr:to>
    <xdr:sp macro="" textlink="">
      <xdr:nvSpPr>
        <xdr:cNvPr id="23" name="Text Box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427345" y="14327505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352425</xdr:colOff>
      <xdr:row>75</xdr:row>
      <xdr:rowOff>47625</xdr:rowOff>
    </xdr:from>
    <xdr:to>
      <xdr:col>7</xdr:col>
      <xdr:colOff>542925</xdr:colOff>
      <xdr:row>76</xdr:row>
      <xdr:rowOff>47625</xdr:rowOff>
    </xdr:to>
    <xdr:sp macro="" textlink="">
      <xdr:nvSpPr>
        <xdr:cNvPr id="24" name="Text Box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427345" y="14632305"/>
          <a:ext cx="190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0</xdr:col>
      <xdr:colOff>228600</xdr:colOff>
      <xdr:row>2</xdr:row>
      <xdr:rowOff>190500</xdr:rowOff>
    </xdr:from>
    <xdr:to>
      <xdr:col>10</xdr:col>
      <xdr:colOff>381000</xdr:colOff>
      <xdr:row>9</xdr:row>
      <xdr:rowOff>180975</xdr:rowOff>
    </xdr:to>
    <xdr:sp macro="" textlink="">
      <xdr:nvSpPr>
        <xdr:cNvPr id="25" name="Text Box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20980" y="678180"/>
          <a:ext cx="7429500" cy="1697355"/>
        </a:xfrm>
        <a:prstGeom prst="rect">
          <a:avLst/>
        </a:prstGeom>
        <a:solidFill>
          <a:srgbClr val="C0C0C0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前提条件等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①</a:t>
          </a:r>
        </a:p>
      </xdr:txBody>
    </xdr:sp>
    <xdr:clientData/>
  </xdr:twoCellAnchor>
  <xdr:twoCellAnchor>
    <xdr:from>
      <xdr:col>7</xdr:col>
      <xdr:colOff>352425</xdr:colOff>
      <xdr:row>71</xdr:row>
      <xdr:rowOff>114300</xdr:rowOff>
    </xdr:from>
    <xdr:to>
      <xdr:col>7</xdr:col>
      <xdr:colOff>552450</xdr:colOff>
      <xdr:row>72</xdr:row>
      <xdr:rowOff>133350</xdr:rowOff>
    </xdr:to>
    <xdr:sp macro="" textlink="">
      <xdr:nvSpPr>
        <xdr:cNvPr id="26" name="Text Box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427345" y="13982700"/>
          <a:ext cx="200025" cy="18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14</xdr:row>
      <xdr:rowOff>114299</xdr:rowOff>
    </xdr:from>
    <xdr:to>
      <xdr:col>6</xdr:col>
      <xdr:colOff>323850</xdr:colOff>
      <xdr:row>19</xdr:row>
      <xdr:rowOff>104774</xdr:rowOff>
    </xdr:to>
    <xdr:sp macro="" textlink="">
      <xdr:nvSpPr>
        <xdr:cNvPr id="27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30505" y="3375659"/>
          <a:ext cx="443674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当該年度の元利金支払前キャッシュフロー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DSCR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   当該年度の元利金の支払所要額</a:t>
          </a:r>
        </a:p>
      </xdr:txBody>
    </xdr:sp>
    <xdr:clientData/>
  </xdr:twoCellAnchor>
  <xdr:twoCellAnchor>
    <xdr:from>
      <xdr:col>1</xdr:col>
      <xdr:colOff>685800</xdr:colOff>
      <xdr:row>16</xdr:row>
      <xdr:rowOff>114300</xdr:rowOff>
    </xdr:from>
    <xdr:to>
      <xdr:col>6</xdr:col>
      <xdr:colOff>219075</xdr:colOff>
      <xdr:row>16</xdr:row>
      <xdr:rowOff>114300</xdr:rowOff>
    </xdr:to>
    <xdr:sp macro="" textlink="">
      <xdr:nvSpPr>
        <xdr:cNvPr id="28" name="Line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 flipV="1">
          <a:off x="906780" y="3710940"/>
          <a:ext cx="36556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70</xdr:row>
      <xdr:rowOff>19050</xdr:rowOff>
    </xdr:from>
    <xdr:to>
      <xdr:col>4</xdr:col>
      <xdr:colOff>390525</xdr:colOff>
      <xdr:row>75</xdr:row>
      <xdr:rowOff>0</xdr:rowOff>
    </xdr:to>
    <xdr:sp macro="" textlink="">
      <xdr:nvSpPr>
        <xdr:cNvPr id="29" name="Text Box 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20980" y="13719810"/>
          <a:ext cx="3049905" cy="8648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   　   　借　　入　　金　　額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LTV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資産価値（収益還元価格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</xdr:col>
      <xdr:colOff>533400</xdr:colOff>
      <xdr:row>72</xdr:row>
      <xdr:rowOff>25400</xdr:rowOff>
    </xdr:from>
    <xdr:to>
      <xdr:col>4</xdr:col>
      <xdr:colOff>314325</xdr:colOff>
      <xdr:row>72</xdr:row>
      <xdr:rowOff>25400</xdr:rowOff>
    </xdr:to>
    <xdr:sp macro="" textlink="">
      <xdr:nvSpPr>
        <xdr:cNvPr id="30" name="Line 4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V="1">
          <a:off x="754380" y="14061440"/>
          <a:ext cx="24403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6675" y="15270480"/>
          <a:ext cx="1504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0</xdr:col>
      <xdr:colOff>342900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32" name="Line 6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22098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80</xdr:row>
      <xdr:rowOff>68581</xdr:rowOff>
    </xdr:from>
    <xdr:to>
      <xdr:col>7</xdr:col>
      <xdr:colOff>523875</xdr:colOff>
      <xdr:row>80</xdr:row>
      <xdr:rowOff>114300</xdr:rowOff>
    </xdr:to>
    <xdr:sp macro="" textlink="">
      <xdr:nvSpPr>
        <xdr:cNvPr id="33" name="Text Box 7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0" y="15674341"/>
          <a:ext cx="5598795" cy="457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（各年度のキャッシュフロー）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 （売却時の予想価格）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竣工時の予想収益還元価格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(a)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 </a:t>
          </a:r>
          <a:r>
            <a:rPr lang="el-GR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</a:t>
          </a:r>
        </a:p>
        <a:p>
          <a:pPr algn="l" rtl="0">
            <a:defRPr sz="1000"/>
          </a:pPr>
          <a:r>
            <a:rPr lang="ja-JP" altLang="el-GR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 　（１＋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ｒ）　　　　　　　　　　　　　　　　　　（１＋ｒ）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 ＝　○○億円</a:t>
          </a:r>
        </a:p>
      </xdr:txBody>
    </xdr:sp>
    <xdr:clientData/>
  </xdr:twoCellAnchor>
  <xdr:twoCellAnchor>
    <xdr:from>
      <xdr:col>1</xdr:col>
      <xdr:colOff>333375</xdr:colOff>
      <xdr:row>78</xdr:row>
      <xdr:rowOff>0</xdr:rowOff>
    </xdr:from>
    <xdr:to>
      <xdr:col>1</xdr:col>
      <xdr:colOff>561975</xdr:colOff>
      <xdr:row>78</xdr:row>
      <xdr:rowOff>0</xdr:rowOff>
    </xdr:to>
    <xdr:sp macro="" textlink="">
      <xdr:nvSpPr>
        <xdr:cNvPr id="34" name="Text Box 8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54355" y="1527048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X</a:t>
          </a: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 = 1</a:t>
          </a:r>
        </a:p>
      </xdr:txBody>
    </xdr:sp>
    <xdr:clientData/>
  </xdr:twoCellAnchor>
  <xdr:twoCellAnchor>
    <xdr:from>
      <xdr:col>3</xdr:col>
      <xdr:colOff>104775</xdr:colOff>
      <xdr:row>78</xdr:row>
      <xdr:rowOff>0</xdr:rowOff>
    </xdr:from>
    <xdr:to>
      <xdr:col>3</xdr:col>
      <xdr:colOff>209550</xdr:colOff>
      <xdr:row>78</xdr:row>
      <xdr:rowOff>0</xdr:rowOff>
    </xdr:to>
    <xdr:sp macro="" textlink="">
      <xdr:nvSpPr>
        <xdr:cNvPr id="35" name="Text Box 9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253615" y="1527048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</a:t>
          </a:r>
        </a:p>
      </xdr:txBody>
    </xdr:sp>
    <xdr:clientData/>
  </xdr:twoCellAnchor>
  <xdr:twoCellAnchor>
    <xdr:from>
      <xdr:col>6</xdr:col>
      <xdr:colOff>200025</xdr:colOff>
      <xdr:row>78</xdr:row>
      <xdr:rowOff>0</xdr:rowOff>
    </xdr:from>
    <xdr:to>
      <xdr:col>6</xdr:col>
      <xdr:colOff>304800</xdr:colOff>
      <xdr:row>78</xdr:row>
      <xdr:rowOff>0</xdr:rowOff>
    </xdr:to>
    <xdr:sp macro="" textlink="">
      <xdr:nvSpPr>
        <xdr:cNvPr id="36" name="Text Box 1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543425" y="1527048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</xdr:txBody>
    </xdr:sp>
    <xdr:clientData/>
  </xdr:twoCellAnchor>
  <xdr:twoCellAnchor>
    <xdr:from>
      <xdr:col>4</xdr:col>
      <xdr:colOff>200025</xdr:colOff>
      <xdr:row>78</xdr:row>
      <xdr:rowOff>0</xdr:rowOff>
    </xdr:from>
    <xdr:to>
      <xdr:col>4</xdr:col>
      <xdr:colOff>409575</xdr:colOff>
      <xdr:row>78</xdr:row>
      <xdr:rowOff>0</xdr:rowOff>
    </xdr:to>
    <xdr:sp macro="" textlink="">
      <xdr:nvSpPr>
        <xdr:cNvPr id="37" name="Text Box 1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80385" y="1527048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7</xdr:col>
      <xdr:colOff>523875</xdr:colOff>
      <xdr:row>78</xdr:row>
      <xdr:rowOff>0</xdr:rowOff>
    </xdr:to>
    <xdr:sp macro="" textlink="">
      <xdr:nvSpPr>
        <xdr:cNvPr id="38" name="Text Box 1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0" y="15270480"/>
          <a:ext cx="559879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 （売却後のキャッシュフロー＝○○百万円）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 ＝ </a:t>
          </a:r>
          <a:r>
            <a:rPr lang="el-GR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</a:t>
          </a:r>
        </a:p>
        <a:p>
          <a:pPr algn="l" rtl="0">
            <a:defRPr sz="1000"/>
          </a:pPr>
          <a:r>
            <a:rPr lang="ja-JP" altLang="el-GR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 　（１＋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ｒ’）</a:t>
          </a:r>
        </a:p>
      </xdr:txBody>
    </xdr:sp>
    <xdr:clientData/>
  </xdr:twoCellAnchor>
  <xdr:twoCellAnchor>
    <xdr:from>
      <xdr:col>0</xdr:col>
      <xdr:colOff>180975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39" name="Text Box 13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975" y="15270480"/>
          <a:ext cx="361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X</a:t>
          </a: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 = 1</a:t>
          </a:r>
        </a:p>
      </xdr:txBody>
    </xdr:sp>
    <xdr:clientData/>
  </xdr:twoCellAnchor>
  <xdr:twoCellAnchor>
    <xdr:from>
      <xdr:col>1</xdr:col>
      <xdr:colOff>457200</xdr:colOff>
      <xdr:row>78</xdr:row>
      <xdr:rowOff>0</xdr:rowOff>
    </xdr:from>
    <xdr:to>
      <xdr:col>1</xdr:col>
      <xdr:colOff>561975</xdr:colOff>
      <xdr:row>78</xdr:row>
      <xdr:rowOff>0</xdr:rowOff>
    </xdr:to>
    <xdr:sp macro="" textlink="">
      <xdr:nvSpPr>
        <xdr:cNvPr id="40" name="Text Box 14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78180" y="1527048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</a:t>
          </a:r>
        </a:p>
      </xdr:txBody>
    </xdr:sp>
    <xdr:clientData/>
  </xdr:twoCellAnchor>
  <xdr:twoCellAnchor>
    <xdr:from>
      <xdr:col>0</xdr:col>
      <xdr:colOff>66675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41" name="Text Box 1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6675" y="15270480"/>
          <a:ext cx="1504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0</xdr:col>
      <xdr:colOff>342900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42" name="Line 16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22098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78</xdr:row>
      <xdr:rowOff>0</xdr:rowOff>
    </xdr:from>
    <xdr:to>
      <xdr:col>0</xdr:col>
      <xdr:colOff>247650</xdr:colOff>
      <xdr:row>78</xdr:row>
      <xdr:rowOff>0</xdr:rowOff>
    </xdr:to>
    <xdr:sp macro="" textlink="">
      <xdr:nvSpPr>
        <xdr:cNvPr id="43" name="Text Box 1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6675" y="15270480"/>
          <a:ext cx="1504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44" name="Text Box 18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880360" y="152704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45" name="Line 19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288036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46" name="Text Box 20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880360" y="152704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47" name="Line 2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2880360" y="15270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600075</xdr:colOff>
      <xdr:row>71</xdr:row>
      <xdr:rowOff>66675</xdr:rowOff>
    </xdr:from>
    <xdr:to>
      <xdr:col>8</xdr:col>
      <xdr:colOff>161925</xdr:colOff>
      <xdr:row>72</xdr:row>
      <xdr:rowOff>142875</xdr:rowOff>
    </xdr:to>
    <xdr:sp macro="" textlink="">
      <xdr:nvSpPr>
        <xdr:cNvPr id="48" name="Text Box 2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211955" y="13935075"/>
          <a:ext cx="175641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収益還元価格         ＝</a:t>
          </a:r>
        </a:p>
      </xdr:txBody>
    </xdr:sp>
    <xdr:clientData/>
  </xdr:twoCellAnchor>
  <xdr:twoCellAnchor>
    <xdr:from>
      <xdr:col>7</xdr:col>
      <xdr:colOff>333376</xdr:colOff>
      <xdr:row>73</xdr:row>
      <xdr:rowOff>104775</xdr:rowOff>
    </xdr:from>
    <xdr:to>
      <xdr:col>7</xdr:col>
      <xdr:colOff>542926</xdr:colOff>
      <xdr:row>74</xdr:row>
      <xdr:rowOff>104775</xdr:rowOff>
    </xdr:to>
    <xdr:sp macro="" textlink="">
      <xdr:nvSpPr>
        <xdr:cNvPr id="49" name="Text Box 24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5408296" y="14308455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352425</xdr:colOff>
      <xdr:row>75</xdr:row>
      <xdr:rowOff>47625</xdr:rowOff>
    </xdr:from>
    <xdr:to>
      <xdr:col>7</xdr:col>
      <xdr:colOff>542925</xdr:colOff>
      <xdr:row>76</xdr:row>
      <xdr:rowOff>47625</xdr:rowOff>
    </xdr:to>
    <xdr:sp macro="" textlink="">
      <xdr:nvSpPr>
        <xdr:cNvPr id="50" name="Text Box 26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5427345" y="14632305"/>
          <a:ext cx="190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0</xdr:col>
      <xdr:colOff>228600</xdr:colOff>
      <xdr:row>2</xdr:row>
      <xdr:rowOff>190500</xdr:rowOff>
    </xdr:from>
    <xdr:to>
      <xdr:col>10</xdr:col>
      <xdr:colOff>381000</xdr:colOff>
      <xdr:row>9</xdr:row>
      <xdr:rowOff>180975</xdr:rowOff>
    </xdr:to>
    <xdr:sp macro="" textlink="">
      <xdr:nvSpPr>
        <xdr:cNvPr id="51" name="Text Box 27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20980" y="678180"/>
          <a:ext cx="7429500" cy="1697355"/>
        </a:xfrm>
        <a:prstGeom prst="rect">
          <a:avLst/>
        </a:prstGeom>
        <a:solidFill>
          <a:srgbClr val="C0C0C0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前提条件等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金融機関　借入金約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億円　金利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％。</a:t>
          </a: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②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7</xdr:col>
      <xdr:colOff>352425</xdr:colOff>
      <xdr:row>71</xdr:row>
      <xdr:rowOff>114300</xdr:rowOff>
    </xdr:from>
    <xdr:to>
      <xdr:col>7</xdr:col>
      <xdr:colOff>552450</xdr:colOff>
      <xdr:row>72</xdr:row>
      <xdr:rowOff>133350</xdr:rowOff>
    </xdr:to>
    <xdr:sp macro="" textlink="">
      <xdr:nvSpPr>
        <xdr:cNvPr id="52" name="Text Box 28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5427345" y="13982700"/>
          <a:ext cx="200025" cy="18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0575;&#25945;&#28271;&#32102;&#19982;&#12486;&#12540;&#1250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員データー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124"/>
  <sheetViews>
    <sheetView showZeros="0" tabSelected="1" view="pageBreakPreview" zoomScale="85" zoomScaleNormal="25" zoomScaleSheetLayoutView="85" workbookViewId="0">
      <selection activeCell="C29" sqref="C29"/>
    </sheetView>
  </sheetViews>
  <sheetFormatPr defaultColWidth="13.6640625" defaultRowHeight="16.5" customHeight="1"/>
  <cols>
    <col min="1" max="1" width="6" style="54" customWidth="1"/>
    <col min="2" max="2" width="11.6640625" style="55" customWidth="1"/>
    <col min="3" max="3" width="17.6640625" style="54" customWidth="1"/>
    <col min="4" max="4" width="18.21875" style="54" customWidth="1"/>
    <col min="5" max="11" width="13.6640625" style="54" customWidth="1"/>
    <col min="12" max="12" width="2.5546875" style="53" customWidth="1"/>
    <col min="13" max="20" width="13.6640625" style="77"/>
    <col min="21" max="21" width="14.77734375" style="77" bestFit="1" customWidth="1"/>
    <col min="22" max="22" width="13.6640625" style="77"/>
    <col min="23" max="16384" width="13.6640625" style="54"/>
  </cols>
  <sheetData>
    <row r="1" spans="1:23" ht="16.5" customHeight="1">
      <c r="A1" s="293" t="s">
        <v>146</v>
      </c>
      <c r="B1" s="294"/>
    </row>
    <row r="2" spans="1:23" ht="7.8" customHeight="1">
      <c r="A2" s="55"/>
    </row>
    <row r="3" spans="1:23" ht="16.5" customHeight="1">
      <c r="A3" s="229" t="s">
        <v>147</v>
      </c>
    </row>
    <row r="4" spans="1:23" ht="16.5" customHeight="1">
      <c r="A4" s="54" t="s">
        <v>153</v>
      </c>
    </row>
    <row r="5" spans="1:23" ht="16.5" customHeight="1">
      <c r="A5" s="63"/>
      <c r="B5" s="65"/>
      <c r="D5" s="62"/>
      <c r="E5" s="65">
        <v>2022</v>
      </c>
      <c r="F5" s="65">
        <v>2023</v>
      </c>
      <c r="G5" s="65">
        <v>2024</v>
      </c>
      <c r="H5" s="65">
        <v>2025</v>
      </c>
      <c r="I5" s="65">
        <v>2026</v>
      </c>
      <c r="J5" s="65">
        <v>2027</v>
      </c>
      <c r="K5" s="65">
        <v>2028</v>
      </c>
      <c r="M5" s="119"/>
      <c r="N5" s="78"/>
      <c r="O5" s="120"/>
      <c r="P5" s="121"/>
      <c r="Q5" s="119"/>
      <c r="R5" s="78"/>
      <c r="S5" s="78"/>
      <c r="T5" s="78"/>
      <c r="U5" s="78"/>
      <c r="V5" s="170"/>
      <c r="W5" s="55"/>
    </row>
    <row r="6" spans="1:23" s="55" customFormat="1" ht="16.5" customHeight="1" thickBot="1">
      <c r="A6" s="63"/>
      <c r="B6" s="65"/>
      <c r="C6" s="54"/>
      <c r="D6" s="62"/>
      <c r="E6" s="65" t="s">
        <v>74</v>
      </c>
      <c r="F6" s="65" t="s">
        <v>75</v>
      </c>
      <c r="G6" s="65" t="s">
        <v>76</v>
      </c>
      <c r="H6" s="65" t="s">
        <v>77</v>
      </c>
      <c r="I6" s="65" t="s">
        <v>78</v>
      </c>
      <c r="J6" s="65" t="s">
        <v>79</v>
      </c>
      <c r="K6" s="65" t="s">
        <v>80</v>
      </c>
      <c r="L6" s="53"/>
      <c r="M6" s="122" t="s">
        <v>122</v>
      </c>
      <c r="N6" s="119"/>
      <c r="O6" s="123"/>
      <c r="P6" s="123"/>
      <c r="Q6" s="119"/>
      <c r="R6" s="119"/>
      <c r="S6" s="119"/>
      <c r="T6" s="119"/>
      <c r="U6" s="119"/>
      <c r="V6" s="77"/>
      <c r="W6" s="54"/>
    </row>
    <row r="7" spans="1:23" ht="16.5" customHeight="1" thickBot="1">
      <c r="A7" s="90"/>
      <c r="B7" s="91"/>
      <c r="C7" s="91" t="s">
        <v>81</v>
      </c>
      <c r="D7" s="91"/>
      <c r="E7" s="90">
        <v>1</v>
      </c>
      <c r="F7" s="92">
        <v>2</v>
      </c>
      <c r="G7" s="92">
        <v>3</v>
      </c>
      <c r="H7" s="92">
        <v>4</v>
      </c>
      <c r="I7" s="92">
        <v>5</v>
      </c>
      <c r="J7" s="92">
        <v>6</v>
      </c>
      <c r="K7" s="238">
        <v>7</v>
      </c>
      <c r="M7" s="124"/>
      <c r="N7" s="125" t="s">
        <v>87</v>
      </c>
      <c r="O7" s="126"/>
      <c r="P7" s="127"/>
      <c r="Q7" s="169" t="s">
        <v>87</v>
      </c>
      <c r="R7" s="171"/>
      <c r="S7" s="285"/>
      <c r="T7" s="285"/>
      <c r="U7" s="172"/>
    </row>
    <row r="8" spans="1:23" ht="16.5" customHeight="1" thickTop="1">
      <c r="A8" s="303" t="s">
        <v>147</v>
      </c>
      <c r="B8" s="68" t="s">
        <v>82</v>
      </c>
      <c r="C8" s="93" t="str">
        <f>O17</f>
        <v>本館1階賃料</v>
      </c>
      <c r="D8" s="73"/>
      <c r="E8" s="247"/>
      <c r="F8" s="94"/>
      <c r="G8" s="94"/>
      <c r="H8" s="94"/>
      <c r="I8" s="94"/>
      <c r="J8" s="94"/>
      <c r="K8" s="239"/>
      <c r="M8" s="128"/>
      <c r="N8" s="129"/>
      <c r="O8" s="130"/>
      <c r="P8" s="130" t="s">
        <v>127</v>
      </c>
      <c r="Q8" s="255">
        <v>0</v>
      </c>
      <c r="R8" s="173"/>
      <c r="S8" s="202"/>
      <c r="T8" s="202"/>
      <c r="U8" s="174"/>
    </row>
    <row r="9" spans="1:23" ht="16.5" customHeight="1">
      <c r="A9" s="304"/>
      <c r="B9" s="68"/>
      <c r="C9" s="95" t="str">
        <f>O18</f>
        <v>本館1階共益費</v>
      </c>
      <c r="D9" s="73"/>
      <c r="E9" s="248"/>
      <c r="F9" s="96"/>
      <c r="G9" s="96"/>
      <c r="H9" s="96"/>
      <c r="I9" s="96"/>
      <c r="J9" s="96"/>
      <c r="K9" s="240"/>
      <c r="M9" s="131" t="s">
        <v>92</v>
      </c>
      <c r="N9" s="132">
        <f>SUM(Q8:Q9)</f>
        <v>0</v>
      </c>
      <c r="O9" s="133"/>
      <c r="P9" s="134"/>
      <c r="Q9" s="286">
        <v>0</v>
      </c>
      <c r="R9" s="175"/>
      <c r="S9" s="176"/>
      <c r="T9" s="176"/>
      <c r="U9" s="177"/>
    </row>
    <row r="10" spans="1:23" ht="16.5" customHeight="1">
      <c r="A10" s="304"/>
      <c r="B10" s="68"/>
      <c r="C10" s="97" t="str">
        <f>O19</f>
        <v>第1駐車場売上</v>
      </c>
      <c r="D10" s="71"/>
      <c r="E10" s="249"/>
      <c r="F10" s="98"/>
      <c r="G10" s="98"/>
      <c r="H10" s="98"/>
      <c r="I10" s="98"/>
      <c r="J10" s="98"/>
      <c r="K10" s="241"/>
      <c r="M10" s="135" t="s">
        <v>93</v>
      </c>
      <c r="N10" s="136">
        <f>SUM(Q10)</f>
        <v>0</v>
      </c>
      <c r="O10" s="137"/>
      <c r="P10" s="138" t="s">
        <v>94</v>
      </c>
      <c r="Q10" s="256">
        <v>0</v>
      </c>
      <c r="R10" s="178"/>
      <c r="S10" s="179"/>
      <c r="T10" s="179"/>
      <c r="U10" s="180"/>
    </row>
    <row r="11" spans="1:23" ht="16.5" customHeight="1">
      <c r="A11" s="304"/>
      <c r="B11" s="68"/>
      <c r="C11" s="69" t="str">
        <f>O20</f>
        <v>第2・3駐車場売上</v>
      </c>
      <c r="D11" s="99"/>
      <c r="E11" s="250"/>
      <c r="F11" s="98"/>
      <c r="G11" s="98"/>
      <c r="H11" s="98"/>
      <c r="I11" s="98"/>
      <c r="J11" s="98"/>
      <c r="K11" s="241"/>
      <c r="M11" s="139"/>
      <c r="N11" s="129"/>
      <c r="O11" s="130"/>
      <c r="P11" s="130" t="s">
        <v>137</v>
      </c>
      <c r="Q11" s="257">
        <v>0</v>
      </c>
      <c r="R11" s="292" t="s">
        <v>157</v>
      </c>
      <c r="S11" s="291"/>
      <c r="T11" s="290" t="s">
        <v>156</v>
      </c>
      <c r="U11" s="289"/>
      <c r="V11" s="181"/>
    </row>
    <row r="12" spans="1:23" ht="16.5" customHeight="1">
      <c r="A12" s="304"/>
      <c r="B12" s="68"/>
      <c r="C12" s="69" t="str">
        <f>O21</f>
        <v>テナント光熱水費</v>
      </c>
      <c r="D12" s="99"/>
      <c r="E12" s="250"/>
      <c r="F12" s="98"/>
      <c r="G12" s="98"/>
      <c r="H12" s="98"/>
      <c r="I12" s="98"/>
      <c r="J12" s="98"/>
      <c r="K12" s="241"/>
      <c r="M12" s="140"/>
      <c r="N12" s="129"/>
      <c r="O12" s="130"/>
      <c r="P12" s="130"/>
      <c r="Q12" s="182">
        <v>0</v>
      </c>
      <c r="R12" s="183"/>
      <c r="S12" s="184"/>
      <c r="T12" s="185"/>
      <c r="U12" s="186"/>
    </row>
    <row r="13" spans="1:23" ht="16.5" customHeight="1" thickBot="1">
      <c r="A13" s="304"/>
      <c r="B13" s="72"/>
      <c r="C13" s="70" t="s">
        <v>1</v>
      </c>
      <c r="D13" s="100" t="s">
        <v>83</v>
      </c>
      <c r="E13" s="251">
        <f t="shared" ref="E13:K13" si="0">SUM(E8:E12)</f>
        <v>0</v>
      </c>
      <c r="F13" s="101">
        <f t="shared" si="0"/>
        <v>0</v>
      </c>
      <c r="G13" s="101">
        <f t="shared" si="0"/>
        <v>0</v>
      </c>
      <c r="H13" s="101">
        <f t="shared" si="0"/>
        <v>0</v>
      </c>
      <c r="I13" s="101">
        <f t="shared" si="0"/>
        <v>0</v>
      </c>
      <c r="J13" s="101">
        <f t="shared" si="0"/>
        <v>0</v>
      </c>
      <c r="K13" s="242">
        <f t="shared" si="0"/>
        <v>0</v>
      </c>
      <c r="M13" s="162" t="s">
        <v>102</v>
      </c>
      <c r="N13" s="129">
        <f>SUM(Q11:Q13)</f>
        <v>0</v>
      </c>
      <c r="O13" s="163"/>
      <c r="P13" s="163"/>
      <c r="Q13" s="210">
        <v>0</v>
      </c>
      <c r="R13" s="203"/>
      <c r="S13" s="204"/>
      <c r="T13" s="205"/>
      <c r="U13" s="206"/>
      <c r="V13" s="187"/>
      <c r="W13" s="56"/>
    </row>
    <row r="14" spans="1:23" ht="16.5" customHeight="1" thickTop="1" thickBot="1">
      <c r="A14" s="304"/>
      <c r="B14" s="66" t="s">
        <v>84</v>
      </c>
      <c r="C14" s="102" t="s">
        <v>85</v>
      </c>
      <c r="D14" s="67"/>
      <c r="E14" s="252"/>
      <c r="F14" s="103"/>
      <c r="G14" s="103"/>
      <c r="H14" s="103"/>
      <c r="I14" s="103"/>
      <c r="J14" s="103"/>
      <c r="K14" s="243"/>
      <c r="M14" s="141" t="s">
        <v>7</v>
      </c>
      <c r="N14" s="142">
        <f>SUM(N9:N13)</f>
        <v>0</v>
      </c>
      <c r="O14" s="151"/>
      <c r="P14" s="207"/>
      <c r="Q14" s="168"/>
      <c r="R14" s="287"/>
      <c r="S14" s="288"/>
      <c r="T14" s="208"/>
      <c r="U14" s="209"/>
      <c r="V14" s="187"/>
      <c r="W14" s="56"/>
    </row>
    <row r="15" spans="1:23" ht="16.5" customHeight="1" thickBot="1">
      <c r="A15" s="304"/>
      <c r="B15" s="68"/>
      <c r="C15" s="105" t="s">
        <v>134</v>
      </c>
      <c r="D15" s="71" t="s">
        <v>125</v>
      </c>
      <c r="E15" s="249"/>
      <c r="F15" s="98"/>
      <c r="G15" s="98"/>
      <c r="H15" s="98"/>
      <c r="I15" s="98"/>
      <c r="J15" s="98"/>
      <c r="K15" s="241"/>
      <c r="M15" s="119" t="s">
        <v>123</v>
      </c>
      <c r="N15" s="78"/>
      <c r="O15" s="123"/>
      <c r="P15" s="123"/>
      <c r="Q15" s="119"/>
      <c r="R15" s="119"/>
      <c r="S15" s="119"/>
      <c r="T15" s="119"/>
      <c r="U15" s="119"/>
      <c r="V15" s="187"/>
      <c r="W15" s="56"/>
    </row>
    <row r="16" spans="1:23" ht="16.5" customHeight="1" thickBot="1">
      <c r="A16" s="304"/>
      <c r="B16" s="68"/>
      <c r="C16" s="106"/>
      <c r="D16" s="71" t="s">
        <v>128</v>
      </c>
      <c r="E16" s="249"/>
      <c r="F16" s="98"/>
      <c r="G16" s="98"/>
      <c r="H16" s="98"/>
      <c r="I16" s="98"/>
      <c r="J16" s="98"/>
      <c r="K16" s="241"/>
      <c r="M16" s="124"/>
      <c r="N16" s="125" t="s">
        <v>138</v>
      </c>
      <c r="O16" s="143" t="s">
        <v>106</v>
      </c>
      <c r="P16" s="143" t="s">
        <v>148</v>
      </c>
      <c r="Q16" s="166" t="s">
        <v>149</v>
      </c>
      <c r="R16" s="143" t="s">
        <v>154</v>
      </c>
      <c r="S16" s="143" t="s">
        <v>155</v>
      </c>
      <c r="T16" s="143"/>
      <c r="U16" s="188"/>
      <c r="V16" s="187"/>
      <c r="W16" s="56"/>
    </row>
    <row r="17" spans="1:23" s="56" customFormat="1" ht="16.5" customHeight="1" thickTop="1">
      <c r="A17" s="304"/>
      <c r="B17" s="68"/>
      <c r="C17" s="106"/>
      <c r="D17" s="71" t="s">
        <v>130</v>
      </c>
      <c r="E17" s="249"/>
      <c r="F17" s="98"/>
      <c r="G17" s="98"/>
      <c r="H17" s="98"/>
      <c r="I17" s="98"/>
      <c r="J17" s="98"/>
      <c r="K17" s="241"/>
      <c r="L17" s="53"/>
      <c r="M17" s="144"/>
      <c r="N17" s="145">
        <f t="shared" ref="N17:N19" si="1">Q17</f>
        <v>0</v>
      </c>
      <c r="O17" s="146" t="s">
        <v>151</v>
      </c>
      <c r="P17" s="147"/>
      <c r="Q17" s="167">
        <f>S17*12/1000</f>
        <v>0</v>
      </c>
      <c r="R17" s="258">
        <v>0</v>
      </c>
      <c r="S17" s="189">
        <f>P17*R17</f>
        <v>0</v>
      </c>
      <c r="T17" s="259"/>
      <c r="U17" s="190"/>
      <c r="V17" s="187"/>
    </row>
    <row r="18" spans="1:23" ht="16.5" customHeight="1">
      <c r="A18" s="304"/>
      <c r="B18" s="68"/>
      <c r="C18" s="106"/>
      <c r="D18" s="71" t="s">
        <v>131</v>
      </c>
      <c r="E18" s="249"/>
      <c r="F18" s="98"/>
      <c r="G18" s="98"/>
      <c r="H18" s="98"/>
      <c r="I18" s="98"/>
      <c r="J18" s="98"/>
      <c r="K18" s="241"/>
      <c r="M18" s="128"/>
      <c r="N18" s="129">
        <f>Q18</f>
        <v>0</v>
      </c>
      <c r="O18" s="148" t="s">
        <v>152</v>
      </c>
      <c r="P18" s="147"/>
      <c r="Q18" s="167">
        <f>S18*12/1000</f>
        <v>0</v>
      </c>
      <c r="R18" s="258">
        <v>0</v>
      </c>
      <c r="S18" s="189">
        <f>P18*R18</f>
        <v>0</v>
      </c>
      <c r="T18" s="259"/>
      <c r="U18" s="191"/>
      <c r="V18" s="187"/>
      <c r="W18" s="56"/>
    </row>
    <row r="19" spans="1:23" ht="16.5" customHeight="1">
      <c r="A19" s="304"/>
      <c r="B19" s="68"/>
      <c r="C19" s="106"/>
      <c r="D19" s="71" t="s">
        <v>133</v>
      </c>
      <c r="E19" s="249"/>
      <c r="F19" s="98"/>
      <c r="G19" s="98"/>
      <c r="H19" s="98"/>
      <c r="I19" s="98"/>
      <c r="J19" s="98"/>
      <c r="K19" s="241"/>
      <c r="M19" s="128"/>
      <c r="N19" s="129">
        <f t="shared" si="1"/>
        <v>0</v>
      </c>
      <c r="O19" s="149" t="s">
        <v>107</v>
      </c>
      <c r="P19" s="147"/>
      <c r="Q19" s="167">
        <v>0</v>
      </c>
      <c r="R19" s="258"/>
      <c r="S19" s="189"/>
      <c r="T19" s="259"/>
      <c r="U19" s="192"/>
      <c r="V19" s="187"/>
      <c r="W19" s="56"/>
    </row>
    <row r="20" spans="1:23" ht="16.5" customHeight="1">
      <c r="A20" s="304"/>
      <c r="B20" s="68"/>
      <c r="C20" s="106"/>
      <c r="D20" s="71" t="s">
        <v>132</v>
      </c>
      <c r="E20" s="249"/>
      <c r="F20" s="98"/>
      <c r="G20" s="98"/>
      <c r="H20" s="98"/>
      <c r="I20" s="98"/>
      <c r="J20" s="98"/>
      <c r="K20" s="241"/>
      <c r="M20" s="128"/>
      <c r="N20" s="129">
        <f>Q20</f>
        <v>0</v>
      </c>
      <c r="O20" s="149" t="s">
        <v>126</v>
      </c>
      <c r="P20" s="147"/>
      <c r="Q20" s="167">
        <v>0</v>
      </c>
      <c r="R20" s="258"/>
      <c r="S20" s="189"/>
      <c r="T20" s="259"/>
      <c r="U20" s="192"/>
      <c r="V20" s="187"/>
      <c r="W20" s="56"/>
    </row>
    <row r="21" spans="1:23" ht="16.5" customHeight="1" thickBot="1">
      <c r="A21" s="304"/>
      <c r="B21" s="68"/>
      <c r="C21" s="118"/>
      <c r="D21" s="71" t="s">
        <v>129</v>
      </c>
      <c r="E21" s="249"/>
      <c r="F21" s="98"/>
      <c r="G21" s="98"/>
      <c r="H21" s="98"/>
      <c r="I21" s="98"/>
      <c r="J21" s="98"/>
      <c r="K21" s="241"/>
      <c r="M21" s="128"/>
      <c r="N21" s="129">
        <f>Q21</f>
        <v>0</v>
      </c>
      <c r="O21" s="149" t="s">
        <v>140</v>
      </c>
      <c r="P21" s="147"/>
      <c r="Q21" s="167">
        <v>0</v>
      </c>
      <c r="R21" s="258"/>
      <c r="S21" s="189"/>
      <c r="T21" s="259"/>
      <c r="U21" s="192"/>
    </row>
    <row r="22" spans="1:23" ht="16.5" customHeight="1" thickTop="1" thickBot="1">
      <c r="A22" s="304"/>
      <c r="B22" s="68"/>
      <c r="C22" s="69" t="s">
        <v>86</v>
      </c>
      <c r="D22" s="104"/>
      <c r="E22" s="249"/>
      <c r="F22" s="98"/>
      <c r="G22" s="98"/>
      <c r="H22" s="98"/>
      <c r="I22" s="98"/>
      <c r="J22" s="98"/>
      <c r="K22" s="241"/>
      <c r="M22" s="141" t="s">
        <v>7</v>
      </c>
      <c r="N22" s="142">
        <f>SUM(N17:N21)</f>
        <v>0</v>
      </c>
      <c r="O22" s="150"/>
      <c r="P22" s="151"/>
      <c r="Q22" s="168"/>
      <c r="R22" s="193"/>
      <c r="S22" s="193"/>
      <c r="T22" s="194"/>
      <c r="U22" s="195"/>
    </row>
    <row r="23" spans="1:23" s="56" customFormat="1" ht="16.5" customHeight="1" thickBot="1">
      <c r="A23" s="304"/>
      <c r="B23" s="68"/>
      <c r="C23" s="97" t="s">
        <v>39</v>
      </c>
      <c r="D23" s="71"/>
      <c r="E23" s="249"/>
      <c r="F23" s="98"/>
      <c r="G23" s="98"/>
      <c r="H23" s="98"/>
      <c r="I23" s="98"/>
      <c r="J23" s="98"/>
      <c r="K23" s="241"/>
      <c r="L23" s="53"/>
      <c r="M23" s="119" t="s">
        <v>136</v>
      </c>
      <c r="N23" s="78"/>
      <c r="O23" s="121"/>
      <c r="P23" s="121"/>
      <c r="Q23" s="119"/>
      <c r="R23" s="119"/>
      <c r="S23" s="119"/>
      <c r="T23" s="119"/>
      <c r="U23" s="119"/>
      <c r="V23" s="77"/>
      <c r="W23" s="54"/>
    </row>
    <row r="24" spans="1:23" ht="16.5" customHeight="1" thickBot="1">
      <c r="A24" s="304"/>
      <c r="B24" s="68"/>
      <c r="C24" s="69" t="s">
        <v>88</v>
      </c>
      <c r="D24" s="71"/>
      <c r="E24" s="249"/>
      <c r="F24" s="98"/>
      <c r="G24" s="98"/>
      <c r="H24" s="98"/>
      <c r="I24" s="98"/>
      <c r="J24" s="98"/>
      <c r="K24" s="241"/>
      <c r="M24" s="124"/>
      <c r="N24" s="152" t="s">
        <v>138</v>
      </c>
      <c r="O24" s="153"/>
      <c r="P24" s="154"/>
      <c r="Q24" s="169" t="s">
        <v>138</v>
      </c>
      <c r="R24" s="196"/>
      <c r="S24" s="143"/>
      <c r="T24" s="143"/>
      <c r="U24" s="188"/>
      <c r="V24" s="187"/>
      <c r="W24" s="56"/>
    </row>
    <row r="25" spans="1:23" ht="16.5" customHeight="1" thickTop="1">
      <c r="A25" s="304"/>
      <c r="B25" s="72"/>
      <c r="C25" s="70" t="s">
        <v>1</v>
      </c>
      <c r="D25" s="100" t="s">
        <v>89</v>
      </c>
      <c r="E25" s="251">
        <f t="shared" ref="E25:K25" si="2">SUM(E14:E24)</f>
        <v>0</v>
      </c>
      <c r="F25" s="101">
        <f t="shared" si="2"/>
        <v>0</v>
      </c>
      <c r="G25" s="101">
        <f t="shared" si="2"/>
        <v>0</v>
      </c>
      <c r="H25" s="101">
        <f t="shared" si="2"/>
        <v>0</v>
      </c>
      <c r="I25" s="101">
        <f t="shared" si="2"/>
        <v>0</v>
      </c>
      <c r="J25" s="101">
        <f t="shared" si="2"/>
        <v>0</v>
      </c>
      <c r="K25" s="242">
        <f t="shared" si="2"/>
        <v>0</v>
      </c>
      <c r="M25" s="162" t="s">
        <v>85</v>
      </c>
      <c r="N25" s="129">
        <f>SUM(Q25)</f>
        <v>0</v>
      </c>
      <c r="O25" s="301" t="s">
        <v>139</v>
      </c>
      <c r="P25" s="302"/>
      <c r="Q25" s="260">
        <v>0</v>
      </c>
      <c r="R25" s="295" t="s">
        <v>158</v>
      </c>
      <c r="S25" s="296"/>
      <c r="T25" s="296"/>
      <c r="U25" s="297"/>
      <c r="V25" s="187"/>
      <c r="W25" s="56"/>
    </row>
    <row r="26" spans="1:23" ht="16.5" customHeight="1">
      <c r="A26" s="304"/>
      <c r="B26" s="107" t="s">
        <v>90</v>
      </c>
      <c r="C26" s="69" t="s">
        <v>91</v>
      </c>
      <c r="D26" s="108" t="s">
        <v>5</v>
      </c>
      <c r="E26" s="252"/>
      <c r="F26" s="103"/>
      <c r="G26" s="98"/>
      <c r="H26" s="103"/>
      <c r="I26" s="103"/>
      <c r="J26" s="103"/>
      <c r="K26" s="243"/>
      <c r="M26" s="156"/>
      <c r="N26" s="157"/>
      <c r="O26" s="158" t="s">
        <v>125</v>
      </c>
      <c r="P26" s="159"/>
      <c r="Q26" s="261">
        <v>0</v>
      </c>
      <c r="R26" s="298" t="s">
        <v>158</v>
      </c>
      <c r="S26" s="299"/>
      <c r="T26" s="299"/>
      <c r="U26" s="300"/>
      <c r="V26" s="187"/>
      <c r="W26" s="56"/>
    </row>
    <row r="27" spans="1:23" ht="16.5" customHeight="1">
      <c r="A27" s="304"/>
      <c r="B27" s="109"/>
      <c r="C27" s="69"/>
      <c r="D27" s="110"/>
      <c r="E27" s="248"/>
      <c r="F27" s="96"/>
      <c r="G27" s="96"/>
      <c r="H27" s="96"/>
      <c r="I27" s="96"/>
      <c r="J27" s="96"/>
      <c r="K27" s="240"/>
      <c r="L27" s="57"/>
      <c r="M27" s="139"/>
      <c r="N27" s="129"/>
      <c r="O27" s="160" t="s">
        <v>128</v>
      </c>
      <c r="P27" s="161"/>
      <c r="Q27" s="262">
        <v>0</v>
      </c>
      <c r="R27" s="219"/>
      <c r="S27" s="220"/>
      <c r="T27" s="121"/>
      <c r="U27" s="221"/>
      <c r="V27" s="187"/>
      <c r="W27" s="56"/>
    </row>
    <row r="28" spans="1:23" ht="16.5" customHeight="1">
      <c r="A28" s="304"/>
      <c r="B28" s="111" t="s">
        <v>95</v>
      </c>
      <c r="C28" s="73" t="s">
        <v>121</v>
      </c>
      <c r="D28" s="110" t="s">
        <v>96</v>
      </c>
      <c r="E28" s="248"/>
      <c r="F28" s="96"/>
      <c r="G28" s="96"/>
      <c r="H28" s="96"/>
      <c r="I28" s="96"/>
      <c r="J28" s="96"/>
      <c r="K28" s="240"/>
      <c r="M28" s="139"/>
      <c r="N28" s="129"/>
      <c r="O28" s="160" t="s">
        <v>130</v>
      </c>
      <c r="P28" s="161"/>
      <c r="Q28" s="263">
        <v>0</v>
      </c>
      <c r="R28" s="219"/>
      <c r="S28" s="220"/>
      <c r="T28" s="121"/>
      <c r="U28" s="221"/>
      <c r="V28" s="187"/>
      <c r="W28" s="56"/>
    </row>
    <row r="29" spans="1:23" ht="16.5" customHeight="1">
      <c r="A29" s="304"/>
      <c r="B29" s="111"/>
      <c r="C29" s="73"/>
      <c r="D29" s="112"/>
      <c r="E29" s="253"/>
      <c r="F29" s="245"/>
      <c r="G29" s="245"/>
      <c r="H29" s="245"/>
      <c r="I29" s="245"/>
      <c r="J29" s="245"/>
      <c r="K29" s="246"/>
      <c r="L29" s="58"/>
      <c r="M29" s="139"/>
      <c r="N29" s="129"/>
      <c r="O29" s="160" t="s">
        <v>131</v>
      </c>
      <c r="P29" s="161"/>
      <c r="Q29" s="263">
        <v>0</v>
      </c>
      <c r="R29" s="219"/>
      <c r="S29" s="222"/>
      <c r="T29" s="121"/>
      <c r="U29" s="223"/>
      <c r="V29" s="187"/>
      <c r="W29" s="56"/>
    </row>
    <row r="30" spans="1:23" ht="16.5" customHeight="1">
      <c r="A30" s="304"/>
      <c r="B30" s="107" t="s">
        <v>97</v>
      </c>
      <c r="C30" s="67" t="s">
        <v>98</v>
      </c>
      <c r="D30" s="113" t="s">
        <v>99</v>
      </c>
      <c r="E30" s="252">
        <f t="shared" ref="E30:K30" si="3">E13-E25</f>
        <v>0</v>
      </c>
      <c r="F30" s="103">
        <f t="shared" si="3"/>
        <v>0</v>
      </c>
      <c r="G30" s="103">
        <f t="shared" si="3"/>
        <v>0</v>
      </c>
      <c r="H30" s="103">
        <f t="shared" si="3"/>
        <v>0</v>
      </c>
      <c r="I30" s="103">
        <f t="shared" si="3"/>
        <v>0</v>
      </c>
      <c r="J30" s="103">
        <f t="shared" si="3"/>
        <v>0</v>
      </c>
      <c r="K30" s="243">
        <f t="shared" si="3"/>
        <v>0</v>
      </c>
      <c r="M30" s="139"/>
      <c r="N30" s="129"/>
      <c r="O30" s="160" t="s">
        <v>133</v>
      </c>
      <c r="P30" s="161"/>
      <c r="Q30" s="262">
        <v>0</v>
      </c>
      <c r="R30" s="219"/>
      <c r="S30" s="220"/>
      <c r="T30" s="121"/>
      <c r="U30" s="221"/>
    </row>
    <row r="31" spans="1:23" ht="16.5" customHeight="1">
      <c r="A31" s="304"/>
      <c r="B31" s="111"/>
      <c r="C31" s="69" t="s">
        <v>100</v>
      </c>
      <c r="D31" s="110" t="s">
        <v>101</v>
      </c>
      <c r="E31" s="249">
        <f>E30+E26-E28</f>
        <v>0</v>
      </c>
      <c r="F31" s="98">
        <f t="shared" ref="F31:K31" si="4">F30+F26-F28</f>
        <v>0</v>
      </c>
      <c r="G31" s="98">
        <f t="shared" si="4"/>
        <v>0</v>
      </c>
      <c r="H31" s="98">
        <f t="shared" si="4"/>
        <v>0</v>
      </c>
      <c r="I31" s="98">
        <f t="shared" si="4"/>
        <v>0</v>
      </c>
      <c r="J31" s="98">
        <f t="shared" si="4"/>
        <v>0</v>
      </c>
      <c r="K31" s="241">
        <f t="shared" si="4"/>
        <v>0</v>
      </c>
      <c r="M31" s="139"/>
      <c r="N31" s="129"/>
      <c r="O31" s="160" t="s">
        <v>132</v>
      </c>
      <c r="P31" s="161"/>
      <c r="Q31" s="262">
        <v>0</v>
      </c>
      <c r="R31" s="219"/>
      <c r="S31" s="120"/>
      <c r="T31" s="224"/>
      <c r="U31" s="225"/>
    </row>
    <row r="32" spans="1:23" ht="16.5" customHeight="1">
      <c r="A32" s="304"/>
      <c r="B32" s="111"/>
      <c r="C32" s="73" t="s">
        <v>135</v>
      </c>
      <c r="D32" s="110" t="s">
        <v>47</v>
      </c>
      <c r="E32" s="249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241">
        <v>0</v>
      </c>
      <c r="M32" s="155" t="s">
        <v>124</v>
      </c>
      <c r="N32" s="132">
        <f>SUM(Q26:Q32)</f>
        <v>0</v>
      </c>
      <c r="O32" s="217" t="s">
        <v>129</v>
      </c>
      <c r="P32" s="218"/>
      <c r="Q32" s="264">
        <v>0</v>
      </c>
      <c r="R32" s="226"/>
      <c r="S32" s="197"/>
      <c r="T32" s="227"/>
      <c r="U32" s="228"/>
    </row>
    <row r="33" spans="1:22" ht="16.5" customHeight="1" thickBot="1">
      <c r="A33" s="304"/>
      <c r="B33" s="111"/>
      <c r="C33" s="71" t="s">
        <v>103</v>
      </c>
      <c r="D33" s="108" t="s">
        <v>104</v>
      </c>
      <c r="E33" s="249">
        <f>E31-E32</f>
        <v>0</v>
      </c>
      <c r="F33" s="98">
        <f>F31-F32</f>
        <v>0</v>
      </c>
      <c r="G33" s="98">
        <f t="shared" ref="G33:K33" si="5">G31-G32</f>
        <v>0</v>
      </c>
      <c r="H33" s="98">
        <f>H31-H32</f>
        <v>0</v>
      </c>
      <c r="I33" s="98">
        <f t="shared" si="5"/>
        <v>0</v>
      </c>
      <c r="J33" s="98">
        <f t="shared" si="5"/>
        <v>0</v>
      </c>
      <c r="K33" s="241">
        <f t="shared" si="5"/>
        <v>0</v>
      </c>
      <c r="L33" s="59"/>
      <c r="M33" s="162"/>
      <c r="N33" s="129"/>
      <c r="O33" s="123"/>
      <c r="P33" s="211"/>
      <c r="Q33" s="212"/>
      <c r="R33" s="213"/>
      <c r="S33" s="214"/>
      <c r="T33" s="215"/>
      <c r="U33" s="216"/>
    </row>
    <row r="34" spans="1:22" ht="16.5" customHeight="1" thickTop="1" thickBot="1">
      <c r="A34" s="305"/>
      <c r="B34" s="114"/>
      <c r="C34" s="115" t="s">
        <v>105</v>
      </c>
      <c r="D34" s="116" t="s">
        <v>52</v>
      </c>
      <c r="E34" s="254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244">
        <v>0</v>
      </c>
      <c r="L34" s="59"/>
      <c r="M34" s="164" t="s">
        <v>7</v>
      </c>
      <c r="N34" s="142">
        <f>N25+N32</f>
        <v>0</v>
      </c>
      <c r="O34" s="165"/>
      <c r="P34" s="165"/>
      <c r="Q34" s="198"/>
      <c r="R34" s="165"/>
      <c r="S34" s="165"/>
      <c r="T34" s="165"/>
      <c r="U34" s="199"/>
    </row>
    <row r="35" spans="1:22" ht="16.5" customHeight="1">
      <c r="A35" s="233"/>
      <c r="B35" s="234"/>
      <c r="C35" s="231"/>
      <c r="D35" s="231"/>
      <c r="E35" s="234"/>
      <c r="F35" s="234"/>
      <c r="G35" s="235"/>
      <c r="H35" s="235"/>
      <c r="I35" s="235"/>
      <c r="J35" s="235"/>
      <c r="K35" s="235"/>
      <c r="M35" s="236"/>
      <c r="N35" s="236"/>
      <c r="O35" s="237"/>
      <c r="P35" s="237"/>
      <c r="Q35" s="237"/>
      <c r="R35" s="237"/>
      <c r="S35" s="237"/>
      <c r="T35" s="236"/>
      <c r="U35" s="236"/>
    </row>
    <row r="36" spans="1:22" s="231" customFormat="1" ht="16.5" customHeight="1">
      <c r="A36" s="230" t="s">
        <v>141</v>
      </c>
      <c r="B36" s="231" t="s">
        <v>145</v>
      </c>
      <c r="L36" s="232"/>
      <c r="V36" s="236"/>
    </row>
    <row r="37" spans="1:22" s="231" customFormat="1" ht="16.5" customHeight="1">
      <c r="A37" s="230" t="s">
        <v>141</v>
      </c>
      <c r="B37" s="284" t="s">
        <v>142</v>
      </c>
      <c r="C37" s="284"/>
      <c r="D37" s="284"/>
      <c r="E37" s="284"/>
      <c r="F37" s="284"/>
      <c r="G37" s="284"/>
      <c r="H37" s="284"/>
      <c r="I37" s="284"/>
      <c r="J37" s="284"/>
      <c r="K37" s="284"/>
      <c r="M37" s="284"/>
      <c r="N37" s="284"/>
      <c r="O37" s="284"/>
      <c r="P37" s="284"/>
      <c r="Q37" s="284"/>
      <c r="R37" s="284"/>
      <c r="S37" s="284"/>
      <c r="T37" s="284"/>
      <c r="U37" s="284"/>
      <c r="V37" s="236"/>
    </row>
    <row r="38" spans="1:22" s="231" customFormat="1" ht="16.5" customHeight="1">
      <c r="A38" s="232" t="s">
        <v>143</v>
      </c>
      <c r="B38" s="284" t="s">
        <v>144</v>
      </c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36"/>
    </row>
    <row r="39" spans="1:22" s="231" customFormat="1" ht="16.5" customHeight="1">
      <c r="A39" s="54"/>
      <c r="B39" s="55"/>
      <c r="C39" s="54"/>
      <c r="D39" s="54"/>
      <c r="E39" s="74"/>
      <c r="F39" s="74"/>
      <c r="G39" s="74"/>
      <c r="H39" s="74"/>
      <c r="I39" s="74"/>
      <c r="J39" s="74"/>
      <c r="K39" s="74"/>
      <c r="L39" s="284"/>
      <c r="M39" s="78"/>
      <c r="N39" s="78"/>
      <c r="O39" s="77"/>
      <c r="P39" s="77"/>
      <c r="Q39" s="77"/>
      <c r="R39" s="77"/>
      <c r="S39" s="77"/>
      <c r="T39" s="77"/>
      <c r="U39" s="77"/>
      <c r="V39" s="236"/>
    </row>
    <row r="40" spans="1:22" ht="16.5" customHeight="1">
      <c r="A40" s="54" t="s">
        <v>150</v>
      </c>
      <c r="B40" s="54"/>
      <c r="E40" s="74"/>
      <c r="F40" s="74"/>
      <c r="G40" s="74"/>
      <c r="H40" s="74"/>
      <c r="I40" s="74"/>
      <c r="J40" s="74"/>
      <c r="K40" s="74"/>
      <c r="M40" s="78"/>
      <c r="N40" s="78"/>
    </row>
    <row r="41" spans="1:22" ht="16.5" customHeight="1">
      <c r="A41" s="278"/>
      <c r="B41" s="279"/>
      <c r="C41" s="266"/>
      <c r="D41" s="266"/>
      <c r="E41" s="267"/>
      <c r="F41" s="267"/>
      <c r="G41" s="267"/>
      <c r="H41" s="267"/>
      <c r="I41" s="267"/>
      <c r="J41" s="267"/>
      <c r="K41" s="267"/>
      <c r="L41" s="268"/>
      <c r="M41" s="265"/>
      <c r="N41" s="265"/>
      <c r="O41" s="269"/>
      <c r="P41" s="269"/>
      <c r="Q41" s="269"/>
      <c r="R41" s="269"/>
      <c r="S41" s="269"/>
      <c r="T41" s="269"/>
      <c r="U41" s="270"/>
    </row>
    <row r="42" spans="1:22" ht="16.5" customHeight="1">
      <c r="A42" s="271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2"/>
      <c r="M42" s="200"/>
      <c r="N42" s="200"/>
      <c r="O42" s="200"/>
      <c r="P42" s="200"/>
      <c r="Q42" s="200"/>
      <c r="R42" s="200"/>
      <c r="S42" s="200"/>
      <c r="T42" s="200"/>
      <c r="U42" s="272"/>
    </row>
    <row r="43" spans="1:22" ht="16.5" customHeight="1">
      <c r="A43" s="271"/>
      <c r="B43" s="65"/>
      <c r="C43" s="63"/>
      <c r="D43" s="63"/>
      <c r="E43" s="79"/>
      <c r="F43" s="79"/>
      <c r="G43" s="79"/>
      <c r="H43" s="79"/>
      <c r="I43" s="79"/>
      <c r="J43" s="79"/>
      <c r="K43" s="79"/>
      <c r="L43" s="62"/>
      <c r="M43" s="200"/>
      <c r="N43" s="200"/>
      <c r="O43" s="200"/>
      <c r="P43" s="200"/>
      <c r="Q43" s="200"/>
      <c r="R43" s="200"/>
      <c r="S43" s="200"/>
      <c r="T43" s="200"/>
      <c r="U43" s="272"/>
    </row>
    <row r="44" spans="1:22" ht="16.5" customHeight="1">
      <c r="A44" s="271"/>
      <c r="B44" s="65"/>
      <c r="C44" s="63"/>
      <c r="D44" s="63"/>
      <c r="E44" s="79"/>
      <c r="F44" s="79"/>
      <c r="G44" s="79"/>
      <c r="H44" s="79"/>
      <c r="I44" s="79"/>
      <c r="J44" s="79"/>
      <c r="K44" s="79"/>
      <c r="L44" s="62"/>
      <c r="M44" s="200"/>
      <c r="N44" s="200"/>
      <c r="O44" s="200"/>
      <c r="P44" s="200"/>
      <c r="Q44" s="200"/>
      <c r="R44" s="200"/>
      <c r="S44" s="200"/>
      <c r="T44" s="200"/>
      <c r="U44" s="272"/>
    </row>
    <row r="45" spans="1:22" ht="16.5" customHeight="1">
      <c r="A45" s="271"/>
      <c r="B45" s="65"/>
      <c r="C45" s="63"/>
      <c r="D45" s="63"/>
      <c r="E45" s="63"/>
      <c r="F45" s="63"/>
      <c r="G45" s="63"/>
      <c r="H45" s="63"/>
      <c r="I45" s="63"/>
      <c r="J45" s="63"/>
      <c r="K45" s="63"/>
      <c r="L45" s="62"/>
      <c r="M45" s="200"/>
      <c r="N45" s="200"/>
      <c r="O45" s="200"/>
      <c r="P45" s="200"/>
      <c r="Q45" s="200"/>
      <c r="R45" s="200"/>
      <c r="S45" s="200"/>
      <c r="T45" s="200"/>
      <c r="U45" s="272"/>
    </row>
    <row r="46" spans="1:22" ht="16.5" customHeight="1">
      <c r="A46" s="271"/>
      <c r="B46" s="65"/>
      <c r="C46" s="63"/>
      <c r="D46" s="63"/>
      <c r="E46" s="273"/>
      <c r="F46" s="273"/>
      <c r="G46" s="273"/>
      <c r="H46" s="273"/>
      <c r="I46" s="273"/>
      <c r="J46" s="273"/>
      <c r="K46" s="273"/>
      <c r="L46" s="62"/>
      <c r="M46" s="200"/>
      <c r="N46" s="200"/>
      <c r="O46" s="200"/>
      <c r="P46" s="200"/>
      <c r="Q46" s="200"/>
      <c r="R46" s="200"/>
      <c r="S46" s="200"/>
      <c r="T46" s="200"/>
      <c r="U46" s="272"/>
    </row>
    <row r="47" spans="1:22" ht="16.5" customHeight="1">
      <c r="A47" s="271"/>
      <c r="B47" s="280"/>
      <c r="C47" s="79"/>
      <c r="D47" s="63"/>
      <c r="E47" s="79"/>
      <c r="F47" s="79"/>
      <c r="G47" s="79"/>
      <c r="H47" s="79"/>
      <c r="I47" s="79"/>
      <c r="J47" s="79"/>
      <c r="K47" s="79"/>
      <c r="L47" s="62"/>
      <c r="M47" s="200"/>
      <c r="N47" s="200"/>
      <c r="O47" s="200"/>
      <c r="P47" s="200"/>
      <c r="Q47" s="200"/>
      <c r="R47" s="200"/>
      <c r="S47" s="200"/>
      <c r="T47" s="200"/>
      <c r="U47" s="272"/>
    </row>
    <row r="48" spans="1:22" ht="16.5" customHeight="1">
      <c r="A48" s="271"/>
      <c r="B48" s="280"/>
      <c r="C48" s="79"/>
      <c r="D48" s="63"/>
      <c r="E48" s="79"/>
      <c r="F48" s="79"/>
      <c r="G48" s="79"/>
      <c r="H48" s="79"/>
      <c r="I48" s="79"/>
      <c r="J48" s="79"/>
      <c r="K48" s="79"/>
      <c r="L48" s="62"/>
      <c r="M48" s="200"/>
      <c r="N48" s="200"/>
      <c r="O48" s="200"/>
      <c r="P48" s="200"/>
      <c r="Q48" s="200"/>
      <c r="R48" s="200"/>
      <c r="S48" s="200"/>
      <c r="T48" s="200"/>
      <c r="U48" s="272"/>
    </row>
    <row r="49" spans="1:23" ht="16.5" customHeight="1">
      <c r="A49" s="271"/>
      <c r="B49" s="65"/>
      <c r="C49" s="63"/>
      <c r="D49" s="63"/>
      <c r="E49" s="273"/>
      <c r="F49" s="273"/>
      <c r="G49" s="273"/>
      <c r="H49" s="273"/>
      <c r="I49" s="273"/>
      <c r="J49" s="273"/>
      <c r="K49" s="273"/>
      <c r="L49" s="62"/>
      <c r="M49" s="200"/>
      <c r="N49" s="200"/>
      <c r="O49" s="200"/>
      <c r="P49" s="200"/>
      <c r="Q49" s="200"/>
      <c r="R49" s="200"/>
      <c r="S49" s="200"/>
      <c r="T49" s="200"/>
      <c r="U49" s="272"/>
    </row>
    <row r="50" spans="1:23" ht="16.5" customHeight="1">
      <c r="A50" s="281"/>
      <c r="B50" s="65"/>
      <c r="C50" s="63"/>
      <c r="D50" s="63"/>
      <c r="E50" s="63"/>
      <c r="F50" s="63"/>
      <c r="G50" s="63"/>
      <c r="H50" s="63"/>
      <c r="I50" s="63"/>
      <c r="J50" s="63"/>
      <c r="K50" s="63"/>
      <c r="L50" s="62"/>
      <c r="M50" s="200"/>
      <c r="N50" s="200"/>
      <c r="O50" s="200"/>
      <c r="P50" s="200"/>
      <c r="Q50" s="200"/>
      <c r="R50" s="200"/>
      <c r="S50" s="200"/>
      <c r="T50" s="200"/>
      <c r="U50" s="272"/>
    </row>
    <row r="51" spans="1:23" ht="16.5" customHeight="1">
      <c r="A51" s="271"/>
      <c r="B51" s="65"/>
      <c r="C51" s="63"/>
      <c r="D51" s="63"/>
      <c r="E51" s="63"/>
      <c r="F51" s="63"/>
      <c r="G51" s="63"/>
      <c r="H51" s="63"/>
      <c r="I51" s="63"/>
      <c r="J51" s="63"/>
      <c r="K51" s="63"/>
      <c r="L51" s="62"/>
      <c r="M51" s="200"/>
      <c r="N51" s="200"/>
      <c r="O51" s="200"/>
      <c r="P51" s="200"/>
      <c r="Q51" s="200"/>
      <c r="R51" s="200"/>
      <c r="S51" s="200"/>
      <c r="T51" s="200"/>
      <c r="U51" s="272"/>
    </row>
    <row r="52" spans="1:23" ht="16.5" customHeight="1">
      <c r="A52" s="271"/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2"/>
      <c r="M52" s="200"/>
      <c r="N52" s="200"/>
      <c r="O52" s="200"/>
      <c r="P52" s="200"/>
      <c r="Q52" s="200"/>
      <c r="R52" s="200"/>
      <c r="S52" s="200"/>
      <c r="T52" s="200"/>
      <c r="U52" s="272"/>
    </row>
    <row r="53" spans="1:23" ht="16.5" customHeight="1">
      <c r="A53" s="271"/>
      <c r="B53" s="65"/>
      <c r="C53" s="63"/>
      <c r="D53" s="63"/>
      <c r="E53" s="63"/>
      <c r="F53" s="63"/>
      <c r="G53" s="63"/>
      <c r="H53" s="63"/>
      <c r="I53" s="63"/>
      <c r="J53" s="63"/>
      <c r="K53" s="63"/>
      <c r="L53" s="62"/>
      <c r="M53" s="200"/>
      <c r="N53" s="200"/>
      <c r="O53" s="200"/>
      <c r="P53" s="200"/>
      <c r="Q53" s="200"/>
      <c r="R53" s="200"/>
      <c r="S53" s="200"/>
      <c r="T53" s="200"/>
      <c r="U53" s="272"/>
    </row>
    <row r="54" spans="1:23" ht="16.5" customHeight="1">
      <c r="A54" s="271"/>
      <c r="B54" s="65"/>
      <c r="C54" s="63"/>
      <c r="D54" s="63"/>
      <c r="E54" s="63"/>
      <c r="F54" s="63"/>
      <c r="G54" s="63"/>
      <c r="H54" s="63"/>
      <c r="I54" s="63"/>
      <c r="J54" s="63"/>
      <c r="K54" s="63"/>
      <c r="L54" s="62"/>
      <c r="M54" s="200"/>
      <c r="N54" s="200"/>
      <c r="O54" s="200"/>
      <c r="P54" s="200"/>
      <c r="Q54" s="200"/>
      <c r="R54" s="200"/>
      <c r="S54" s="200"/>
      <c r="T54" s="200"/>
      <c r="U54" s="272"/>
    </row>
    <row r="55" spans="1:23" ht="16.5" customHeight="1">
      <c r="A55" s="271"/>
      <c r="B55" s="65"/>
      <c r="C55" s="63"/>
      <c r="D55" s="63"/>
      <c r="E55" s="63"/>
      <c r="F55" s="63"/>
      <c r="G55" s="63"/>
      <c r="H55" s="63"/>
      <c r="I55" s="63"/>
      <c r="J55" s="63"/>
      <c r="K55" s="63"/>
      <c r="L55" s="62"/>
      <c r="M55" s="200"/>
      <c r="N55" s="200"/>
      <c r="O55" s="200"/>
      <c r="P55" s="200"/>
      <c r="Q55" s="200"/>
      <c r="R55" s="200"/>
      <c r="S55" s="200"/>
      <c r="T55" s="200"/>
      <c r="U55" s="272"/>
    </row>
    <row r="56" spans="1:23" ht="16.5" customHeight="1">
      <c r="A56" s="271"/>
      <c r="B56" s="280"/>
      <c r="C56" s="79"/>
      <c r="D56" s="79"/>
      <c r="E56" s="79"/>
      <c r="F56" s="79"/>
      <c r="G56" s="79"/>
      <c r="H56" s="79"/>
      <c r="I56" s="79"/>
      <c r="J56" s="79"/>
      <c r="K56" s="79"/>
      <c r="L56" s="62"/>
      <c r="M56" s="200"/>
      <c r="N56" s="200"/>
      <c r="O56" s="200"/>
      <c r="P56" s="200"/>
      <c r="Q56" s="200"/>
      <c r="R56" s="200"/>
      <c r="S56" s="200"/>
      <c r="T56" s="200"/>
      <c r="U56" s="272"/>
    </row>
    <row r="57" spans="1:23" ht="16.5" customHeight="1">
      <c r="A57" s="271"/>
      <c r="B57" s="280"/>
      <c r="C57" s="79"/>
      <c r="D57" s="79"/>
      <c r="E57" s="79"/>
      <c r="F57" s="79"/>
      <c r="G57" s="79"/>
      <c r="H57" s="79"/>
      <c r="I57" s="79"/>
      <c r="J57" s="79"/>
      <c r="K57" s="79"/>
      <c r="L57" s="62"/>
      <c r="M57" s="200"/>
      <c r="N57" s="200"/>
      <c r="O57" s="200"/>
      <c r="P57" s="200"/>
      <c r="Q57" s="200"/>
      <c r="R57" s="200"/>
      <c r="S57" s="200"/>
      <c r="T57" s="200"/>
      <c r="U57" s="272"/>
    </row>
    <row r="58" spans="1:23" ht="16.5" customHeight="1">
      <c r="A58" s="271"/>
      <c r="B58" s="280"/>
      <c r="C58" s="79"/>
      <c r="D58" s="79"/>
      <c r="E58" s="79"/>
      <c r="F58" s="79"/>
      <c r="G58" s="79"/>
      <c r="H58" s="79"/>
      <c r="I58" s="79"/>
      <c r="J58" s="79"/>
      <c r="K58" s="79"/>
      <c r="L58" s="62"/>
      <c r="M58" s="200"/>
      <c r="N58" s="200"/>
      <c r="O58" s="200"/>
      <c r="P58" s="200"/>
      <c r="Q58" s="200"/>
      <c r="R58" s="200"/>
      <c r="S58" s="200"/>
      <c r="T58" s="200"/>
      <c r="U58" s="272"/>
    </row>
    <row r="59" spans="1:23" ht="16.5" customHeight="1">
      <c r="A59" s="281"/>
      <c r="B59" s="280"/>
      <c r="C59" s="79"/>
      <c r="D59" s="79"/>
      <c r="E59" s="79"/>
      <c r="F59" s="79"/>
      <c r="G59" s="79"/>
      <c r="H59" s="79"/>
      <c r="I59" s="79"/>
      <c r="J59" s="79"/>
      <c r="K59" s="79"/>
      <c r="L59" s="62"/>
      <c r="M59" s="200"/>
      <c r="N59" s="200"/>
      <c r="O59" s="200"/>
      <c r="P59" s="200"/>
      <c r="Q59" s="200"/>
      <c r="R59" s="200"/>
      <c r="S59" s="200"/>
      <c r="T59" s="200"/>
      <c r="U59" s="272"/>
    </row>
    <row r="60" spans="1:23" ht="16.5" customHeight="1">
      <c r="A60" s="282"/>
      <c r="B60" s="283"/>
      <c r="C60" s="274"/>
      <c r="D60" s="274"/>
      <c r="E60" s="274"/>
      <c r="F60" s="274"/>
      <c r="G60" s="274"/>
      <c r="H60" s="274"/>
      <c r="I60" s="274"/>
      <c r="J60" s="274"/>
      <c r="K60" s="274"/>
      <c r="L60" s="275"/>
      <c r="M60" s="276"/>
      <c r="N60" s="276"/>
      <c r="O60" s="276"/>
      <c r="P60" s="276"/>
      <c r="Q60" s="276"/>
      <c r="R60" s="276"/>
      <c r="S60" s="276"/>
      <c r="T60" s="276"/>
      <c r="U60" s="277"/>
      <c r="W60" s="56"/>
    </row>
    <row r="61" spans="1:23" ht="16.5" customHeight="1">
      <c r="A61" s="75"/>
    </row>
    <row r="62" spans="1:23" ht="16.5" customHeight="1">
      <c r="A62" s="75"/>
      <c r="L62" s="60"/>
      <c r="W62" s="56"/>
    </row>
    <row r="63" spans="1:23" ht="16.5" customHeight="1">
      <c r="A63" s="75"/>
      <c r="L63" s="60"/>
    </row>
    <row r="64" spans="1:23" ht="16.5" customHeight="1">
      <c r="L64" s="60"/>
    </row>
    <row r="72" spans="1:23" s="61" customFormat="1" ht="16.5" customHeight="1">
      <c r="A72" s="54"/>
      <c r="B72" s="55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54"/>
    </row>
    <row r="73" spans="1:23" s="61" customFormat="1" ht="16.5" customHeight="1">
      <c r="A73" s="54"/>
      <c r="B73" s="55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54"/>
    </row>
    <row r="74" spans="1:23" s="61" customFormat="1" ht="16.5" customHeight="1">
      <c r="A74" s="54"/>
      <c r="B74" s="55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54"/>
    </row>
    <row r="75" spans="1:23" s="61" customFormat="1" ht="16.5" customHeight="1">
      <c r="A75" s="54"/>
      <c r="B75" s="55"/>
      <c r="C75" s="54"/>
      <c r="D75" s="54"/>
      <c r="E75" s="54"/>
      <c r="F75" s="54"/>
      <c r="G75" s="54"/>
      <c r="H75" s="54"/>
      <c r="I75" s="54"/>
      <c r="J75" s="54"/>
      <c r="K75" s="54"/>
      <c r="L75" s="62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54"/>
    </row>
    <row r="76" spans="1:23" s="61" customFormat="1" ht="16.5" customHeight="1">
      <c r="A76" s="54"/>
      <c r="B76" s="55"/>
      <c r="C76" s="54"/>
      <c r="D76" s="54"/>
      <c r="E76" s="54"/>
      <c r="F76" s="54"/>
      <c r="G76" s="54"/>
      <c r="H76" s="54"/>
      <c r="I76" s="54"/>
      <c r="J76" s="54"/>
      <c r="K76" s="54"/>
      <c r="L76" s="64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54"/>
    </row>
    <row r="77" spans="1:23" s="61" customFormat="1" ht="16.5" customHeight="1">
      <c r="A77" s="54"/>
      <c r="B77" s="55"/>
      <c r="C77" s="54"/>
      <c r="D77" s="54"/>
      <c r="E77" s="54"/>
      <c r="F77" s="54"/>
      <c r="G77" s="54"/>
      <c r="H77" s="54"/>
      <c r="I77" s="54"/>
      <c r="J77" s="54"/>
      <c r="K77" s="54"/>
      <c r="L77" s="64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54"/>
    </row>
    <row r="78" spans="1:23" ht="16.5" customHeight="1">
      <c r="L78" s="64"/>
    </row>
    <row r="79" spans="1:23" ht="16.5" customHeight="1">
      <c r="K79" s="79"/>
    </row>
    <row r="80" spans="1:23" ht="16.5" customHeight="1">
      <c r="K80" s="79"/>
      <c r="L80" s="57"/>
      <c r="W80" s="56"/>
    </row>
    <row r="81" spans="11:23" ht="16.5" customHeight="1">
      <c r="K81" s="75"/>
    </row>
    <row r="85" spans="11:23" ht="16.5" customHeight="1">
      <c r="K85" s="80"/>
    </row>
    <row r="89" spans="11:23" ht="16.5" customHeight="1">
      <c r="V89" s="200"/>
    </row>
    <row r="90" spans="11:23" ht="16.5" customHeight="1">
      <c r="V90" s="200"/>
    </row>
    <row r="94" spans="11:23" ht="16.5" customHeight="1">
      <c r="V94" s="201"/>
      <c r="W94" s="61"/>
    </row>
    <row r="95" spans="11:23" ht="16.5" customHeight="1">
      <c r="L95" s="64"/>
      <c r="V95" s="201"/>
      <c r="W95" s="61"/>
    </row>
    <row r="96" spans="11:23" ht="16.5" customHeight="1">
      <c r="L96" s="64"/>
      <c r="V96" s="201"/>
      <c r="W96" s="61"/>
    </row>
    <row r="97" spans="1:23" ht="16.5" customHeight="1">
      <c r="V97" s="201"/>
      <c r="W97" s="61"/>
    </row>
    <row r="98" spans="1:23" ht="16.5" customHeight="1">
      <c r="V98" s="201"/>
      <c r="W98" s="61"/>
    </row>
    <row r="99" spans="1:23" ht="16.5" customHeight="1">
      <c r="V99" s="201"/>
      <c r="W99" s="61"/>
    </row>
    <row r="100" spans="1:23" ht="16.5" customHeight="1">
      <c r="V100" s="201"/>
      <c r="W100" s="61"/>
    </row>
    <row r="101" spans="1:23" ht="16.5" customHeight="1">
      <c r="V101" s="201"/>
      <c r="W101" s="61"/>
    </row>
    <row r="102" spans="1:23" ht="16.5" customHeight="1">
      <c r="V102" s="201"/>
      <c r="W102" s="61"/>
    </row>
    <row r="103" spans="1:23" ht="16.5" customHeight="1">
      <c r="V103" s="201"/>
      <c r="W103" s="61"/>
    </row>
    <row r="104" spans="1:23" ht="16.5" customHeight="1">
      <c r="V104" s="201"/>
      <c r="W104" s="61"/>
    </row>
    <row r="105" spans="1:23" ht="16.5" customHeight="1">
      <c r="V105" s="201"/>
      <c r="W105" s="61"/>
    </row>
    <row r="106" spans="1:23" s="75" customFormat="1" ht="16.5" customHeight="1">
      <c r="A106" s="54"/>
      <c r="B106" s="55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77"/>
      <c r="N106" s="77"/>
      <c r="O106" s="77"/>
      <c r="P106" s="77"/>
      <c r="Q106" s="77"/>
      <c r="R106" s="77"/>
      <c r="S106" s="77"/>
      <c r="T106" s="77"/>
      <c r="U106" s="77"/>
      <c r="V106" s="201"/>
      <c r="W106" s="61"/>
    </row>
    <row r="107" spans="1:23" s="75" customFormat="1" ht="16.5" customHeight="1">
      <c r="A107" s="54"/>
      <c r="B107" s="55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77"/>
      <c r="N107" s="77"/>
      <c r="O107" s="77"/>
      <c r="P107" s="77"/>
      <c r="Q107" s="77"/>
      <c r="R107" s="77"/>
      <c r="S107" s="77"/>
      <c r="T107" s="77"/>
      <c r="U107" s="77"/>
      <c r="V107" s="201"/>
      <c r="W107" s="61"/>
    </row>
    <row r="108" spans="1:23" ht="16.5" customHeight="1">
      <c r="V108" s="201"/>
    </row>
    <row r="110" spans="1:23" ht="16.5" customHeight="1">
      <c r="L110" s="76"/>
    </row>
    <row r="111" spans="1:23" ht="16.5" customHeight="1">
      <c r="L111" s="76"/>
    </row>
    <row r="116" spans="1:22" s="75" customFormat="1" ht="16.5" customHeight="1">
      <c r="A116" s="54"/>
      <c r="B116" s="55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77"/>
      <c r="N116" s="77"/>
      <c r="O116" s="77"/>
      <c r="P116" s="77"/>
      <c r="Q116" s="77"/>
      <c r="R116" s="77"/>
      <c r="S116" s="77"/>
      <c r="T116" s="77"/>
      <c r="U116" s="77"/>
      <c r="V116" s="78"/>
    </row>
    <row r="117" spans="1:22" s="75" customFormat="1" ht="16.5" customHeight="1">
      <c r="A117" s="54"/>
      <c r="B117" s="55"/>
      <c r="C117" s="54"/>
      <c r="D117" s="54"/>
      <c r="E117" s="54"/>
      <c r="F117" s="54"/>
      <c r="G117" s="54"/>
      <c r="H117" s="54"/>
      <c r="I117" s="54"/>
      <c r="J117" s="54"/>
      <c r="K117" s="54"/>
      <c r="L117" s="76"/>
      <c r="M117" s="77"/>
      <c r="N117" s="77"/>
      <c r="O117" s="77"/>
      <c r="P117" s="77"/>
      <c r="Q117" s="77"/>
      <c r="R117" s="77"/>
      <c r="S117" s="77"/>
      <c r="T117" s="77"/>
      <c r="U117" s="77"/>
      <c r="V117" s="78"/>
    </row>
    <row r="118" spans="1:22" s="75" customFormat="1" ht="16.5" customHeight="1">
      <c r="A118" s="54"/>
      <c r="B118" s="55"/>
      <c r="C118" s="54"/>
      <c r="D118" s="54"/>
      <c r="E118" s="54"/>
      <c r="F118" s="54"/>
      <c r="G118" s="54"/>
      <c r="H118" s="54"/>
      <c r="I118" s="54"/>
      <c r="J118" s="54"/>
      <c r="K118" s="54"/>
      <c r="L118" s="76"/>
      <c r="M118" s="77"/>
      <c r="N118" s="77"/>
      <c r="O118" s="77"/>
      <c r="P118" s="77"/>
      <c r="Q118" s="77"/>
      <c r="R118" s="77"/>
      <c r="S118" s="77"/>
      <c r="T118" s="77"/>
      <c r="U118" s="77"/>
      <c r="V118" s="77"/>
    </row>
    <row r="120" spans="1:22" ht="16.5" customHeight="1">
      <c r="L120" s="76"/>
    </row>
    <row r="121" spans="1:22" ht="16.5" customHeight="1">
      <c r="L121" s="76"/>
    </row>
    <row r="122" spans="1:22" ht="16.5" customHeight="1">
      <c r="L122" s="76"/>
    </row>
    <row r="123" spans="1:22" ht="16.5" customHeight="1">
      <c r="L123" s="76"/>
    </row>
    <row r="124" spans="1:22" ht="16.5" customHeight="1">
      <c r="L124" s="76"/>
    </row>
  </sheetData>
  <mergeCells count="5">
    <mergeCell ref="A1:B1"/>
    <mergeCell ref="R25:U25"/>
    <mergeCell ref="R26:U26"/>
    <mergeCell ref="O25:P25"/>
    <mergeCell ref="A8:A34"/>
  </mergeCells>
  <phoneticPr fontId="8"/>
  <dataValidations count="1">
    <dataValidation imeMode="off" allowBlank="1" showInputMessage="1" showErrorMessage="1" sqref="E23:K23"/>
  </dataValidations>
  <pageMargins left="0.39370078740157483" right="0.19685039370078741" top="0.59055118110236227" bottom="0.19685039370078741" header="0.23622047244094491" footer="0.19685039370078741"/>
  <pageSetup paperSize="8" scale="82" pageOrder="overThenDown" orientation="landscape" verticalDpi="300" copies="6" r:id="rId1"/>
  <headerFooter alignWithMargins="0"/>
  <rowBreaks count="1" manualBreakCount="1"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W18"/>
  <sheetViews>
    <sheetView view="pageBreakPreview" zoomScale="81" zoomScaleNormal="100" workbookViewId="0">
      <selection activeCell="L35" sqref="L35"/>
    </sheetView>
  </sheetViews>
  <sheetFormatPr defaultColWidth="13" defaultRowHeight="13.2"/>
  <cols>
    <col min="1" max="1" width="19.77734375" style="89" customWidth="1"/>
    <col min="2" max="2" width="10.5546875" style="89" bestFit="1" customWidth="1"/>
    <col min="3" max="23" width="12.109375" style="89" bestFit="1" customWidth="1"/>
    <col min="24" max="16384" width="13" style="3"/>
  </cols>
  <sheetData>
    <row r="2" spans="1:23">
      <c r="A2" s="82" t="s">
        <v>108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>
      <c r="A4" s="82" t="s">
        <v>109</v>
      </c>
      <c r="B4" s="306" t="e">
        <f>('様式15 資金計画'!#REF!*1000)</f>
        <v>#REF!</v>
      </c>
      <c r="C4" s="306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</row>
    <row r="5" spans="1:23">
      <c r="A5" s="82" t="s">
        <v>110</v>
      </c>
      <c r="B5" s="306" t="e">
        <f>B4*0.7</f>
        <v>#REF!</v>
      </c>
      <c r="C5" s="306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>
      <c r="A6" s="82" t="s">
        <v>111</v>
      </c>
      <c r="B6" s="307">
        <v>0.94</v>
      </c>
      <c r="C6" s="307"/>
      <c r="D6" s="82" t="s">
        <v>112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1:23">
      <c r="A7" s="82" t="s">
        <v>113</v>
      </c>
      <c r="B7" s="306" t="e">
        <f>INT(B5*B6)</f>
        <v>#REF!</v>
      </c>
      <c r="C7" s="30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</row>
    <row r="8" spans="1:23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>
      <c r="A9" s="83" t="s">
        <v>11</v>
      </c>
      <c r="B9" s="84">
        <v>2020</v>
      </c>
      <c r="C9" s="84">
        <v>2021</v>
      </c>
      <c r="D9" s="84">
        <v>2022</v>
      </c>
      <c r="E9" s="84">
        <v>2023</v>
      </c>
      <c r="F9" s="84">
        <v>2024</v>
      </c>
      <c r="G9" s="84">
        <v>2025</v>
      </c>
      <c r="H9" s="84">
        <v>2026</v>
      </c>
      <c r="I9" s="84">
        <v>2027</v>
      </c>
      <c r="J9" s="84">
        <v>2028</v>
      </c>
      <c r="K9" s="84">
        <v>2029</v>
      </c>
      <c r="L9" s="84">
        <v>2030</v>
      </c>
      <c r="M9" s="84">
        <v>2031</v>
      </c>
      <c r="N9" s="84">
        <v>2032</v>
      </c>
      <c r="O9" s="84">
        <v>2033</v>
      </c>
      <c r="P9" s="84">
        <v>2034</v>
      </c>
      <c r="Q9" s="84">
        <v>2035</v>
      </c>
      <c r="R9" s="84">
        <v>2036</v>
      </c>
      <c r="S9" s="84">
        <v>2037</v>
      </c>
      <c r="T9" s="84">
        <v>2038</v>
      </c>
      <c r="U9" s="84">
        <v>2039</v>
      </c>
      <c r="V9" s="84">
        <v>2040</v>
      </c>
      <c r="W9" s="84">
        <v>2041</v>
      </c>
    </row>
    <row r="10" spans="1:23">
      <c r="A10" s="83" t="s">
        <v>114</v>
      </c>
      <c r="B10" s="84"/>
      <c r="C10" s="84">
        <v>0.8</v>
      </c>
      <c r="D10" s="84">
        <v>0.8</v>
      </c>
      <c r="E10" s="84">
        <v>0.7</v>
      </c>
      <c r="F10" s="84">
        <v>0.7</v>
      </c>
      <c r="G10" s="84">
        <v>0.7</v>
      </c>
      <c r="H10" s="85">
        <v>0.65</v>
      </c>
      <c r="I10" s="85">
        <v>0.65</v>
      </c>
      <c r="J10" s="85">
        <v>0.65</v>
      </c>
      <c r="K10" s="85">
        <v>0.61</v>
      </c>
      <c r="L10" s="85">
        <v>0.61</v>
      </c>
      <c r="M10" s="85">
        <v>0.61</v>
      </c>
      <c r="N10" s="85">
        <v>0.56000000000000005</v>
      </c>
      <c r="O10" s="85">
        <v>0.56000000000000005</v>
      </c>
      <c r="P10" s="85">
        <v>0.56000000000000005</v>
      </c>
      <c r="Q10" s="85">
        <v>0.51</v>
      </c>
      <c r="R10" s="85">
        <v>0.51</v>
      </c>
      <c r="S10" s="85">
        <v>0.51</v>
      </c>
      <c r="T10" s="85">
        <v>0.47</v>
      </c>
      <c r="U10" s="85">
        <v>0.47</v>
      </c>
      <c r="V10" s="85">
        <v>0.47</v>
      </c>
      <c r="W10" s="85">
        <v>0.42</v>
      </c>
    </row>
    <row r="11" spans="1:23">
      <c r="A11" s="83" t="s">
        <v>115</v>
      </c>
      <c r="B11" s="84"/>
      <c r="C11" s="86" t="e">
        <f>B7*C10</f>
        <v>#REF!</v>
      </c>
      <c r="D11" s="86" t="e">
        <f>B7*D10</f>
        <v>#REF!</v>
      </c>
      <c r="E11" s="86" t="e">
        <f>B7*E10</f>
        <v>#REF!</v>
      </c>
      <c r="F11" s="86" t="e">
        <f>B7*F10</f>
        <v>#REF!</v>
      </c>
      <c r="G11" s="86" t="e">
        <f>B7*G10</f>
        <v>#REF!</v>
      </c>
      <c r="H11" s="86" t="e">
        <f>B7*H10</f>
        <v>#REF!</v>
      </c>
      <c r="I11" s="86" t="e">
        <f>B7*I10</f>
        <v>#REF!</v>
      </c>
      <c r="J11" s="86" t="e">
        <f>B7*J10</f>
        <v>#REF!</v>
      </c>
      <c r="K11" s="86" t="e">
        <f>B7*K10</f>
        <v>#REF!</v>
      </c>
      <c r="L11" s="86" t="e">
        <f>B7*L10</f>
        <v>#REF!</v>
      </c>
      <c r="M11" s="86" t="e">
        <f>B7*M10</f>
        <v>#REF!</v>
      </c>
      <c r="N11" s="86" t="e">
        <f>B7*N10</f>
        <v>#REF!</v>
      </c>
      <c r="O11" s="86" t="e">
        <f>B7*O10</f>
        <v>#REF!</v>
      </c>
      <c r="P11" s="86" t="e">
        <f>B7*P10</f>
        <v>#REF!</v>
      </c>
      <c r="Q11" s="86" t="e">
        <f>B7*Q10</f>
        <v>#REF!</v>
      </c>
      <c r="R11" s="86" t="e">
        <f>B7*R10</f>
        <v>#REF!</v>
      </c>
      <c r="S11" s="86" t="e">
        <f>B7*S10</f>
        <v>#REF!</v>
      </c>
      <c r="T11" s="86" t="e">
        <f>B7*T10</f>
        <v>#REF!</v>
      </c>
      <c r="U11" s="86" t="e">
        <f>B7*U10</f>
        <v>#REF!</v>
      </c>
      <c r="V11" s="86" t="e">
        <f>B7*V10</f>
        <v>#REF!</v>
      </c>
      <c r="W11" s="86" t="e">
        <f>B7*W10</f>
        <v>#REF!</v>
      </c>
    </row>
    <row r="12" spans="1:23">
      <c r="A12" s="83" t="s">
        <v>116</v>
      </c>
      <c r="B12" s="84"/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</row>
    <row r="13" spans="1:23">
      <c r="A13" s="83" t="s">
        <v>117</v>
      </c>
      <c r="B13" s="83"/>
      <c r="C13" s="81" t="e">
        <f>$B$7*C10*C12/100</f>
        <v>#REF!</v>
      </c>
      <c r="D13" s="81" t="e">
        <f t="shared" ref="D13:W13" si="0">$B$7*D10*D12/100</f>
        <v>#REF!</v>
      </c>
      <c r="E13" s="81" t="e">
        <f t="shared" si="0"/>
        <v>#REF!</v>
      </c>
      <c r="F13" s="81" t="e">
        <f t="shared" si="0"/>
        <v>#REF!</v>
      </c>
      <c r="G13" s="81" t="e">
        <f t="shared" si="0"/>
        <v>#REF!</v>
      </c>
      <c r="H13" s="81" t="e">
        <f t="shared" si="0"/>
        <v>#REF!</v>
      </c>
      <c r="I13" s="81" t="e">
        <f t="shared" si="0"/>
        <v>#REF!</v>
      </c>
      <c r="J13" s="81" t="e">
        <f t="shared" si="0"/>
        <v>#REF!</v>
      </c>
      <c r="K13" s="81" t="e">
        <f t="shared" si="0"/>
        <v>#REF!</v>
      </c>
      <c r="L13" s="81" t="e">
        <f t="shared" si="0"/>
        <v>#REF!</v>
      </c>
      <c r="M13" s="81" t="e">
        <f t="shared" si="0"/>
        <v>#REF!</v>
      </c>
      <c r="N13" s="81" t="e">
        <f t="shared" si="0"/>
        <v>#REF!</v>
      </c>
      <c r="O13" s="81" t="e">
        <f t="shared" si="0"/>
        <v>#REF!</v>
      </c>
      <c r="P13" s="81" t="e">
        <f t="shared" si="0"/>
        <v>#REF!</v>
      </c>
      <c r="Q13" s="81" t="e">
        <f t="shared" si="0"/>
        <v>#REF!</v>
      </c>
      <c r="R13" s="81" t="e">
        <f t="shared" si="0"/>
        <v>#REF!</v>
      </c>
      <c r="S13" s="81" t="e">
        <f t="shared" si="0"/>
        <v>#REF!</v>
      </c>
      <c r="T13" s="81" t="e">
        <f t="shared" si="0"/>
        <v>#REF!</v>
      </c>
      <c r="U13" s="81" t="e">
        <f t="shared" si="0"/>
        <v>#REF!</v>
      </c>
      <c r="V13" s="81" t="e">
        <f t="shared" si="0"/>
        <v>#REF!</v>
      </c>
      <c r="W13" s="81" t="e">
        <f t="shared" si="0"/>
        <v>#REF!</v>
      </c>
    </row>
    <row r="14" spans="1:23">
      <c r="A14" s="82"/>
      <c r="B14" s="87" t="s">
        <v>118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spans="1:23">
      <c r="A16" s="82" t="s">
        <v>119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spans="1:23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spans="1:23">
      <c r="A18" s="82" t="s">
        <v>120</v>
      </c>
      <c r="B18" s="82"/>
      <c r="C18" s="88" t="e">
        <f>C13/1000</f>
        <v>#REF!</v>
      </c>
      <c r="D18" s="88" t="e">
        <f t="shared" ref="D18:W18" si="1">D13/1000</f>
        <v>#REF!</v>
      </c>
      <c r="E18" s="88" t="e">
        <f t="shared" si="1"/>
        <v>#REF!</v>
      </c>
      <c r="F18" s="88" t="e">
        <f t="shared" si="1"/>
        <v>#REF!</v>
      </c>
      <c r="G18" s="88" t="e">
        <f t="shared" si="1"/>
        <v>#REF!</v>
      </c>
      <c r="H18" s="88" t="e">
        <f t="shared" si="1"/>
        <v>#REF!</v>
      </c>
      <c r="I18" s="88" t="e">
        <f t="shared" si="1"/>
        <v>#REF!</v>
      </c>
      <c r="J18" s="88" t="e">
        <f t="shared" si="1"/>
        <v>#REF!</v>
      </c>
      <c r="K18" s="88" t="e">
        <f t="shared" si="1"/>
        <v>#REF!</v>
      </c>
      <c r="L18" s="88" t="e">
        <f t="shared" si="1"/>
        <v>#REF!</v>
      </c>
      <c r="M18" s="88" t="e">
        <f t="shared" si="1"/>
        <v>#REF!</v>
      </c>
      <c r="N18" s="88" t="e">
        <f t="shared" si="1"/>
        <v>#REF!</v>
      </c>
      <c r="O18" s="88" t="e">
        <f t="shared" si="1"/>
        <v>#REF!</v>
      </c>
      <c r="P18" s="88" t="e">
        <f t="shared" si="1"/>
        <v>#REF!</v>
      </c>
      <c r="Q18" s="88" t="e">
        <f t="shared" si="1"/>
        <v>#REF!</v>
      </c>
      <c r="R18" s="88" t="e">
        <f t="shared" si="1"/>
        <v>#REF!</v>
      </c>
      <c r="S18" s="88" t="e">
        <f t="shared" si="1"/>
        <v>#REF!</v>
      </c>
      <c r="T18" s="88" t="e">
        <f t="shared" si="1"/>
        <v>#REF!</v>
      </c>
      <c r="U18" s="88" t="e">
        <f t="shared" si="1"/>
        <v>#REF!</v>
      </c>
      <c r="V18" s="88" t="e">
        <f t="shared" si="1"/>
        <v>#REF!</v>
      </c>
      <c r="W18" s="88" t="e">
        <f t="shared" si="1"/>
        <v>#REF!</v>
      </c>
    </row>
  </sheetData>
  <mergeCells count="4">
    <mergeCell ref="B4:C4"/>
    <mergeCell ref="B5:C5"/>
    <mergeCell ref="B6:C6"/>
    <mergeCell ref="B7:C7"/>
  </mergeCells>
  <phoneticPr fontId="8"/>
  <pageMargins left="0.7" right="0.7" top="0.75" bottom="0.75" header="0.3" footer="0.3"/>
  <pageSetup paperSize="9" scale="47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85"/>
  <sheetViews>
    <sheetView view="pageBreakPreview" zoomScale="106" zoomScaleNormal="100" zoomScaleSheetLayoutView="75" workbookViewId="0">
      <selection activeCell="C44" sqref="C44"/>
    </sheetView>
  </sheetViews>
  <sheetFormatPr defaultColWidth="8.77734375" defaultRowHeight="13.2"/>
  <cols>
    <col min="1" max="1" width="3.21875" style="3" customWidth="1"/>
    <col min="2" max="2" width="17.44140625" style="3" customWidth="1"/>
    <col min="3" max="12" width="10.6640625" style="3" customWidth="1"/>
    <col min="13" max="13" width="9.77734375" style="3" customWidth="1"/>
    <col min="14" max="256" width="8.77734375" style="3"/>
    <col min="257" max="257" width="3.21875" style="3" customWidth="1"/>
    <col min="258" max="258" width="17.44140625" style="3" customWidth="1"/>
    <col min="259" max="263" width="8.21875" style="3" customWidth="1"/>
    <col min="264" max="264" width="7.77734375" style="3" customWidth="1"/>
    <col min="265" max="268" width="8.21875" style="3" customWidth="1"/>
    <col min="269" max="269" width="9.21875" style="3" customWidth="1"/>
    <col min="270" max="512" width="8.77734375" style="3"/>
    <col min="513" max="513" width="3.21875" style="3" customWidth="1"/>
    <col min="514" max="514" width="17.44140625" style="3" customWidth="1"/>
    <col min="515" max="519" width="8.21875" style="3" customWidth="1"/>
    <col min="520" max="520" width="7.77734375" style="3" customWidth="1"/>
    <col min="521" max="524" width="8.21875" style="3" customWidth="1"/>
    <col min="525" max="525" width="9.21875" style="3" customWidth="1"/>
    <col min="526" max="768" width="8.77734375" style="3"/>
    <col min="769" max="769" width="3.21875" style="3" customWidth="1"/>
    <col min="770" max="770" width="17.44140625" style="3" customWidth="1"/>
    <col min="771" max="775" width="8.21875" style="3" customWidth="1"/>
    <col min="776" max="776" width="7.77734375" style="3" customWidth="1"/>
    <col min="777" max="780" width="8.21875" style="3" customWidth="1"/>
    <col min="781" max="781" width="9.21875" style="3" customWidth="1"/>
    <col min="782" max="1024" width="8.77734375" style="3"/>
    <col min="1025" max="1025" width="3.21875" style="3" customWidth="1"/>
    <col min="1026" max="1026" width="17.44140625" style="3" customWidth="1"/>
    <col min="1027" max="1031" width="8.21875" style="3" customWidth="1"/>
    <col min="1032" max="1032" width="7.77734375" style="3" customWidth="1"/>
    <col min="1033" max="1036" width="8.21875" style="3" customWidth="1"/>
    <col min="1037" max="1037" width="9.21875" style="3" customWidth="1"/>
    <col min="1038" max="1280" width="8.77734375" style="3"/>
    <col min="1281" max="1281" width="3.21875" style="3" customWidth="1"/>
    <col min="1282" max="1282" width="17.44140625" style="3" customWidth="1"/>
    <col min="1283" max="1287" width="8.21875" style="3" customWidth="1"/>
    <col min="1288" max="1288" width="7.77734375" style="3" customWidth="1"/>
    <col min="1289" max="1292" width="8.21875" style="3" customWidth="1"/>
    <col min="1293" max="1293" width="9.21875" style="3" customWidth="1"/>
    <col min="1294" max="1536" width="8.77734375" style="3"/>
    <col min="1537" max="1537" width="3.21875" style="3" customWidth="1"/>
    <col min="1538" max="1538" width="17.44140625" style="3" customWidth="1"/>
    <col min="1539" max="1543" width="8.21875" style="3" customWidth="1"/>
    <col min="1544" max="1544" width="7.77734375" style="3" customWidth="1"/>
    <col min="1545" max="1548" width="8.21875" style="3" customWidth="1"/>
    <col min="1549" max="1549" width="9.21875" style="3" customWidth="1"/>
    <col min="1550" max="1792" width="8.77734375" style="3"/>
    <col min="1793" max="1793" width="3.21875" style="3" customWidth="1"/>
    <col min="1794" max="1794" width="17.44140625" style="3" customWidth="1"/>
    <col min="1795" max="1799" width="8.21875" style="3" customWidth="1"/>
    <col min="1800" max="1800" width="7.77734375" style="3" customWidth="1"/>
    <col min="1801" max="1804" width="8.21875" style="3" customWidth="1"/>
    <col min="1805" max="1805" width="9.21875" style="3" customWidth="1"/>
    <col min="1806" max="2048" width="8.77734375" style="3"/>
    <col min="2049" max="2049" width="3.21875" style="3" customWidth="1"/>
    <col min="2050" max="2050" width="17.44140625" style="3" customWidth="1"/>
    <col min="2051" max="2055" width="8.21875" style="3" customWidth="1"/>
    <col min="2056" max="2056" width="7.77734375" style="3" customWidth="1"/>
    <col min="2057" max="2060" width="8.21875" style="3" customWidth="1"/>
    <col min="2061" max="2061" width="9.21875" style="3" customWidth="1"/>
    <col min="2062" max="2304" width="8.77734375" style="3"/>
    <col min="2305" max="2305" width="3.21875" style="3" customWidth="1"/>
    <col min="2306" max="2306" width="17.44140625" style="3" customWidth="1"/>
    <col min="2307" max="2311" width="8.21875" style="3" customWidth="1"/>
    <col min="2312" max="2312" width="7.77734375" style="3" customWidth="1"/>
    <col min="2313" max="2316" width="8.21875" style="3" customWidth="1"/>
    <col min="2317" max="2317" width="9.21875" style="3" customWidth="1"/>
    <col min="2318" max="2560" width="8.77734375" style="3"/>
    <col min="2561" max="2561" width="3.21875" style="3" customWidth="1"/>
    <col min="2562" max="2562" width="17.44140625" style="3" customWidth="1"/>
    <col min="2563" max="2567" width="8.21875" style="3" customWidth="1"/>
    <col min="2568" max="2568" width="7.77734375" style="3" customWidth="1"/>
    <col min="2569" max="2572" width="8.21875" style="3" customWidth="1"/>
    <col min="2573" max="2573" width="9.21875" style="3" customWidth="1"/>
    <col min="2574" max="2816" width="8.77734375" style="3"/>
    <col min="2817" max="2817" width="3.21875" style="3" customWidth="1"/>
    <col min="2818" max="2818" width="17.44140625" style="3" customWidth="1"/>
    <col min="2819" max="2823" width="8.21875" style="3" customWidth="1"/>
    <col min="2824" max="2824" width="7.77734375" style="3" customWidth="1"/>
    <col min="2825" max="2828" width="8.21875" style="3" customWidth="1"/>
    <col min="2829" max="2829" width="9.21875" style="3" customWidth="1"/>
    <col min="2830" max="3072" width="8.77734375" style="3"/>
    <col min="3073" max="3073" width="3.21875" style="3" customWidth="1"/>
    <col min="3074" max="3074" width="17.44140625" style="3" customWidth="1"/>
    <col min="3075" max="3079" width="8.21875" style="3" customWidth="1"/>
    <col min="3080" max="3080" width="7.77734375" style="3" customWidth="1"/>
    <col min="3081" max="3084" width="8.21875" style="3" customWidth="1"/>
    <col min="3085" max="3085" width="9.21875" style="3" customWidth="1"/>
    <col min="3086" max="3328" width="8.77734375" style="3"/>
    <col min="3329" max="3329" width="3.21875" style="3" customWidth="1"/>
    <col min="3330" max="3330" width="17.44140625" style="3" customWidth="1"/>
    <col min="3331" max="3335" width="8.21875" style="3" customWidth="1"/>
    <col min="3336" max="3336" width="7.77734375" style="3" customWidth="1"/>
    <col min="3337" max="3340" width="8.21875" style="3" customWidth="1"/>
    <col min="3341" max="3341" width="9.21875" style="3" customWidth="1"/>
    <col min="3342" max="3584" width="8.77734375" style="3"/>
    <col min="3585" max="3585" width="3.21875" style="3" customWidth="1"/>
    <col min="3586" max="3586" width="17.44140625" style="3" customWidth="1"/>
    <col min="3587" max="3591" width="8.21875" style="3" customWidth="1"/>
    <col min="3592" max="3592" width="7.77734375" style="3" customWidth="1"/>
    <col min="3593" max="3596" width="8.21875" style="3" customWidth="1"/>
    <col min="3597" max="3597" width="9.21875" style="3" customWidth="1"/>
    <col min="3598" max="3840" width="8.77734375" style="3"/>
    <col min="3841" max="3841" width="3.21875" style="3" customWidth="1"/>
    <col min="3842" max="3842" width="17.44140625" style="3" customWidth="1"/>
    <col min="3843" max="3847" width="8.21875" style="3" customWidth="1"/>
    <col min="3848" max="3848" width="7.77734375" style="3" customWidth="1"/>
    <col min="3849" max="3852" width="8.21875" style="3" customWidth="1"/>
    <col min="3853" max="3853" width="9.21875" style="3" customWidth="1"/>
    <col min="3854" max="4096" width="8.77734375" style="3"/>
    <col min="4097" max="4097" width="3.21875" style="3" customWidth="1"/>
    <col min="4098" max="4098" width="17.44140625" style="3" customWidth="1"/>
    <col min="4099" max="4103" width="8.21875" style="3" customWidth="1"/>
    <col min="4104" max="4104" width="7.77734375" style="3" customWidth="1"/>
    <col min="4105" max="4108" width="8.21875" style="3" customWidth="1"/>
    <col min="4109" max="4109" width="9.21875" style="3" customWidth="1"/>
    <col min="4110" max="4352" width="8.77734375" style="3"/>
    <col min="4353" max="4353" width="3.21875" style="3" customWidth="1"/>
    <col min="4354" max="4354" width="17.44140625" style="3" customWidth="1"/>
    <col min="4355" max="4359" width="8.21875" style="3" customWidth="1"/>
    <col min="4360" max="4360" width="7.77734375" style="3" customWidth="1"/>
    <col min="4361" max="4364" width="8.21875" style="3" customWidth="1"/>
    <col min="4365" max="4365" width="9.21875" style="3" customWidth="1"/>
    <col min="4366" max="4608" width="8.77734375" style="3"/>
    <col min="4609" max="4609" width="3.21875" style="3" customWidth="1"/>
    <col min="4610" max="4610" width="17.44140625" style="3" customWidth="1"/>
    <col min="4611" max="4615" width="8.21875" style="3" customWidth="1"/>
    <col min="4616" max="4616" width="7.77734375" style="3" customWidth="1"/>
    <col min="4617" max="4620" width="8.21875" style="3" customWidth="1"/>
    <col min="4621" max="4621" width="9.21875" style="3" customWidth="1"/>
    <col min="4622" max="4864" width="8.77734375" style="3"/>
    <col min="4865" max="4865" width="3.21875" style="3" customWidth="1"/>
    <col min="4866" max="4866" width="17.44140625" style="3" customWidth="1"/>
    <col min="4867" max="4871" width="8.21875" style="3" customWidth="1"/>
    <col min="4872" max="4872" width="7.77734375" style="3" customWidth="1"/>
    <col min="4873" max="4876" width="8.21875" style="3" customWidth="1"/>
    <col min="4877" max="4877" width="9.21875" style="3" customWidth="1"/>
    <col min="4878" max="5120" width="8.77734375" style="3"/>
    <col min="5121" max="5121" width="3.21875" style="3" customWidth="1"/>
    <col min="5122" max="5122" width="17.44140625" style="3" customWidth="1"/>
    <col min="5123" max="5127" width="8.21875" style="3" customWidth="1"/>
    <col min="5128" max="5128" width="7.77734375" style="3" customWidth="1"/>
    <col min="5129" max="5132" width="8.21875" style="3" customWidth="1"/>
    <col min="5133" max="5133" width="9.21875" style="3" customWidth="1"/>
    <col min="5134" max="5376" width="8.77734375" style="3"/>
    <col min="5377" max="5377" width="3.21875" style="3" customWidth="1"/>
    <col min="5378" max="5378" width="17.44140625" style="3" customWidth="1"/>
    <col min="5379" max="5383" width="8.21875" style="3" customWidth="1"/>
    <col min="5384" max="5384" width="7.77734375" style="3" customWidth="1"/>
    <col min="5385" max="5388" width="8.21875" style="3" customWidth="1"/>
    <col min="5389" max="5389" width="9.21875" style="3" customWidth="1"/>
    <col min="5390" max="5632" width="8.77734375" style="3"/>
    <col min="5633" max="5633" width="3.21875" style="3" customWidth="1"/>
    <col min="5634" max="5634" width="17.44140625" style="3" customWidth="1"/>
    <col min="5635" max="5639" width="8.21875" style="3" customWidth="1"/>
    <col min="5640" max="5640" width="7.77734375" style="3" customWidth="1"/>
    <col min="5641" max="5644" width="8.21875" style="3" customWidth="1"/>
    <col min="5645" max="5645" width="9.21875" style="3" customWidth="1"/>
    <col min="5646" max="5888" width="8.77734375" style="3"/>
    <col min="5889" max="5889" width="3.21875" style="3" customWidth="1"/>
    <col min="5890" max="5890" width="17.44140625" style="3" customWidth="1"/>
    <col min="5891" max="5895" width="8.21875" style="3" customWidth="1"/>
    <col min="5896" max="5896" width="7.77734375" style="3" customWidth="1"/>
    <col min="5897" max="5900" width="8.21875" style="3" customWidth="1"/>
    <col min="5901" max="5901" width="9.21875" style="3" customWidth="1"/>
    <col min="5902" max="6144" width="8.77734375" style="3"/>
    <col min="6145" max="6145" width="3.21875" style="3" customWidth="1"/>
    <col min="6146" max="6146" width="17.44140625" style="3" customWidth="1"/>
    <col min="6147" max="6151" width="8.21875" style="3" customWidth="1"/>
    <col min="6152" max="6152" width="7.77734375" style="3" customWidth="1"/>
    <col min="6153" max="6156" width="8.21875" style="3" customWidth="1"/>
    <col min="6157" max="6157" width="9.21875" style="3" customWidth="1"/>
    <col min="6158" max="6400" width="8.77734375" style="3"/>
    <col min="6401" max="6401" width="3.21875" style="3" customWidth="1"/>
    <col min="6402" max="6402" width="17.44140625" style="3" customWidth="1"/>
    <col min="6403" max="6407" width="8.21875" style="3" customWidth="1"/>
    <col min="6408" max="6408" width="7.77734375" style="3" customWidth="1"/>
    <col min="6409" max="6412" width="8.21875" style="3" customWidth="1"/>
    <col min="6413" max="6413" width="9.21875" style="3" customWidth="1"/>
    <col min="6414" max="6656" width="8.77734375" style="3"/>
    <col min="6657" max="6657" width="3.21875" style="3" customWidth="1"/>
    <col min="6658" max="6658" width="17.44140625" style="3" customWidth="1"/>
    <col min="6659" max="6663" width="8.21875" style="3" customWidth="1"/>
    <col min="6664" max="6664" width="7.77734375" style="3" customWidth="1"/>
    <col min="6665" max="6668" width="8.21875" style="3" customWidth="1"/>
    <col min="6669" max="6669" width="9.21875" style="3" customWidth="1"/>
    <col min="6670" max="6912" width="8.77734375" style="3"/>
    <col min="6913" max="6913" width="3.21875" style="3" customWidth="1"/>
    <col min="6914" max="6914" width="17.44140625" style="3" customWidth="1"/>
    <col min="6915" max="6919" width="8.21875" style="3" customWidth="1"/>
    <col min="6920" max="6920" width="7.77734375" style="3" customWidth="1"/>
    <col min="6921" max="6924" width="8.21875" style="3" customWidth="1"/>
    <col min="6925" max="6925" width="9.21875" style="3" customWidth="1"/>
    <col min="6926" max="7168" width="8.77734375" style="3"/>
    <col min="7169" max="7169" width="3.21875" style="3" customWidth="1"/>
    <col min="7170" max="7170" width="17.44140625" style="3" customWidth="1"/>
    <col min="7171" max="7175" width="8.21875" style="3" customWidth="1"/>
    <col min="7176" max="7176" width="7.77734375" style="3" customWidth="1"/>
    <col min="7177" max="7180" width="8.21875" style="3" customWidth="1"/>
    <col min="7181" max="7181" width="9.21875" style="3" customWidth="1"/>
    <col min="7182" max="7424" width="8.77734375" style="3"/>
    <col min="7425" max="7425" width="3.21875" style="3" customWidth="1"/>
    <col min="7426" max="7426" width="17.44140625" style="3" customWidth="1"/>
    <col min="7427" max="7431" width="8.21875" style="3" customWidth="1"/>
    <col min="7432" max="7432" width="7.77734375" style="3" customWidth="1"/>
    <col min="7433" max="7436" width="8.21875" style="3" customWidth="1"/>
    <col min="7437" max="7437" width="9.21875" style="3" customWidth="1"/>
    <col min="7438" max="7680" width="8.77734375" style="3"/>
    <col min="7681" max="7681" width="3.21875" style="3" customWidth="1"/>
    <col min="7682" max="7682" width="17.44140625" style="3" customWidth="1"/>
    <col min="7683" max="7687" width="8.21875" style="3" customWidth="1"/>
    <col min="7688" max="7688" width="7.77734375" style="3" customWidth="1"/>
    <col min="7689" max="7692" width="8.21875" style="3" customWidth="1"/>
    <col min="7693" max="7693" width="9.21875" style="3" customWidth="1"/>
    <col min="7694" max="7936" width="8.77734375" style="3"/>
    <col min="7937" max="7937" width="3.21875" style="3" customWidth="1"/>
    <col min="7938" max="7938" width="17.44140625" style="3" customWidth="1"/>
    <col min="7939" max="7943" width="8.21875" style="3" customWidth="1"/>
    <col min="7944" max="7944" width="7.77734375" style="3" customWidth="1"/>
    <col min="7945" max="7948" width="8.21875" style="3" customWidth="1"/>
    <col min="7949" max="7949" width="9.21875" style="3" customWidth="1"/>
    <col min="7950" max="8192" width="8.77734375" style="3"/>
    <col min="8193" max="8193" width="3.21875" style="3" customWidth="1"/>
    <col min="8194" max="8194" width="17.44140625" style="3" customWidth="1"/>
    <col min="8195" max="8199" width="8.21875" style="3" customWidth="1"/>
    <col min="8200" max="8200" width="7.77734375" style="3" customWidth="1"/>
    <col min="8201" max="8204" width="8.21875" style="3" customWidth="1"/>
    <col min="8205" max="8205" width="9.21875" style="3" customWidth="1"/>
    <col min="8206" max="8448" width="8.77734375" style="3"/>
    <col min="8449" max="8449" width="3.21875" style="3" customWidth="1"/>
    <col min="8450" max="8450" width="17.44140625" style="3" customWidth="1"/>
    <col min="8451" max="8455" width="8.21875" style="3" customWidth="1"/>
    <col min="8456" max="8456" width="7.77734375" style="3" customWidth="1"/>
    <col min="8457" max="8460" width="8.21875" style="3" customWidth="1"/>
    <col min="8461" max="8461" width="9.21875" style="3" customWidth="1"/>
    <col min="8462" max="8704" width="8.77734375" style="3"/>
    <col min="8705" max="8705" width="3.21875" style="3" customWidth="1"/>
    <col min="8706" max="8706" width="17.44140625" style="3" customWidth="1"/>
    <col min="8707" max="8711" width="8.21875" style="3" customWidth="1"/>
    <col min="8712" max="8712" width="7.77734375" style="3" customWidth="1"/>
    <col min="8713" max="8716" width="8.21875" style="3" customWidth="1"/>
    <col min="8717" max="8717" width="9.21875" style="3" customWidth="1"/>
    <col min="8718" max="8960" width="8.77734375" style="3"/>
    <col min="8961" max="8961" width="3.21875" style="3" customWidth="1"/>
    <col min="8962" max="8962" width="17.44140625" style="3" customWidth="1"/>
    <col min="8963" max="8967" width="8.21875" style="3" customWidth="1"/>
    <col min="8968" max="8968" width="7.77734375" style="3" customWidth="1"/>
    <col min="8969" max="8972" width="8.21875" style="3" customWidth="1"/>
    <col min="8973" max="8973" width="9.21875" style="3" customWidth="1"/>
    <col min="8974" max="9216" width="8.77734375" style="3"/>
    <col min="9217" max="9217" width="3.21875" style="3" customWidth="1"/>
    <col min="9218" max="9218" width="17.44140625" style="3" customWidth="1"/>
    <col min="9219" max="9223" width="8.21875" style="3" customWidth="1"/>
    <col min="9224" max="9224" width="7.77734375" style="3" customWidth="1"/>
    <col min="9225" max="9228" width="8.21875" style="3" customWidth="1"/>
    <col min="9229" max="9229" width="9.21875" style="3" customWidth="1"/>
    <col min="9230" max="9472" width="8.77734375" style="3"/>
    <col min="9473" max="9473" width="3.21875" style="3" customWidth="1"/>
    <col min="9474" max="9474" width="17.44140625" style="3" customWidth="1"/>
    <col min="9475" max="9479" width="8.21875" style="3" customWidth="1"/>
    <col min="9480" max="9480" width="7.77734375" style="3" customWidth="1"/>
    <col min="9481" max="9484" width="8.21875" style="3" customWidth="1"/>
    <col min="9485" max="9485" width="9.21875" style="3" customWidth="1"/>
    <col min="9486" max="9728" width="8.77734375" style="3"/>
    <col min="9729" max="9729" width="3.21875" style="3" customWidth="1"/>
    <col min="9730" max="9730" width="17.44140625" style="3" customWidth="1"/>
    <col min="9731" max="9735" width="8.21875" style="3" customWidth="1"/>
    <col min="9736" max="9736" width="7.77734375" style="3" customWidth="1"/>
    <col min="9737" max="9740" width="8.21875" style="3" customWidth="1"/>
    <col min="9741" max="9741" width="9.21875" style="3" customWidth="1"/>
    <col min="9742" max="9984" width="8.77734375" style="3"/>
    <col min="9985" max="9985" width="3.21875" style="3" customWidth="1"/>
    <col min="9986" max="9986" width="17.44140625" style="3" customWidth="1"/>
    <col min="9987" max="9991" width="8.21875" style="3" customWidth="1"/>
    <col min="9992" max="9992" width="7.77734375" style="3" customWidth="1"/>
    <col min="9993" max="9996" width="8.21875" style="3" customWidth="1"/>
    <col min="9997" max="9997" width="9.21875" style="3" customWidth="1"/>
    <col min="9998" max="10240" width="8.77734375" style="3"/>
    <col min="10241" max="10241" width="3.21875" style="3" customWidth="1"/>
    <col min="10242" max="10242" width="17.44140625" style="3" customWidth="1"/>
    <col min="10243" max="10247" width="8.21875" style="3" customWidth="1"/>
    <col min="10248" max="10248" width="7.77734375" style="3" customWidth="1"/>
    <col min="10249" max="10252" width="8.21875" style="3" customWidth="1"/>
    <col min="10253" max="10253" width="9.21875" style="3" customWidth="1"/>
    <col min="10254" max="10496" width="8.77734375" style="3"/>
    <col min="10497" max="10497" width="3.21875" style="3" customWidth="1"/>
    <col min="10498" max="10498" width="17.44140625" style="3" customWidth="1"/>
    <col min="10499" max="10503" width="8.21875" style="3" customWidth="1"/>
    <col min="10504" max="10504" width="7.77734375" style="3" customWidth="1"/>
    <col min="10505" max="10508" width="8.21875" style="3" customWidth="1"/>
    <col min="10509" max="10509" width="9.21875" style="3" customWidth="1"/>
    <col min="10510" max="10752" width="8.77734375" style="3"/>
    <col min="10753" max="10753" width="3.21875" style="3" customWidth="1"/>
    <col min="10754" max="10754" width="17.44140625" style="3" customWidth="1"/>
    <col min="10755" max="10759" width="8.21875" style="3" customWidth="1"/>
    <col min="10760" max="10760" width="7.77734375" style="3" customWidth="1"/>
    <col min="10761" max="10764" width="8.21875" style="3" customWidth="1"/>
    <col min="10765" max="10765" width="9.21875" style="3" customWidth="1"/>
    <col min="10766" max="11008" width="8.77734375" style="3"/>
    <col min="11009" max="11009" width="3.21875" style="3" customWidth="1"/>
    <col min="11010" max="11010" width="17.44140625" style="3" customWidth="1"/>
    <col min="11011" max="11015" width="8.21875" style="3" customWidth="1"/>
    <col min="11016" max="11016" width="7.77734375" style="3" customWidth="1"/>
    <col min="11017" max="11020" width="8.21875" style="3" customWidth="1"/>
    <col min="11021" max="11021" width="9.21875" style="3" customWidth="1"/>
    <col min="11022" max="11264" width="8.77734375" style="3"/>
    <col min="11265" max="11265" width="3.21875" style="3" customWidth="1"/>
    <col min="11266" max="11266" width="17.44140625" style="3" customWidth="1"/>
    <col min="11267" max="11271" width="8.21875" style="3" customWidth="1"/>
    <col min="11272" max="11272" width="7.77734375" style="3" customWidth="1"/>
    <col min="11273" max="11276" width="8.21875" style="3" customWidth="1"/>
    <col min="11277" max="11277" width="9.21875" style="3" customWidth="1"/>
    <col min="11278" max="11520" width="8.77734375" style="3"/>
    <col min="11521" max="11521" width="3.21875" style="3" customWidth="1"/>
    <col min="11522" max="11522" width="17.44140625" style="3" customWidth="1"/>
    <col min="11523" max="11527" width="8.21875" style="3" customWidth="1"/>
    <col min="11528" max="11528" width="7.77734375" style="3" customWidth="1"/>
    <col min="11529" max="11532" width="8.21875" style="3" customWidth="1"/>
    <col min="11533" max="11533" width="9.21875" style="3" customWidth="1"/>
    <col min="11534" max="11776" width="8.77734375" style="3"/>
    <col min="11777" max="11777" width="3.21875" style="3" customWidth="1"/>
    <col min="11778" max="11778" width="17.44140625" style="3" customWidth="1"/>
    <col min="11779" max="11783" width="8.21875" style="3" customWidth="1"/>
    <col min="11784" max="11784" width="7.77734375" style="3" customWidth="1"/>
    <col min="11785" max="11788" width="8.21875" style="3" customWidth="1"/>
    <col min="11789" max="11789" width="9.21875" style="3" customWidth="1"/>
    <col min="11790" max="12032" width="8.77734375" style="3"/>
    <col min="12033" max="12033" width="3.21875" style="3" customWidth="1"/>
    <col min="12034" max="12034" width="17.44140625" style="3" customWidth="1"/>
    <col min="12035" max="12039" width="8.21875" style="3" customWidth="1"/>
    <col min="12040" max="12040" width="7.77734375" style="3" customWidth="1"/>
    <col min="12041" max="12044" width="8.21875" style="3" customWidth="1"/>
    <col min="12045" max="12045" width="9.21875" style="3" customWidth="1"/>
    <col min="12046" max="12288" width="8.77734375" style="3"/>
    <col min="12289" max="12289" width="3.21875" style="3" customWidth="1"/>
    <col min="12290" max="12290" width="17.44140625" style="3" customWidth="1"/>
    <col min="12291" max="12295" width="8.21875" style="3" customWidth="1"/>
    <col min="12296" max="12296" width="7.77734375" style="3" customWidth="1"/>
    <col min="12297" max="12300" width="8.21875" style="3" customWidth="1"/>
    <col min="12301" max="12301" width="9.21875" style="3" customWidth="1"/>
    <col min="12302" max="12544" width="8.77734375" style="3"/>
    <col min="12545" max="12545" width="3.21875" style="3" customWidth="1"/>
    <col min="12546" max="12546" width="17.44140625" style="3" customWidth="1"/>
    <col min="12547" max="12551" width="8.21875" style="3" customWidth="1"/>
    <col min="12552" max="12552" width="7.77734375" style="3" customWidth="1"/>
    <col min="12553" max="12556" width="8.21875" style="3" customWidth="1"/>
    <col min="12557" max="12557" width="9.21875" style="3" customWidth="1"/>
    <col min="12558" max="12800" width="8.77734375" style="3"/>
    <col min="12801" max="12801" width="3.21875" style="3" customWidth="1"/>
    <col min="12802" max="12802" width="17.44140625" style="3" customWidth="1"/>
    <col min="12803" max="12807" width="8.21875" style="3" customWidth="1"/>
    <col min="12808" max="12808" width="7.77734375" style="3" customWidth="1"/>
    <col min="12809" max="12812" width="8.21875" style="3" customWidth="1"/>
    <col min="12813" max="12813" width="9.21875" style="3" customWidth="1"/>
    <col min="12814" max="13056" width="8.77734375" style="3"/>
    <col min="13057" max="13057" width="3.21875" style="3" customWidth="1"/>
    <col min="13058" max="13058" width="17.44140625" style="3" customWidth="1"/>
    <col min="13059" max="13063" width="8.21875" style="3" customWidth="1"/>
    <col min="13064" max="13064" width="7.77734375" style="3" customWidth="1"/>
    <col min="13065" max="13068" width="8.21875" style="3" customWidth="1"/>
    <col min="13069" max="13069" width="9.21875" style="3" customWidth="1"/>
    <col min="13070" max="13312" width="8.77734375" style="3"/>
    <col min="13313" max="13313" width="3.21875" style="3" customWidth="1"/>
    <col min="13314" max="13314" width="17.44140625" style="3" customWidth="1"/>
    <col min="13315" max="13319" width="8.21875" style="3" customWidth="1"/>
    <col min="13320" max="13320" width="7.77734375" style="3" customWidth="1"/>
    <col min="13321" max="13324" width="8.21875" style="3" customWidth="1"/>
    <col min="13325" max="13325" width="9.21875" style="3" customWidth="1"/>
    <col min="13326" max="13568" width="8.77734375" style="3"/>
    <col min="13569" max="13569" width="3.21875" style="3" customWidth="1"/>
    <col min="13570" max="13570" width="17.44140625" style="3" customWidth="1"/>
    <col min="13571" max="13575" width="8.21875" style="3" customWidth="1"/>
    <col min="13576" max="13576" width="7.77734375" style="3" customWidth="1"/>
    <col min="13577" max="13580" width="8.21875" style="3" customWidth="1"/>
    <col min="13581" max="13581" width="9.21875" style="3" customWidth="1"/>
    <col min="13582" max="13824" width="8.77734375" style="3"/>
    <col min="13825" max="13825" width="3.21875" style="3" customWidth="1"/>
    <col min="13826" max="13826" width="17.44140625" style="3" customWidth="1"/>
    <col min="13827" max="13831" width="8.21875" style="3" customWidth="1"/>
    <col min="13832" max="13832" width="7.77734375" style="3" customWidth="1"/>
    <col min="13833" max="13836" width="8.21875" style="3" customWidth="1"/>
    <col min="13837" max="13837" width="9.21875" style="3" customWidth="1"/>
    <col min="13838" max="14080" width="8.77734375" style="3"/>
    <col min="14081" max="14081" width="3.21875" style="3" customWidth="1"/>
    <col min="14082" max="14082" width="17.44140625" style="3" customWidth="1"/>
    <col min="14083" max="14087" width="8.21875" style="3" customWidth="1"/>
    <col min="14088" max="14088" width="7.77734375" style="3" customWidth="1"/>
    <col min="14089" max="14092" width="8.21875" style="3" customWidth="1"/>
    <col min="14093" max="14093" width="9.21875" style="3" customWidth="1"/>
    <col min="14094" max="14336" width="8.77734375" style="3"/>
    <col min="14337" max="14337" width="3.21875" style="3" customWidth="1"/>
    <col min="14338" max="14338" width="17.44140625" style="3" customWidth="1"/>
    <col min="14339" max="14343" width="8.21875" style="3" customWidth="1"/>
    <col min="14344" max="14344" width="7.77734375" style="3" customWidth="1"/>
    <col min="14345" max="14348" width="8.21875" style="3" customWidth="1"/>
    <col min="14349" max="14349" width="9.21875" style="3" customWidth="1"/>
    <col min="14350" max="14592" width="8.77734375" style="3"/>
    <col min="14593" max="14593" width="3.21875" style="3" customWidth="1"/>
    <col min="14594" max="14594" width="17.44140625" style="3" customWidth="1"/>
    <col min="14595" max="14599" width="8.21875" style="3" customWidth="1"/>
    <col min="14600" max="14600" width="7.77734375" style="3" customWidth="1"/>
    <col min="14601" max="14604" width="8.21875" style="3" customWidth="1"/>
    <col min="14605" max="14605" width="9.21875" style="3" customWidth="1"/>
    <col min="14606" max="14848" width="8.77734375" style="3"/>
    <col min="14849" max="14849" width="3.21875" style="3" customWidth="1"/>
    <col min="14850" max="14850" width="17.44140625" style="3" customWidth="1"/>
    <col min="14851" max="14855" width="8.21875" style="3" customWidth="1"/>
    <col min="14856" max="14856" width="7.77734375" style="3" customWidth="1"/>
    <col min="14857" max="14860" width="8.21875" style="3" customWidth="1"/>
    <col min="14861" max="14861" width="9.21875" style="3" customWidth="1"/>
    <col min="14862" max="15104" width="8.77734375" style="3"/>
    <col min="15105" max="15105" width="3.21875" style="3" customWidth="1"/>
    <col min="15106" max="15106" width="17.44140625" style="3" customWidth="1"/>
    <col min="15107" max="15111" width="8.21875" style="3" customWidth="1"/>
    <col min="15112" max="15112" width="7.77734375" style="3" customWidth="1"/>
    <col min="15113" max="15116" width="8.21875" style="3" customWidth="1"/>
    <col min="15117" max="15117" width="9.21875" style="3" customWidth="1"/>
    <col min="15118" max="15360" width="8.77734375" style="3"/>
    <col min="15361" max="15361" width="3.21875" style="3" customWidth="1"/>
    <col min="15362" max="15362" width="17.44140625" style="3" customWidth="1"/>
    <col min="15363" max="15367" width="8.21875" style="3" customWidth="1"/>
    <col min="15368" max="15368" width="7.77734375" style="3" customWidth="1"/>
    <col min="15369" max="15372" width="8.21875" style="3" customWidth="1"/>
    <col min="15373" max="15373" width="9.21875" style="3" customWidth="1"/>
    <col min="15374" max="15616" width="8.77734375" style="3"/>
    <col min="15617" max="15617" width="3.21875" style="3" customWidth="1"/>
    <col min="15618" max="15618" width="17.44140625" style="3" customWidth="1"/>
    <col min="15619" max="15623" width="8.21875" style="3" customWidth="1"/>
    <col min="15624" max="15624" width="7.77734375" style="3" customWidth="1"/>
    <col min="15625" max="15628" width="8.21875" style="3" customWidth="1"/>
    <col min="15629" max="15629" width="9.21875" style="3" customWidth="1"/>
    <col min="15630" max="15872" width="8.77734375" style="3"/>
    <col min="15873" max="15873" width="3.21875" style="3" customWidth="1"/>
    <col min="15874" max="15874" width="17.44140625" style="3" customWidth="1"/>
    <col min="15875" max="15879" width="8.21875" style="3" customWidth="1"/>
    <col min="15880" max="15880" width="7.77734375" style="3" customWidth="1"/>
    <col min="15881" max="15884" width="8.21875" style="3" customWidth="1"/>
    <col min="15885" max="15885" width="9.21875" style="3" customWidth="1"/>
    <col min="15886" max="16128" width="8.77734375" style="3"/>
    <col min="16129" max="16129" width="3.21875" style="3" customWidth="1"/>
    <col min="16130" max="16130" width="17.44140625" style="3" customWidth="1"/>
    <col min="16131" max="16135" width="8.21875" style="3" customWidth="1"/>
    <col min="16136" max="16136" width="7.77734375" style="3" customWidth="1"/>
    <col min="16137" max="16140" width="8.21875" style="3" customWidth="1"/>
    <col min="16141" max="16141" width="9.21875" style="3" customWidth="1"/>
    <col min="16142" max="16384" width="8.77734375" style="3"/>
  </cols>
  <sheetData>
    <row r="1" spans="1:12" ht="19.2">
      <c r="A1" s="1"/>
      <c r="B1" s="1"/>
      <c r="C1" s="2" t="s">
        <v>8</v>
      </c>
      <c r="F1" s="1"/>
      <c r="G1" s="1"/>
      <c r="H1" s="1"/>
      <c r="I1" s="1"/>
      <c r="J1" s="1"/>
      <c r="K1" s="1"/>
      <c r="L1" s="1"/>
    </row>
    <row r="2" spans="1:12" ht="19.2">
      <c r="A2" s="1"/>
      <c r="B2" s="1"/>
      <c r="C2" s="309" t="s">
        <v>9</v>
      </c>
      <c r="D2" s="309"/>
      <c r="E2" s="309"/>
      <c r="F2" s="309"/>
      <c r="G2" s="309"/>
      <c r="H2" s="309"/>
      <c r="I2" s="1"/>
      <c r="J2" s="1"/>
      <c r="K2" s="1"/>
      <c r="L2" s="1"/>
    </row>
    <row r="3" spans="1:12" ht="19.2">
      <c r="A3" s="1"/>
      <c r="B3" s="1"/>
      <c r="C3" s="1"/>
      <c r="D3" s="1"/>
      <c r="E3" s="1"/>
      <c r="F3" s="1"/>
      <c r="G3" s="1"/>
      <c r="H3" s="1"/>
    </row>
    <row r="4" spans="1:12" ht="19.2">
      <c r="A4" s="1"/>
      <c r="B4" s="1"/>
      <c r="C4" s="1"/>
      <c r="D4" s="1"/>
      <c r="E4" s="1"/>
      <c r="F4" s="1"/>
      <c r="G4" s="1"/>
      <c r="H4" s="1"/>
    </row>
    <row r="5" spans="1:12" ht="19.2">
      <c r="A5" s="1"/>
      <c r="B5" s="1"/>
      <c r="C5" s="1"/>
      <c r="D5" s="1"/>
      <c r="E5" s="1"/>
      <c r="F5" s="1"/>
      <c r="G5" s="1"/>
      <c r="H5" s="1"/>
    </row>
    <row r="6" spans="1:12" ht="19.2">
      <c r="A6" s="1"/>
      <c r="B6" s="1"/>
      <c r="C6" s="1"/>
      <c r="D6" s="1"/>
      <c r="E6" s="1"/>
      <c r="F6" s="1"/>
      <c r="G6" s="1"/>
      <c r="H6" s="1"/>
    </row>
    <row r="7" spans="1:12" ht="19.2">
      <c r="A7" s="1"/>
      <c r="B7" s="1"/>
      <c r="C7" s="1"/>
      <c r="D7" s="1"/>
      <c r="E7" s="1"/>
      <c r="F7" s="1"/>
      <c r="G7" s="1"/>
      <c r="H7" s="1"/>
    </row>
    <row r="8" spans="1:12" ht="19.2">
      <c r="A8" s="1"/>
      <c r="B8" s="1"/>
      <c r="C8" s="1"/>
      <c r="D8" s="1"/>
      <c r="E8" s="1"/>
      <c r="F8" s="1"/>
      <c r="G8" s="1"/>
      <c r="H8" s="1"/>
    </row>
    <row r="9" spans="1:12" ht="19.2">
      <c r="A9" s="1"/>
      <c r="B9" s="1"/>
      <c r="C9" s="1"/>
      <c r="D9" s="1"/>
      <c r="E9" s="1"/>
      <c r="F9" s="1"/>
      <c r="G9" s="1"/>
      <c r="H9" s="1"/>
    </row>
    <row r="10" spans="1:12" ht="19.2">
      <c r="A10" s="1"/>
      <c r="B10" s="1"/>
      <c r="C10" s="1"/>
      <c r="D10" s="1"/>
      <c r="E10" s="1"/>
      <c r="F10" s="1"/>
      <c r="G10" s="1"/>
      <c r="H10" s="1"/>
    </row>
    <row r="11" spans="1:12" ht="19.2">
      <c r="A11" s="1"/>
      <c r="B11" s="1"/>
      <c r="C11" s="1"/>
      <c r="D11" s="1"/>
      <c r="E11" s="1"/>
      <c r="F11" s="1"/>
      <c r="G11" s="1"/>
      <c r="H11" s="1"/>
    </row>
    <row r="13" spans="1:12" ht="16.2">
      <c r="A13" s="4" t="s">
        <v>10</v>
      </c>
    </row>
    <row r="14" spans="1:12" ht="16.2">
      <c r="A14" s="4"/>
    </row>
    <row r="18" spans="1:13">
      <c r="A18" s="5"/>
    </row>
    <row r="19" spans="1:13">
      <c r="A19" s="5"/>
    </row>
    <row r="20" spans="1:13">
      <c r="A20" s="5"/>
    </row>
    <row r="21" spans="1:13">
      <c r="A21" s="5"/>
    </row>
    <row r="22" spans="1:13" ht="15" customHeight="1">
      <c r="A22" s="6"/>
      <c r="B22" s="7" t="s">
        <v>11</v>
      </c>
      <c r="C22" s="8" t="s">
        <v>12</v>
      </c>
      <c r="D22" s="8" t="s">
        <v>13</v>
      </c>
      <c r="E22" s="8" t="s">
        <v>14</v>
      </c>
      <c r="F22" s="8" t="s">
        <v>15</v>
      </c>
      <c r="G22" s="8" t="s">
        <v>16</v>
      </c>
      <c r="H22" s="8" t="s">
        <v>17</v>
      </c>
      <c r="I22" s="8" t="s">
        <v>18</v>
      </c>
      <c r="J22" s="8" t="s">
        <v>19</v>
      </c>
      <c r="K22" s="8" t="s">
        <v>20</v>
      </c>
      <c r="L22" s="8" t="s">
        <v>21</v>
      </c>
    </row>
    <row r="23" spans="1:13" ht="15" customHeight="1">
      <c r="A23" s="9"/>
      <c r="B23" s="10" t="s">
        <v>22</v>
      </c>
      <c r="C23" s="310" t="e">
        <f t="shared" ref="C23:L23" si="0">+C62/C64</f>
        <v>#REF!</v>
      </c>
      <c r="D23" s="310" t="e">
        <f t="shared" si="0"/>
        <v>#REF!</v>
      </c>
      <c r="E23" s="310" t="e">
        <f t="shared" si="0"/>
        <v>#REF!</v>
      </c>
      <c r="F23" s="310" t="e">
        <f t="shared" si="0"/>
        <v>#REF!</v>
      </c>
      <c r="G23" s="310" t="e">
        <f t="shared" si="0"/>
        <v>#REF!</v>
      </c>
      <c r="H23" s="310" t="e">
        <f t="shared" si="0"/>
        <v>#REF!</v>
      </c>
      <c r="I23" s="310" t="e">
        <f t="shared" si="0"/>
        <v>#REF!</v>
      </c>
      <c r="J23" s="310" t="e">
        <f t="shared" si="0"/>
        <v>#REF!</v>
      </c>
      <c r="K23" s="310" t="e">
        <f t="shared" si="0"/>
        <v>#REF!</v>
      </c>
      <c r="L23" s="310" t="e">
        <f t="shared" si="0"/>
        <v>#REF!</v>
      </c>
    </row>
    <row r="24" spans="1:13" ht="15" customHeight="1">
      <c r="A24" s="9"/>
      <c r="B24" s="11" t="s">
        <v>23</v>
      </c>
      <c r="C24" s="310"/>
      <c r="D24" s="310"/>
      <c r="E24" s="310"/>
      <c r="F24" s="310"/>
      <c r="G24" s="310"/>
      <c r="H24" s="310"/>
      <c r="I24" s="310"/>
      <c r="J24" s="310"/>
      <c r="K24" s="310"/>
      <c r="L24" s="310"/>
    </row>
    <row r="25" spans="1:13" ht="14.4">
      <c r="A25" s="5"/>
      <c r="C25" s="12"/>
      <c r="D25" s="12"/>
      <c r="E25" s="12"/>
      <c r="F25" s="12"/>
      <c r="G25" s="12"/>
      <c r="H25" s="12"/>
      <c r="I25" s="12"/>
      <c r="J25" s="12"/>
      <c r="K25" s="12"/>
      <c r="L25" s="13" t="e">
        <f>SUM(C23:L24)/10</f>
        <v>#REF!</v>
      </c>
      <c r="M25" s="14" t="s">
        <v>24</v>
      </c>
    </row>
    <row r="26" spans="1:13">
      <c r="A26" s="5"/>
      <c r="L26" s="15"/>
      <c r="M26" s="14"/>
    </row>
    <row r="27" spans="1:13">
      <c r="A27" s="5"/>
      <c r="L27" s="16" t="s">
        <v>25</v>
      </c>
    </row>
    <row r="28" spans="1:13" ht="15" customHeight="1">
      <c r="A28" s="17"/>
      <c r="B28" s="8" t="s">
        <v>26</v>
      </c>
      <c r="C28" s="8" t="str">
        <f>C22</f>
        <v>2021年度</v>
      </c>
      <c r="D28" s="8" t="str">
        <f t="shared" ref="D28:L28" si="1">D22</f>
        <v>2022年度</v>
      </c>
      <c r="E28" s="8" t="str">
        <f t="shared" si="1"/>
        <v>2023年度</v>
      </c>
      <c r="F28" s="8" t="str">
        <f t="shared" si="1"/>
        <v>2024年度</v>
      </c>
      <c r="G28" s="8" t="str">
        <f t="shared" si="1"/>
        <v>2025年度</v>
      </c>
      <c r="H28" s="8" t="str">
        <f t="shared" si="1"/>
        <v>2026年度</v>
      </c>
      <c r="I28" s="8" t="str">
        <f t="shared" si="1"/>
        <v>2027年度</v>
      </c>
      <c r="J28" s="8" t="str">
        <f t="shared" si="1"/>
        <v>2028年度</v>
      </c>
      <c r="K28" s="8" t="str">
        <f t="shared" si="1"/>
        <v>2029年度</v>
      </c>
      <c r="L28" s="8" t="str">
        <f t="shared" si="1"/>
        <v>2030年度</v>
      </c>
    </row>
    <row r="29" spans="1:13" ht="15" customHeight="1">
      <c r="A29" s="17"/>
      <c r="B29" s="18" t="s">
        <v>27</v>
      </c>
      <c r="C29" s="19">
        <f>'様式15 資金計画'!E8/1000</f>
        <v>0</v>
      </c>
      <c r="D29" s="19">
        <f>'様式15 資金計画'!F8/1000</f>
        <v>0</v>
      </c>
      <c r="E29" s="19">
        <f>'様式15 資金計画'!G8/1000</f>
        <v>0</v>
      </c>
      <c r="F29" s="19">
        <f>'様式15 資金計画'!H8/1000</f>
        <v>0</v>
      </c>
      <c r="G29" s="19">
        <f>'様式15 資金計画'!I8/1000</f>
        <v>0</v>
      </c>
      <c r="H29" s="19">
        <f>'様式15 資金計画'!J8/1000</f>
        <v>0</v>
      </c>
      <c r="I29" s="19">
        <f>'様式15 資金計画'!K8/1000</f>
        <v>0</v>
      </c>
      <c r="J29" s="19" t="e">
        <f>'様式15 資金計画'!#REF!/1000</f>
        <v>#REF!</v>
      </c>
      <c r="K29" s="19" t="e">
        <f>'様式15 資金計画'!#REF!/1000</f>
        <v>#REF!</v>
      </c>
      <c r="L29" s="19" t="e">
        <f>'様式15 資金計画'!#REF!/1000</f>
        <v>#REF!</v>
      </c>
      <c r="M29" s="14"/>
    </row>
    <row r="30" spans="1:13" ht="15" customHeight="1">
      <c r="A30" s="17"/>
      <c r="B30" s="18" t="s">
        <v>28</v>
      </c>
      <c r="C30" s="19">
        <f>'様式15 資金計画'!E10/1000</f>
        <v>0</v>
      </c>
      <c r="D30" s="19">
        <f>'様式15 資金計画'!F10/1000</f>
        <v>0</v>
      </c>
      <c r="E30" s="19">
        <f>'様式15 資金計画'!G10/1000</f>
        <v>0</v>
      </c>
      <c r="F30" s="19">
        <f>'様式15 資金計画'!H10/1000</f>
        <v>0</v>
      </c>
      <c r="G30" s="19">
        <f>'様式15 資金計画'!I10/1000</f>
        <v>0</v>
      </c>
      <c r="H30" s="19">
        <f>'様式15 資金計画'!J10/1000</f>
        <v>0</v>
      </c>
      <c r="I30" s="19">
        <f>'様式15 資金計画'!K10/1000</f>
        <v>0</v>
      </c>
      <c r="J30" s="19" t="e">
        <f>'様式15 資金計画'!#REF!/1000</f>
        <v>#REF!</v>
      </c>
      <c r="K30" s="19" t="e">
        <f>'様式15 資金計画'!#REF!/1000</f>
        <v>#REF!</v>
      </c>
      <c r="L30" s="19" t="e">
        <f>'様式15 資金計画'!#REF!/1000</f>
        <v>#REF!</v>
      </c>
      <c r="M30" s="14"/>
    </row>
    <row r="31" spans="1:13" ht="15" customHeight="1">
      <c r="A31" s="17"/>
      <c r="B31" s="18" t="s">
        <v>29</v>
      </c>
      <c r="C31" s="19">
        <f>'様式15 資金計画'!E11/1000</f>
        <v>0</v>
      </c>
      <c r="D31" s="19">
        <f>'様式15 資金計画'!F11/1000</f>
        <v>0</v>
      </c>
      <c r="E31" s="19">
        <f>'様式15 資金計画'!G11/1000</f>
        <v>0</v>
      </c>
      <c r="F31" s="19">
        <f>'様式15 資金計画'!H11/1000</f>
        <v>0</v>
      </c>
      <c r="G31" s="19">
        <f>'様式15 資金計画'!I11/1000</f>
        <v>0</v>
      </c>
      <c r="H31" s="19">
        <f>'様式15 資金計画'!J11/1000</f>
        <v>0</v>
      </c>
      <c r="I31" s="19">
        <f>'様式15 資金計画'!K11/1000</f>
        <v>0</v>
      </c>
      <c r="J31" s="19" t="e">
        <f>'様式15 資金計画'!#REF!/1000</f>
        <v>#REF!</v>
      </c>
      <c r="K31" s="19" t="e">
        <f>'様式15 資金計画'!#REF!/1000</f>
        <v>#REF!</v>
      </c>
      <c r="L31" s="19" t="e">
        <f>'様式15 資金計画'!#REF!/1000</f>
        <v>#REF!</v>
      </c>
      <c r="M31" s="14"/>
    </row>
    <row r="32" spans="1:13" ht="15" customHeight="1">
      <c r="A32" s="17"/>
      <c r="B32" s="18" t="s">
        <v>2</v>
      </c>
      <c r="C32" s="19">
        <f>'様式15 資金計画'!E12/1000</f>
        <v>0</v>
      </c>
      <c r="D32" s="19">
        <f>'様式15 資金計画'!F12/1000</f>
        <v>0</v>
      </c>
      <c r="E32" s="19">
        <f>'様式15 資金計画'!G12/1000</f>
        <v>0</v>
      </c>
      <c r="F32" s="19">
        <f>'様式15 資金計画'!H12/1000</f>
        <v>0</v>
      </c>
      <c r="G32" s="19">
        <f>'様式15 資金計画'!I12/1000</f>
        <v>0</v>
      </c>
      <c r="H32" s="19">
        <f>'様式15 資金計画'!J12/1000</f>
        <v>0</v>
      </c>
      <c r="I32" s="19">
        <f>'様式15 資金計画'!K12/1000</f>
        <v>0</v>
      </c>
      <c r="J32" s="19" t="e">
        <f>'様式15 資金計画'!#REF!/1000</f>
        <v>#REF!</v>
      </c>
      <c r="K32" s="19" t="e">
        <f>'様式15 資金計画'!#REF!/1000</f>
        <v>#REF!</v>
      </c>
      <c r="L32" s="19" t="e">
        <f>'様式15 資金計画'!#REF!/1000</f>
        <v>#REF!</v>
      </c>
      <c r="M32" s="14"/>
    </row>
    <row r="33" spans="1:13" ht="15" customHeight="1">
      <c r="A33" s="17"/>
      <c r="B33" s="20" t="s">
        <v>30</v>
      </c>
      <c r="C33" s="19">
        <f>'様式15 資金計画'!E26/1.08/1000</f>
        <v>0</v>
      </c>
      <c r="D33" s="19">
        <f>'様式15 資金計画'!F26/1.08/1000</f>
        <v>0</v>
      </c>
      <c r="E33" s="19">
        <f>'様式15 資金計画'!G26/1.08/1000</f>
        <v>0</v>
      </c>
      <c r="F33" s="19">
        <f>'様式15 資金計画'!H26/1.08/1000</f>
        <v>0</v>
      </c>
      <c r="G33" s="19">
        <f>'様式15 資金計画'!I26/1.08/1000</f>
        <v>0</v>
      </c>
      <c r="H33" s="19">
        <f>'様式15 資金計画'!J26/1.08/1000</f>
        <v>0</v>
      </c>
      <c r="I33" s="19">
        <f>'様式15 資金計画'!K26/1.08/1000</f>
        <v>0</v>
      </c>
      <c r="J33" s="19" t="e">
        <f>'様式15 資金計画'!#REF!/1.08/1000</f>
        <v>#REF!</v>
      </c>
      <c r="K33" s="19" t="e">
        <f>'様式15 資金計画'!#REF!/1.08/1000</f>
        <v>#REF!</v>
      </c>
      <c r="L33" s="19" t="e">
        <f>'様式15 資金計画'!#REF!/1.08/1000</f>
        <v>#REF!</v>
      </c>
      <c r="M33" s="14"/>
    </row>
    <row r="34" spans="1:13" ht="15" customHeight="1">
      <c r="A34" s="21" t="s">
        <v>3</v>
      </c>
      <c r="B34" s="22" t="s">
        <v>1</v>
      </c>
      <c r="C34" s="23">
        <f>SUM(C29:C33)/1.08</f>
        <v>0</v>
      </c>
      <c r="D34" s="23">
        <f t="shared" ref="D34:L34" si="2">SUM(D29:D33)/1.08</f>
        <v>0</v>
      </c>
      <c r="E34" s="23">
        <f t="shared" si="2"/>
        <v>0</v>
      </c>
      <c r="F34" s="23">
        <f t="shared" si="2"/>
        <v>0</v>
      </c>
      <c r="G34" s="23">
        <f t="shared" si="2"/>
        <v>0</v>
      </c>
      <c r="H34" s="23">
        <f t="shared" si="2"/>
        <v>0</v>
      </c>
      <c r="I34" s="23">
        <f t="shared" si="2"/>
        <v>0</v>
      </c>
      <c r="J34" s="23" t="e">
        <f t="shared" si="2"/>
        <v>#REF!</v>
      </c>
      <c r="K34" s="23" t="e">
        <f t="shared" si="2"/>
        <v>#REF!</v>
      </c>
      <c r="L34" s="23" t="e">
        <f t="shared" si="2"/>
        <v>#REF!</v>
      </c>
      <c r="M34" s="14"/>
    </row>
    <row r="35" spans="1:13" ht="15" customHeight="1">
      <c r="A35" s="21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14"/>
    </row>
    <row r="36" spans="1:13" ht="15" customHeight="1">
      <c r="A36" s="21"/>
      <c r="B36" s="8" t="s">
        <v>31</v>
      </c>
      <c r="C36" s="8" t="str">
        <f>C22</f>
        <v>2021年度</v>
      </c>
      <c r="D36" s="8" t="str">
        <f t="shared" ref="D36:L36" si="3">D22</f>
        <v>2022年度</v>
      </c>
      <c r="E36" s="8" t="str">
        <f t="shared" si="3"/>
        <v>2023年度</v>
      </c>
      <c r="F36" s="8" t="str">
        <f t="shared" si="3"/>
        <v>2024年度</v>
      </c>
      <c r="G36" s="8" t="str">
        <f t="shared" si="3"/>
        <v>2025年度</v>
      </c>
      <c r="H36" s="8" t="str">
        <f t="shared" si="3"/>
        <v>2026年度</v>
      </c>
      <c r="I36" s="8" t="str">
        <f t="shared" si="3"/>
        <v>2027年度</v>
      </c>
      <c r="J36" s="8" t="str">
        <f t="shared" si="3"/>
        <v>2028年度</v>
      </c>
      <c r="K36" s="8" t="str">
        <f t="shared" si="3"/>
        <v>2029年度</v>
      </c>
      <c r="L36" s="8" t="str">
        <f t="shared" si="3"/>
        <v>2030年度</v>
      </c>
      <c r="M36" s="14"/>
    </row>
    <row r="37" spans="1:13" ht="15" customHeight="1">
      <c r="A37" s="21"/>
      <c r="B37" s="18" t="s">
        <v>32</v>
      </c>
      <c r="C37" s="19">
        <f>'様式15 資金計画'!E14/1000</f>
        <v>0</v>
      </c>
      <c r="D37" s="19">
        <f>'様式15 資金計画'!F14/1000</f>
        <v>0</v>
      </c>
      <c r="E37" s="19">
        <f>'様式15 資金計画'!G14/1000</f>
        <v>0</v>
      </c>
      <c r="F37" s="19">
        <f>'様式15 資金計画'!H14/1000</f>
        <v>0</v>
      </c>
      <c r="G37" s="19">
        <f>'様式15 資金計画'!I14/1000</f>
        <v>0</v>
      </c>
      <c r="H37" s="19">
        <f>'様式15 資金計画'!J14/1000</f>
        <v>0</v>
      </c>
      <c r="I37" s="19">
        <f>'様式15 資金計画'!K14/1000</f>
        <v>0</v>
      </c>
      <c r="J37" s="19" t="e">
        <f>'様式15 資金計画'!#REF!/1000</f>
        <v>#REF!</v>
      </c>
      <c r="K37" s="19" t="e">
        <f>'様式15 資金計画'!#REF!/1000</f>
        <v>#REF!</v>
      </c>
      <c r="L37" s="19" t="e">
        <f>'様式15 資金計画'!#REF!/1000</f>
        <v>#REF!</v>
      </c>
      <c r="M37" s="14"/>
    </row>
    <row r="38" spans="1:13" ht="15" customHeight="1">
      <c r="A38" s="21"/>
      <c r="B38" s="18" t="s">
        <v>33</v>
      </c>
      <c r="C38" s="19">
        <f>'様式15 資金計画'!E15/1000</f>
        <v>0</v>
      </c>
      <c r="D38" s="19">
        <f>'様式15 資金計画'!F15/1000</f>
        <v>0</v>
      </c>
      <c r="E38" s="19">
        <f>'様式15 資金計画'!G15/1000</f>
        <v>0</v>
      </c>
      <c r="F38" s="19">
        <f>'様式15 資金計画'!H15/1000</f>
        <v>0</v>
      </c>
      <c r="G38" s="19">
        <f>'様式15 資金計画'!I15/1000</f>
        <v>0</v>
      </c>
      <c r="H38" s="19">
        <f>'様式15 資金計画'!J15/1000</f>
        <v>0</v>
      </c>
      <c r="I38" s="19">
        <f>'様式15 資金計画'!K15/1000</f>
        <v>0</v>
      </c>
      <c r="J38" s="19" t="e">
        <f>'様式15 資金計画'!#REF!/1000</f>
        <v>#REF!</v>
      </c>
      <c r="K38" s="19" t="e">
        <f>'様式15 資金計画'!#REF!/1000</f>
        <v>#REF!</v>
      </c>
      <c r="L38" s="19" t="e">
        <f>'様式15 資金計画'!#REF!/1000</f>
        <v>#REF!</v>
      </c>
      <c r="M38" s="14"/>
    </row>
    <row r="39" spans="1:13" ht="15" customHeight="1">
      <c r="A39" s="21"/>
      <c r="B39" s="18" t="s">
        <v>34</v>
      </c>
      <c r="C39" s="19">
        <f>'様式15 資金計画'!E16/1.08/1000</f>
        <v>0</v>
      </c>
      <c r="D39" s="19">
        <f>'様式15 資金計画'!F16/1.08/1000</f>
        <v>0</v>
      </c>
      <c r="E39" s="19">
        <f>'様式15 資金計画'!G16/1.08/1000</f>
        <v>0</v>
      </c>
      <c r="F39" s="19">
        <f>'様式15 資金計画'!H16/1.08/1000</f>
        <v>0</v>
      </c>
      <c r="G39" s="19">
        <f>'様式15 資金計画'!I16/1.08/1000</f>
        <v>0</v>
      </c>
      <c r="H39" s="19">
        <f>'様式15 資金計画'!J16/1.08/1000</f>
        <v>0</v>
      </c>
      <c r="I39" s="19">
        <f>'様式15 資金計画'!K16/1.08/1000</f>
        <v>0</v>
      </c>
      <c r="J39" s="19" t="e">
        <f>'様式15 資金計画'!#REF!/1.08/1000</f>
        <v>#REF!</v>
      </c>
      <c r="K39" s="19" t="e">
        <f>'様式15 資金計画'!#REF!/1.08/1000</f>
        <v>#REF!</v>
      </c>
      <c r="L39" s="19" t="e">
        <f>'様式15 資金計画'!#REF!/1.08/1000</f>
        <v>#REF!</v>
      </c>
      <c r="M39" s="14"/>
    </row>
    <row r="40" spans="1:13" ht="15" customHeight="1">
      <c r="A40" s="21"/>
      <c r="B40" s="18" t="s">
        <v>35</v>
      </c>
      <c r="C40" s="19">
        <f>'様式15 資金計画'!E17/1.08/1000</f>
        <v>0</v>
      </c>
      <c r="D40" s="19">
        <f>'様式15 資金計画'!F17/1.08/1000</f>
        <v>0</v>
      </c>
      <c r="E40" s="19">
        <f>'様式15 資金計画'!G17/1.08/1000</f>
        <v>0</v>
      </c>
      <c r="F40" s="19">
        <f>'様式15 資金計画'!H17/1.08/1000</f>
        <v>0</v>
      </c>
      <c r="G40" s="19">
        <f>'様式15 資金計画'!I17/1.08/1000</f>
        <v>0</v>
      </c>
      <c r="H40" s="19">
        <f>'様式15 資金計画'!J17/1.08/1000</f>
        <v>0</v>
      </c>
      <c r="I40" s="19">
        <f>'様式15 資金計画'!K17/1.08/1000</f>
        <v>0</v>
      </c>
      <c r="J40" s="19" t="e">
        <f>'様式15 資金計画'!#REF!/1.08/1000</f>
        <v>#REF!</v>
      </c>
      <c r="K40" s="19" t="e">
        <f>'様式15 資金計画'!#REF!/1.08/1000</f>
        <v>#REF!</v>
      </c>
      <c r="L40" s="19" t="e">
        <f>'様式15 資金計画'!#REF!/1.08/1000</f>
        <v>#REF!</v>
      </c>
      <c r="M40" s="14"/>
    </row>
    <row r="41" spans="1:13" ht="15" customHeight="1">
      <c r="A41" s="21"/>
      <c r="B41" s="18" t="s">
        <v>36</v>
      </c>
      <c r="C41" s="19">
        <f>'様式15 資金計画'!E18/1.08/1000</f>
        <v>0</v>
      </c>
      <c r="D41" s="19">
        <f>'様式15 資金計画'!F18/1.08/1000</f>
        <v>0</v>
      </c>
      <c r="E41" s="19">
        <f>'様式15 資金計画'!G18/1.08/1000</f>
        <v>0</v>
      </c>
      <c r="F41" s="19">
        <f>'様式15 資金計画'!H18/1.08/1000</f>
        <v>0</v>
      </c>
      <c r="G41" s="19">
        <f>'様式15 資金計画'!I18/1.08/1000</f>
        <v>0</v>
      </c>
      <c r="H41" s="19">
        <f>'様式15 資金計画'!J18/1.08/1000</f>
        <v>0</v>
      </c>
      <c r="I41" s="19">
        <f>'様式15 資金計画'!K18/1.08/1000</f>
        <v>0</v>
      </c>
      <c r="J41" s="19" t="e">
        <f>'様式15 資金計画'!#REF!/1.08/1000</f>
        <v>#REF!</v>
      </c>
      <c r="K41" s="19" t="e">
        <f>'様式15 資金計画'!#REF!/1.08/1000</f>
        <v>#REF!</v>
      </c>
      <c r="L41" s="19" t="e">
        <f>'様式15 資金計画'!#REF!/1.08/1000</f>
        <v>#REF!</v>
      </c>
      <c r="M41" s="14"/>
    </row>
    <row r="42" spans="1:13" ht="15" customHeight="1">
      <c r="A42" s="21"/>
      <c r="B42" s="18" t="s">
        <v>37</v>
      </c>
      <c r="C42" s="19">
        <f>'様式15 資金計画'!E19/1.08/1000</f>
        <v>0</v>
      </c>
      <c r="D42" s="19">
        <f>'様式15 資金計画'!F19/1.08/1000</f>
        <v>0</v>
      </c>
      <c r="E42" s="19">
        <f>'様式15 資金計画'!G19/1.08/1000</f>
        <v>0</v>
      </c>
      <c r="F42" s="19">
        <f>'様式15 資金計画'!H19/1.08/1000</f>
        <v>0</v>
      </c>
      <c r="G42" s="19">
        <f>'様式15 資金計画'!I19/1.08/1000</f>
        <v>0</v>
      </c>
      <c r="H42" s="19">
        <f>'様式15 資金計画'!J19/1.08/1000</f>
        <v>0</v>
      </c>
      <c r="I42" s="19">
        <f>'様式15 資金計画'!K19/1.08/1000</f>
        <v>0</v>
      </c>
      <c r="J42" s="19" t="e">
        <f>'様式15 資金計画'!#REF!/1.08/1000</f>
        <v>#REF!</v>
      </c>
      <c r="K42" s="19" t="e">
        <f>'様式15 資金計画'!#REF!/1.08/1000</f>
        <v>#REF!</v>
      </c>
      <c r="L42" s="19" t="e">
        <f>'様式15 資金計画'!#REF!/1.08/1000</f>
        <v>#REF!</v>
      </c>
      <c r="M42" s="14"/>
    </row>
    <row r="43" spans="1:13" ht="15" customHeight="1">
      <c r="A43" s="21"/>
      <c r="B43" s="18" t="s">
        <v>6</v>
      </c>
      <c r="C43" s="19" t="e">
        <f>'様式15 資金計画'!#REF!/1.08/1000</f>
        <v>#REF!</v>
      </c>
      <c r="D43" s="19" t="e">
        <f>'様式15 資金計画'!#REF!/1.08/1000</f>
        <v>#REF!</v>
      </c>
      <c r="E43" s="19" t="e">
        <f>'様式15 資金計画'!#REF!/1.08/1000</f>
        <v>#REF!</v>
      </c>
      <c r="F43" s="19" t="e">
        <f>'様式15 資金計画'!#REF!/1.08/1000</f>
        <v>#REF!</v>
      </c>
      <c r="G43" s="19" t="e">
        <f>'様式15 資金計画'!#REF!/1.08/1000</f>
        <v>#REF!</v>
      </c>
      <c r="H43" s="19" t="e">
        <f>'様式15 資金計画'!#REF!/1.08/1000</f>
        <v>#REF!</v>
      </c>
      <c r="I43" s="19" t="e">
        <f>'様式15 資金計画'!#REF!/1.08/1000</f>
        <v>#REF!</v>
      </c>
      <c r="J43" s="19" t="e">
        <f>'様式15 資金計画'!#REF!/1.08/1000</f>
        <v>#REF!</v>
      </c>
      <c r="K43" s="19" t="e">
        <f>'様式15 資金計画'!#REF!/1.08/1000</f>
        <v>#REF!</v>
      </c>
      <c r="L43" s="19" t="e">
        <f>'様式15 資金計画'!#REF!/1.08/1000</f>
        <v>#REF!</v>
      </c>
      <c r="M43" s="14"/>
    </row>
    <row r="44" spans="1:13" ht="15" customHeight="1">
      <c r="A44" s="21"/>
      <c r="B44" s="18" t="s">
        <v>38</v>
      </c>
      <c r="C44" s="19" t="e">
        <f>'様式15 資金計画'!#REF!/1000</f>
        <v>#REF!</v>
      </c>
      <c r="D44" s="19" t="e">
        <f>'様式15 資金計画'!#REF!/1000</f>
        <v>#REF!</v>
      </c>
      <c r="E44" s="19" t="e">
        <f>'様式15 資金計画'!#REF!/1000</f>
        <v>#REF!</v>
      </c>
      <c r="F44" s="19" t="e">
        <f>'様式15 資金計画'!#REF!/1000</f>
        <v>#REF!</v>
      </c>
      <c r="G44" s="19" t="e">
        <f>'様式15 資金計画'!#REF!/1000</f>
        <v>#REF!</v>
      </c>
      <c r="H44" s="19" t="e">
        <f>'様式15 資金計画'!#REF!/1000</f>
        <v>#REF!</v>
      </c>
      <c r="I44" s="19" t="e">
        <f>'様式15 資金計画'!#REF!/1000</f>
        <v>#REF!</v>
      </c>
      <c r="J44" s="19" t="e">
        <f>'様式15 資金計画'!#REF!/1000</f>
        <v>#REF!</v>
      </c>
      <c r="K44" s="19" t="e">
        <f>'様式15 資金計画'!#REF!/1000</f>
        <v>#REF!</v>
      </c>
      <c r="L44" s="19" t="e">
        <f>'様式15 資金計画'!#REF!/1000</f>
        <v>#REF!</v>
      </c>
      <c r="M44" s="14"/>
    </row>
    <row r="45" spans="1:13" ht="15" customHeight="1">
      <c r="A45" s="21"/>
      <c r="B45" s="18" t="s">
        <v>39</v>
      </c>
      <c r="C45" s="19">
        <f>'様式15 資金計画'!E23/1000</f>
        <v>0</v>
      </c>
      <c r="D45" s="19">
        <f>'様式15 資金計画'!F23/1000</f>
        <v>0</v>
      </c>
      <c r="E45" s="19">
        <f>'様式15 資金計画'!G23/1000</f>
        <v>0</v>
      </c>
      <c r="F45" s="19">
        <f>'様式15 資金計画'!H23/1000</f>
        <v>0</v>
      </c>
      <c r="G45" s="19">
        <f>'様式15 資金計画'!I23/1000</f>
        <v>0</v>
      </c>
      <c r="H45" s="19">
        <f>'様式15 資金計画'!J23/1000</f>
        <v>0</v>
      </c>
      <c r="I45" s="19">
        <f>'様式15 資金計画'!K23/1000</f>
        <v>0</v>
      </c>
      <c r="J45" s="19" t="e">
        <f>'様式15 資金計画'!#REF!/1000</f>
        <v>#REF!</v>
      </c>
      <c r="K45" s="19" t="e">
        <f>'様式15 資金計画'!#REF!/1000</f>
        <v>#REF!</v>
      </c>
      <c r="L45" s="19" t="e">
        <f>'様式15 資金計画'!#REF!/1000</f>
        <v>#REF!</v>
      </c>
      <c r="M45" s="14"/>
    </row>
    <row r="46" spans="1:13" ht="15" customHeight="1">
      <c r="A46" s="21" t="s">
        <v>4</v>
      </c>
      <c r="B46" s="26" t="s">
        <v>40</v>
      </c>
      <c r="C46" s="19" t="e">
        <f>('様式15 資金計画'!#REF!+'様式15 資金計画'!E24+'様式15 資金計画'!#REF!)/1000</f>
        <v>#REF!</v>
      </c>
      <c r="D46" s="19" t="e">
        <f>('様式15 資金計画'!#REF!+'様式15 資金計画'!F24+'様式15 資金計画'!#REF!)/1000</f>
        <v>#REF!</v>
      </c>
      <c r="E46" s="19" t="e">
        <f>('様式15 資金計画'!#REF!+'様式15 資金計画'!G24+'様式15 資金計画'!#REF!)/1000</f>
        <v>#REF!</v>
      </c>
      <c r="F46" s="19" t="e">
        <f>('様式15 資金計画'!#REF!+'様式15 資金計画'!H24+'様式15 資金計画'!#REF!)/1000</f>
        <v>#REF!</v>
      </c>
      <c r="G46" s="19" t="e">
        <f>('様式15 資金計画'!#REF!+'様式15 資金計画'!I24+'様式15 資金計画'!#REF!)/1000</f>
        <v>#REF!</v>
      </c>
      <c r="H46" s="19" t="e">
        <f>('様式15 資金計画'!#REF!+'様式15 資金計画'!J24+'様式15 資金計画'!#REF!)/1000</f>
        <v>#REF!</v>
      </c>
      <c r="I46" s="19" t="e">
        <f>('様式15 資金計画'!#REF!+'様式15 資金計画'!K24+'様式15 資金計画'!#REF!)/1000</f>
        <v>#REF!</v>
      </c>
      <c r="J46" s="19" t="e">
        <f>('様式15 資金計画'!#REF!+'様式15 資金計画'!#REF!+'様式15 資金計画'!#REF!)/1000</f>
        <v>#REF!</v>
      </c>
      <c r="K46" s="19" t="e">
        <f>('様式15 資金計画'!#REF!+'様式15 資金計画'!#REF!+'様式15 資金計画'!#REF!)/1000</f>
        <v>#REF!</v>
      </c>
      <c r="L46" s="19" t="e">
        <f>('様式15 資金計画'!#REF!+'様式15 資金計画'!#REF!+'様式15 資金計画'!#REF!)/1000</f>
        <v>#REF!</v>
      </c>
      <c r="M46" s="14"/>
    </row>
    <row r="47" spans="1:13" ht="15" customHeight="1">
      <c r="A47" s="21" t="s">
        <v>5</v>
      </c>
      <c r="B47" s="26" t="s">
        <v>0</v>
      </c>
      <c r="C47" s="19">
        <f>'様式15 資金計画'!E28/1000</f>
        <v>0</v>
      </c>
      <c r="D47" s="19">
        <f>'様式15 資金計画'!F28/1000</f>
        <v>0</v>
      </c>
      <c r="E47" s="19">
        <f>'様式15 資金計画'!G28/1000</f>
        <v>0</v>
      </c>
      <c r="F47" s="19">
        <f>'様式15 資金計画'!H28/1000</f>
        <v>0</v>
      </c>
      <c r="G47" s="19">
        <f>'様式15 資金計画'!I28/1000</f>
        <v>0</v>
      </c>
      <c r="H47" s="19">
        <f>'様式15 資金計画'!J28/1000</f>
        <v>0</v>
      </c>
      <c r="I47" s="19">
        <f>'様式15 資金計画'!K28/1000</f>
        <v>0</v>
      </c>
      <c r="J47" s="19" t="e">
        <f>'様式15 資金計画'!#REF!/1000</f>
        <v>#REF!</v>
      </c>
      <c r="K47" s="19" t="e">
        <f>'様式15 資金計画'!#REF!/1000</f>
        <v>#REF!</v>
      </c>
      <c r="L47" s="19" t="e">
        <f>'様式15 資金計画'!#REF!/1000</f>
        <v>#REF!</v>
      </c>
      <c r="M47" s="27"/>
    </row>
    <row r="48" spans="1:13" ht="15" customHeight="1">
      <c r="A48" s="21" t="s">
        <v>41</v>
      </c>
      <c r="B48" s="26" t="s">
        <v>42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4"/>
    </row>
    <row r="49" spans="1:15" ht="15" customHeight="1">
      <c r="A49" s="21" t="s">
        <v>43</v>
      </c>
      <c r="B49" s="22" t="s">
        <v>1</v>
      </c>
      <c r="C49" s="28" t="e">
        <f t="shared" ref="C49:L49" si="4">SUM(C37:C48)</f>
        <v>#REF!</v>
      </c>
      <c r="D49" s="28" t="e">
        <f t="shared" si="4"/>
        <v>#REF!</v>
      </c>
      <c r="E49" s="28" t="e">
        <f t="shared" si="4"/>
        <v>#REF!</v>
      </c>
      <c r="F49" s="28" t="e">
        <f t="shared" si="4"/>
        <v>#REF!</v>
      </c>
      <c r="G49" s="28" t="e">
        <f t="shared" si="4"/>
        <v>#REF!</v>
      </c>
      <c r="H49" s="28" t="e">
        <f t="shared" si="4"/>
        <v>#REF!</v>
      </c>
      <c r="I49" s="28" t="e">
        <f t="shared" si="4"/>
        <v>#REF!</v>
      </c>
      <c r="J49" s="28" t="e">
        <f t="shared" si="4"/>
        <v>#REF!</v>
      </c>
      <c r="K49" s="28" t="e">
        <f t="shared" si="4"/>
        <v>#REF!</v>
      </c>
      <c r="L49" s="28" t="e">
        <f t="shared" si="4"/>
        <v>#REF!</v>
      </c>
      <c r="M49" s="14"/>
    </row>
    <row r="50" spans="1:15" ht="15" customHeight="1">
      <c r="A50" s="21"/>
      <c r="B50" s="29"/>
      <c r="C50" s="27"/>
      <c r="D50" s="25"/>
      <c r="E50" s="25"/>
      <c r="F50" s="25"/>
      <c r="G50" s="25"/>
      <c r="H50" s="25"/>
      <c r="I50" s="25"/>
      <c r="J50" s="25"/>
      <c r="K50" s="25"/>
      <c r="L50" s="25"/>
      <c r="M50" s="14"/>
    </row>
    <row r="51" spans="1:15" ht="15" customHeight="1">
      <c r="A51" s="21"/>
      <c r="B51" s="14"/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29"/>
    </row>
    <row r="52" spans="1:15" ht="15" customHeight="1">
      <c r="A52" s="21" t="s">
        <v>44</v>
      </c>
      <c r="B52" s="32" t="s">
        <v>45</v>
      </c>
      <c r="C52" s="33" t="e">
        <f t="shared" ref="C52:L52" si="5">+C34-C49-C50-C51</f>
        <v>#REF!</v>
      </c>
      <c r="D52" s="34" t="e">
        <f t="shared" si="5"/>
        <v>#REF!</v>
      </c>
      <c r="E52" s="34" t="e">
        <f t="shared" si="5"/>
        <v>#REF!</v>
      </c>
      <c r="F52" s="34" t="e">
        <f t="shared" si="5"/>
        <v>#REF!</v>
      </c>
      <c r="G52" s="34" t="e">
        <f t="shared" si="5"/>
        <v>#REF!</v>
      </c>
      <c r="H52" s="34" t="e">
        <f t="shared" si="5"/>
        <v>#REF!</v>
      </c>
      <c r="I52" s="34" t="e">
        <f t="shared" si="5"/>
        <v>#REF!</v>
      </c>
      <c r="J52" s="34" t="e">
        <f t="shared" si="5"/>
        <v>#REF!</v>
      </c>
      <c r="K52" s="34" t="e">
        <f t="shared" si="5"/>
        <v>#REF!</v>
      </c>
      <c r="L52" s="34" t="e">
        <f t="shared" si="5"/>
        <v>#REF!</v>
      </c>
      <c r="M52" s="14" t="s">
        <v>46</v>
      </c>
    </row>
    <row r="53" spans="1:15" ht="15" customHeight="1">
      <c r="A53" s="21" t="s">
        <v>47</v>
      </c>
      <c r="B53" s="35" t="s">
        <v>48</v>
      </c>
      <c r="C53" s="19">
        <f>'様式15 資金計画'!E32/1000</f>
        <v>0</v>
      </c>
      <c r="D53" s="19">
        <f>'様式15 資金計画'!F32/1000</f>
        <v>0</v>
      </c>
      <c r="E53" s="19">
        <f>'様式15 資金計画'!G32/1000</f>
        <v>0</v>
      </c>
      <c r="F53" s="19">
        <f>'様式15 資金計画'!H32/1000</f>
        <v>0</v>
      </c>
      <c r="G53" s="19">
        <f>'様式15 資金計画'!I32/1000</f>
        <v>0</v>
      </c>
      <c r="H53" s="19">
        <f>'様式15 資金計画'!J32/1000</f>
        <v>0</v>
      </c>
      <c r="I53" s="19">
        <f>'様式15 資金計画'!K32/1000</f>
        <v>0</v>
      </c>
      <c r="J53" s="19" t="e">
        <f>'様式15 資金計画'!#REF!/1000</f>
        <v>#REF!</v>
      </c>
      <c r="K53" s="19" t="e">
        <f>'様式15 資金計画'!#REF!/1000</f>
        <v>#REF!</v>
      </c>
      <c r="L53" s="19" t="e">
        <f>'様式15 資金計画'!#REF!/1000</f>
        <v>#REF!</v>
      </c>
      <c r="M53" s="14"/>
    </row>
    <row r="54" spans="1:15" ht="15" customHeight="1">
      <c r="A54" s="21" t="s">
        <v>49</v>
      </c>
      <c r="B54" s="32" t="s">
        <v>50</v>
      </c>
      <c r="C54" s="33" t="e">
        <f t="shared" ref="C54:L54" si="6">+C52-C53</f>
        <v>#REF!</v>
      </c>
      <c r="D54" s="34" t="e">
        <f t="shared" si="6"/>
        <v>#REF!</v>
      </c>
      <c r="E54" s="34" t="e">
        <f t="shared" si="6"/>
        <v>#REF!</v>
      </c>
      <c r="F54" s="34" t="e">
        <f t="shared" si="6"/>
        <v>#REF!</v>
      </c>
      <c r="G54" s="34" t="e">
        <f t="shared" si="6"/>
        <v>#REF!</v>
      </c>
      <c r="H54" s="34" t="e">
        <f t="shared" si="6"/>
        <v>#REF!</v>
      </c>
      <c r="I54" s="34" t="e">
        <f t="shared" si="6"/>
        <v>#REF!</v>
      </c>
      <c r="J54" s="34" t="e">
        <f t="shared" si="6"/>
        <v>#REF!</v>
      </c>
      <c r="K54" s="34" t="e">
        <f t="shared" si="6"/>
        <v>#REF!</v>
      </c>
      <c r="L54" s="34" t="e">
        <f t="shared" si="6"/>
        <v>#REF!</v>
      </c>
      <c r="M54" s="14" t="s">
        <v>51</v>
      </c>
    </row>
    <row r="55" spans="1:15" ht="15" customHeight="1">
      <c r="A55" s="21"/>
      <c r="B55" s="29"/>
      <c r="C55" s="27"/>
      <c r="D55" s="25"/>
      <c r="E55" s="25"/>
      <c r="F55" s="25"/>
      <c r="G55" s="25"/>
      <c r="H55" s="25"/>
      <c r="I55" s="25"/>
      <c r="J55" s="25"/>
      <c r="K55" s="25"/>
      <c r="L55" s="25"/>
      <c r="M55" s="14"/>
    </row>
    <row r="56" spans="1:15" ht="15" customHeight="1">
      <c r="A56" s="21"/>
      <c r="B56" s="29"/>
      <c r="C56" s="27"/>
      <c r="D56" s="25"/>
      <c r="E56" s="25"/>
      <c r="F56" s="25"/>
      <c r="G56" s="25"/>
      <c r="H56" s="25"/>
      <c r="I56" s="25"/>
      <c r="J56" s="25"/>
      <c r="K56" s="25"/>
      <c r="L56" s="25"/>
      <c r="M56" s="14"/>
    </row>
    <row r="57" spans="1:15" ht="15" customHeight="1">
      <c r="A57" s="21" t="s">
        <v>52</v>
      </c>
      <c r="B57" s="26" t="s">
        <v>53</v>
      </c>
      <c r="C57" s="33" t="e">
        <f t="shared" ref="C57:L57" si="7">+C46+C52</f>
        <v>#REF!</v>
      </c>
      <c r="D57" s="33" t="e">
        <f t="shared" si="7"/>
        <v>#REF!</v>
      </c>
      <c r="E57" s="33" t="e">
        <f t="shared" si="7"/>
        <v>#REF!</v>
      </c>
      <c r="F57" s="33" t="e">
        <f t="shared" si="7"/>
        <v>#REF!</v>
      </c>
      <c r="G57" s="33" t="e">
        <f t="shared" si="7"/>
        <v>#REF!</v>
      </c>
      <c r="H57" s="33" t="e">
        <f t="shared" si="7"/>
        <v>#REF!</v>
      </c>
      <c r="I57" s="33" t="e">
        <f t="shared" si="7"/>
        <v>#REF!</v>
      </c>
      <c r="J57" s="33" t="e">
        <f t="shared" si="7"/>
        <v>#REF!</v>
      </c>
      <c r="K57" s="33" t="e">
        <f t="shared" si="7"/>
        <v>#REF!</v>
      </c>
      <c r="L57" s="33" t="e">
        <f t="shared" si="7"/>
        <v>#REF!</v>
      </c>
      <c r="M57" s="14" t="s">
        <v>54</v>
      </c>
    </row>
    <row r="58" spans="1:15" ht="13.5" customHeight="1">
      <c r="A58" s="21" t="s">
        <v>55</v>
      </c>
      <c r="B58" s="26" t="s">
        <v>56</v>
      </c>
      <c r="C58" s="19" t="e">
        <f>'様式15 資金計画'!#REF!/1000</f>
        <v>#REF!</v>
      </c>
      <c r="D58" s="19" t="e">
        <f>'様式15 資金計画'!#REF!/1000</f>
        <v>#REF!</v>
      </c>
      <c r="E58" s="19" t="e">
        <f>'様式15 資金計画'!#REF!/1000</f>
        <v>#REF!</v>
      </c>
      <c r="F58" s="19" t="e">
        <f>'様式15 資金計画'!#REF!/1000</f>
        <v>#REF!</v>
      </c>
      <c r="G58" s="19" t="e">
        <f>'様式15 資金計画'!#REF!/1000</f>
        <v>#REF!</v>
      </c>
      <c r="H58" s="19" t="e">
        <f>'様式15 資金計画'!#REF!/1000</f>
        <v>#REF!</v>
      </c>
      <c r="I58" s="19" t="e">
        <f>'様式15 資金計画'!#REF!/1000</f>
        <v>#REF!</v>
      </c>
      <c r="J58" s="19" t="e">
        <f>'様式15 資金計画'!#REF!/1000</f>
        <v>#REF!</v>
      </c>
      <c r="K58" s="19" t="e">
        <f>'様式15 資金計画'!#REF!/1000</f>
        <v>#REF!</v>
      </c>
      <c r="L58" s="19" t="e">
        <f>'様式15 資金計画'!#REF!/1000</f>
        <v>#REF!</v>
      </c>
    </row>
    <row r="60" spans="1:15" ht="15" customHeight="1">
      <c r="A60" s="21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O60" s="14"/>
    </row>
    <row r="61" spans="1:15" ht="15" customHeight="1">
      <c r="A61" s="21"/>
      <c r="B61" s="14"/>
      <c r="C61" s="17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5" ht="15" customHeight="1">
      <c r="A62" s="21" t="s">
        <v>57</v>
      </c>
      <c r="B62" s="36" t="s">
        <v>58</v>
      </c>
      <c r="C62" s="37" t="e">
        <f t="shared" ref="C62:L62" si="8">+C57+C47-C53</f>
        <v>#REF!</v>
      </c>
      <c r="D62" s="33" t="e">
        <f t="shared" si="8"/>
        <v>#REF!</v>
      </c>
      <c r="E62" s="33" t="e">
        <f t="shared" si="8"/>
        <v>#REF!</v>
      </c>
      <c r="F62" s="33" t="e">
        <f t="shared" si="8"/>
        <v>#REF!</v>
      </c>
      <c r="G62" s="33" t="e">
        <f t="shared" si="8"/>
        <v>#REF!</v>
      </c>
      <c r="H62" s="33" t="e">
        <f t="shared" si="8"/>
        <v>#REF!</v>
      </c>
      <c r="I62" s="33" t="e">
        <f t="shared" si="8"/>
        <v>#REF!</v>
      </c>
      <c r="J62" s="33" t="e">
        <f t="shared" si="8"/>
        <v>#REF!</v>
      </c>
      <c r="K62" s="33" t="e">
        <f t="shared" si="8"/>
        <v>#REF!</v>
      </c>
      <c r="L62" s="33" t="e">
        <f t="shared" si="8"/>
        <v>#REF!</v>
      </c>
      <c r="M62" s="14" t="s">
        <v>59</v>
      </c>
    </row>
    <row r="63" spans="1:15" ht="15" customHeight="1">
      <c r="A63" s="21"/>
      <c r="B63" s="38" t="s">
        <v>60</v>
      </c>
      <c r="C63" s="39"/>
      <c r="D63" s="25"/>
      <c r="E63" s="25"/>
      <c r="F63" s="25"/>
      <c r="G63" s="25"/>
      <c r="H63" s="25"/>
      <c r="I63" s="25"/>
      <c r="J63" s="25"/>
      <c r="K63" s="40" t="s">
        <v>61</v>
      </c>
      <c r="L63" s="41" t="e">
        <f>AVERAGE(C62:L62)</f>
        <v>#REF!</v>
      </c>
      <c r="M63" s="14"/>
    </row>
    <row r="64" spans="1:15" ht="15" customHeight="1">
      <c r="A64" s="21" t="s">
        <v>62</v>
      </c>
      <c r="B64" s="42" t="s">
        <v>63</v>
      </c>
      <c r="C64" s="43" t="e">
        <f t="shared" ref="C64:L64" si="9">+C47+C58</f>
        <v>#REF!</v>
      </c>
      <c r="D64" s="34" t="e">
        <f t="shared" si="9"/>
        <v>#REF!</v>
      </c>
      <c r="E64" s="34" t="e">
        <f t="shared" si="9"/>
        <v>#REF!</v>
      </c>
      <c r="F64" s="34" t="e">
        <f t="shared" si="9"/>
        <v>#REF!</v>
      </c>
      <c r="G64" s="34" t="e">
        <f t="shared" si="9"/>
        <v>#REF!</v>
      </c>
      <c r="H64" s="34" t="e">
        <f t="shared" si="9"/>
        <v>#REF!</v>
      </c>
      <c r="I64" s="34" t="e">
        <f t="shared" si="9"/>
        <v>#REF!</v>
      </c>
      <c r="J64" s="34" t="e">
        <f t="shared" si="9"/>
        <v>#REF!</v>
      </c>
      <c r="K64" s="34" t="e">
        <f t="shared" si="9"/>
        <v>#REF!</v>
      </c>
      <c r="L64" s="34" t="e">
        <f t="shared" si="9"/>
        <v>#REF!</v>
      </c>
      <c r="M64" s="14" t="s">
        <v>64</v>
      </c>
    </row>
    <row r="65" spans="1:13" ht="15" customHeight="1">
      <c r="A65" s="17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4"/>
    </row>
    <row r="66" spans="1:13" ht="15" customHeight="1">
      <c r="A66" s="17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4"/>
    </row>
    <row r="67" spans="1:13" ht="15" customHeight="1">
      <c r="A67" s="17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4"/>
    </row>
    <row r="68" spans="1:13" ht="15" customHeight="1">
      <c r="A68" s="5"/>
    </row>
    <row r="69" spans="1:13" ht="16.2">
      <c r="A69" s="4" t="s">
        <v>65</v>
      </c>
    </row>
    <row r="70" spans="1:13" ht="16.2">
      <c r="A70" s="4"/>
    </row>
    <row r="71" spans="1:13">
      <c r="A71" s="5"/>
    </row>
    <row r="72" spans="1:13">
      <c r="A72" s="5"/>
      <c r="I72" s="311" t="s">
        <v>66</v>
      </c>
      <c r="J72" s="311"/>
      <c r="K72" s="311"/>
      <c r="L72" s="311"/>
    </row>
    <row r="73" spans="1:13">
      <c r="A73" s="5"/>
      <c r="I73" s="308" t="s">
        <v>67</v>
      </c>
      <c r="J73" s="308"/>
      <c r="K73" s="308"/>
      <c r="L73" s="308"/>
    </row>
    <row r="74" spans="1:13" ht="15" customHeight="1">
      <c r="A74" s="5"/>
      <c r="C74" s="44"/>
      <c r="D74" s="44"/>
      <c r="I74" s="45" t="e">
        <f>L63</f>
        <v>#REF!</v>
      </c>
      <c r="J74" s="46"/>
      <c r="K74" s="46"/>
    </row>
    <row r="75" spans="1:13" ht="15" customHeight="1">
      <c r="A75" s="5"/>
      <c r="I75" s="47">
        <v>7.4999999999999997E-2</v>
      </c>
    </row>
    <row r="76" spans="1:13" ht="18" customHeight="1">
      <c r="A76" s="5"/>
      <c r="B76" s="14" t="s">
        <v>68</v>
      </c>
      <c r="C76" s="48" t="e">
        <f>I76</f>
        <v>#REF!</v>
      </c>
      <c r="D76" s="14" t="s">
        <v>69</v>
      </c>
      <c r="I76" s="49" t="e">
        <f>I74/I75</f>
        <v>#REF!</v>
      </c>
      <c r="J76" s="50" t="s">
        <v>69</v>
      </c>
    </row>
    <row r="77" spans="1:13" ht="18" customHeight="1">
      <c r="A77" s="5"/>
      <c r="B77" s="14" t="s">
        <v>70</v>
      </c>
      <c r="C77" s="48">
        <f>'様式15 資金計画'!Q11/1000</f>
        <v>0</v>
      </c>
      <c r="D77" s="14" t="s">
        <v>69</v>
      </c>
    </row>
    <row r="78" spans="1:13" ht="18" customHeight="1">
      <c r="A78" s="5"/>
      <c r="B78" s="14" t="s">
        <v>71</v>
      </c>
      <c r="C78" s="51" t="e">
        <f>+C77/C76*100</f>
        <v>#REF!</v>
      </c>
      <c r="D78" s="12" t="s">
        <v>72</v>
      </c>
      <c r="G78" s="52" t="s">
        <v>73</v>
      </c>
    </row>
    <row r="79" spans="1:13">
      <c r="A79" s="5"/>
    </row>
    <row r="80" spans="1:13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</sheetData>
  <mergeCells count="13">
    <mergeCell ref="I73:L73"/>
    <mergeCell ref="C2:H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I72:L72"/>
  </mergeCells>
  <phoneticPr fontId="8"/>
  <printOptions horizontalCentered="1"/>
  <pageMargins left="0.39370078740157483" right="0.78740157480314965" top="0.59055118110236227" bottom="0.39370078740157483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様式15 資金計画</vt:lpstr>
      <vt:lpstr>固定資産税</vt:lpstr>
      <vt:lpstr>（運営事業者）説明用 (合計)</vt:lpstr>
      <vt:lpstr>'（運営事業者）説明用 (合計)'!Print_Area</vt:lpstr>
      <vt:lpstr>固定資産税!Print_Area</vt:lpstr>
      <vt:lpstr>'様式15 資金計画'!Print_Area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KH-03User</dc:creator>
  <cp:lastModifiedBy>野田　真和</cp:lastModifiedBy>
  <cp:lastPrinted>2020-11-24T03:09:40Z</cp:lastPrinted>
  <dcterms:created xsi:type="dcterms:W3CDTF">2019-01-15T07:18:00Z</dcterms:created>
  <dcterms:modified xsi:type="dcterms:W3CDTF">2020-11-25T05:44:44Z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