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456" tabRatio="867" activeTab="1"/>
  </bookViews>
  <sheets>
    <sheet name="はじめに" sheetId="74" r:id="rId1"/>
    <sheet name="基本情報入力シート" sheetId="73" r:id="rId2"/>
    <sheet name="フェイスシート " sheetId="78" r:id="rId3"/>
    <sheet name="別紙様式2-1 計画書_総括表" sheetId="70" r:id="rId4"/>
    <sheet name="別紙様式2-2 個表_処遇" sheetId="9" r:id="rId5"/>
    <sheet name="別紙様式2-3 個表_特定" sheetId="72" r:id="rId6"/>
    <sheet name="（参考）補助金様式2-1" sheetId="75" r:id="rId7"/>
    <sheet name="（参考）補助金様式2-2" sheetId="77" r:id="rId8"/>
    <sheet name="【参考】数式用" sheetId="16" state="hidden" r:id="rId9"/>
    <sheet name="【参考】数式用2" sheetId="76" state="hidden" r:id="rId10"/>
  </sheets>
  <externalReferences>
    <externalReference r:id="rId11"/>
    <externalReference r:id="rId12"/>
    <externalReference r:id="rId13"/>
  </externalReferences>
  <definedNames>
    <definedName name="_xlnm._FilterDatabase" localSheetId="7" hidden="1">'（参考）補助金様式2-2'!$B$11:$AL$111</definedName>
    <definedName name="_xlnm._FilterDatabase" localSheetId="8" hidden="1">【参考】数式用!#REF!</definedName>
    <definedName name="_xlnm._FilterDatabase" localSheetId="9" hidden="1">【参考】数式用2!#REF!</definedName>
    <definedName name="_xlnm._FilterDatabase" localSheetId="4" hidden="1">'別紙様式2-2 個表_処遇'!$L$11:$AH$11</definedName>
    <definedName name="_xlnm._FilterDatabase" localSheetId="5" hidden="1">'別紙様式2-3 個表_特定'!$L$11:$AI$11</definedName>
    <definedName name="_xlnm.Print_Area" localSheetId="6">'（参考）補助金様式2-1'!$A$1:$AJ$68</definedName>
    <definedName name="_xlnm.Print_Area" localSheetId="7">'（参考）補助金様式2-2'!$A$1:$AM$31</definedName>
    <definedName name="_xlnm.Print_Area" localSheetId="8">【参考】数式用!$A$1:$I$28</definedName>
    <definedName name="_xlnm.Print_Area" localSheetId="9">【参考】数式用2!$A$1:$C$26</definedName>
    <definedName name="_xlnm.Print_Area" localSheetId="0">はじめに!$A$1:$F$35</definedName>
    <definedName name="_xlnm.Print_Area" localSheetId="2">'フェイスシート '!$A$1:$I$32</definedName>
    <definedName name="_xlnm.Print_Area" localSheetId="1">基本情報入力シート!$A$1:$AB$52</definedName>
    <definedName name="_xlnm.Print_Area" localSheetId="3">'別紙様式2-1 計画書_総括表'!$A$1:$AL$200</definedName>
    <definedName name="_xlnm.Print_Area" localSheetId="4">'別紙様式2-2 個表_処遇'!$A$1:$AH$31</definedName>
    <definedName name="_xlnm.Print_Area" localSheetId="5">'別紙様式2-3 個表_特定'!$A$1:$AI$31</definedName>
    <definedName name="_xlnm.Print_Titles" localSheetId="7">'（参考）補助金様式2-2'!$7:$11</definedName>
    <definedName name="_xlnm.Print_Titles" localSheetId="4">'別紙様式2-2 個表_処遇'!$7:$11</definedName>
    <definedName name="_xlnm.Print_Titles" localSheetId="5">'別紙様式2-3 個表_特定'!$7:$11</definedName>
    <definedName name="www" localSheetId="6">#REF!</definedName>
    <definedName name="www" localSheetId="7">#REF!</definedName>
    <definedName name="www" localSheetId="9">#REF!</definedName>
    <definedName name="www" localSheetId="0">#REF!</definedName>
    <definedName name="www" localSheetId="5">#REF!</definedName>
    <definedName name="www">#REF!</definedName>
    <definedName name="サービス" localSheetId="6">#REF!</definedName>
    <definedName name="サービス" localSheetId="7">#REF!</definedName>
    <definedName name="サービス" localSheetId="9">#REF!</definedName>
    <definedName name="サービス" localSheetId="3">#REF!</definedName>
    <definedName name="サービス" localSheetId="5">#REF!</definedName>
    <definedName name="サービス">#REF!</definedName>
    <definedName name="サービス種別">[1]サービス種類一覧!$B$4:$B$20</definedName>
    <definedName name="サービス名" localSheetId="6">#REF!</definedName>
    <definedName name="サービス名" localSheetId="7">#REF!</definedName>
    <definedName name="サービス名" localSheetId="9">【参考】数式用2!$A$3:$A$26</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6">#REF!</definedName>
    <definedName name="特定" localSheetId="7">#REF!</definedName>
    <definedName name="特定" localSheetId="9">#REF!</definedName>
    <definedName name="特定" localSheetId="0">#REF!</definedName>
    <definedName name="特定">#REF!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 i="77" l="1"/>
  <c r="C12" i="77"/>
  <c r="D12" i="77"/>
  <c r="E12" i="77"/>
  <c r="F12" i="77"/>
  <c r="G12" i="77"/>
  <c r="H12" i="77"/>
  <c r="I12" i="77"/>
  <c r="J12" i="77"/>
  <c r="K12" i="77"/>
  <c r="L12" i="77"/>
  <c r="M12" i="77"/>
  <c r="N12" i="77"/>
  <c r="O12" i="77"/>
  <c r="P12" i="77"/>
  <c r="Q12" i="77"/>
  <c r="U12" i="77" s="1"/>
  <c r="S12" i="77"/>
  <c r="T12" i="77"/>
  <c r="AF12"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C13" i="77"/>
  <c r="D13" i="77"/>
  <c r="E13" i="77"/>
  <c r="F13" i="77"/>
  <c r="G13" i="77"/>
  <c r="H13" i="77"/>
  <c r="I13" i="77"/>
  <c r="J13" i="77"/>
  <c r="K13" i="77"/>
  <c r="L13" i="77"/>
  <c r="M13" i="77"/>
  <c r="N13" i="77"/>
  <c r="O13" i="77"/>
  <c r="P13" i="77"/>
  <c r="Q13" i="77"/>
  <c r="S13" i="77"/>
  <c r="T13" i="77"/>
  <c r="U13" i="77"/>
  <c r="AF13" i="77"/>
  <c r="C14" i="77"/>
  <c r="D14" i="77"/>
  <c r="E14" i="77"/>
  <c r="F14" i="77"/>
  <c r="G14" i="77"/>
  <c r="H14" i="77"/>
  <c r="I14" i="77"/>
  <c r="J14" i="77"/>
  <c r="K14" i="77"/>
  <c r="L14" i="77"/>
  <c r="M14" i="77"/>
  <c r="N14" i="77"/>
  <c r="O14" i="77"/>
  <c r="P14" i="77"/>
  <c r="Q14" i="77"/>
  <c r="U14" i="77" s="1"/>
  <c r="AH14" i="77" s="1"/>
  <c r="S14" i="77"/>
  <c r="T14" i="77"/>
  <c r="AF14" i="77"/>
  <c r="C15" i="77"/>
  <c r="D15" i="77"/>
  <c r="E15" i="77"/>
  <c r="F15" i="77"/>
  <c r="G15" i="77"/>
  <c r="H15" i="77"/>
  <c r="I15" i="77"/>
  <c r="J15" i="77"/>
  <c r="K15" i="77"/>
  <c r="L15" i="77"/>
  <c r="M15" i="77"/>
  <c r="N15" i="77"/>
  <c r="O15" i="77"/>
  <c r="P15" i="77"/>
  <c r="Q15" i="77"/>
  <c r="U15" i="77" s="1"/>
  <c r="S15" i="77"/>
  <c r="T15" i="77"/>
  <c r="AF15" i="77"/>
  <c r="C16" i="77"/>
  <c r="D16" i="77"/>
  <c r="E16" i="77"/>
  <c r="F16" i="77"/>
  <c r="G16" i="77"/>
  <c r="H16" i="77"/>
  <c r="I16" i="77"/>
  <c r="J16" i="77"/>
  <c r="K16" i="77"/>
  <c r="L16" i="77"/>
  <c r="M16" i="77"/>
  <c r="N16" i="77"/>
  <c r="O16" i="77"/>
  <c r="P16" i="77"/>
  <c r="Q16" i="77"/>
  <c r="U16" i="77" s="1"/>
  <c r="S16" i="77"/>
  <c r="T16" i="77"/>
  <c r="AF16" i="77"/>
  <c r="C17" i="77"/>
  <c r="D17" i="77"/>
  <c r="E17" i="77"/>
  <c r="F17" i="77"/>
  <c r="G17" i="77"/>
  <c r="H17" i="77"/>
  <c r="I17" i="77"/>
  <c r="J17" i="77"/>
  <c r="K17" i="77"/>
  <c r="L17" i="77"/>
  <c r="M17" i="77"/>
  <c r="N17" i="77"/>
  <c r="O17" i="77"/>
  <c r="P17" i="77"/>
  <c r="Q17" i="77"/>
  <c r="S17" i="77"/>
  <c r="T17" i="77"/>
  <c r="U17" i="77"/>
  <c r="AH17" i="77" s="1"/>
  <c r="AF17" i="77"/>
  <c r="C18" i="77"/>
  <c r="D18" i="77"/>
  <c r="E18" i="77"/>
  <c r="F18" i="77"/>
  <c r="G18" i="77"/>
  <c r="H18" i="77"/>
  <c r="I18" i="77"/>
  <c r="J18" i="77"/>
  <c r="K18" i="77"/>
  <c r="L18" i="77"/>
  <c r="M18" i="77"/>
  <c r="N18" i="77"/>
  <c r="O18" i="77"/>
  <c r="P18" i="77"/>
  <c r="Q18" i="77"/>
  <c r="U18" i="77" s="1"/>
  <c r="S18" i="77"/>
  <c r="T18" i="77"/>
  <c r="AF18" i="77"/>
  <c r="C19" i="77"/>
  <c r="D19" i="77"/>
  <c r="E19" i="77"/>
  <c r="F19" i="77"/>
  <c r="G19" i="77"/>
  <c r="H19" i="77"/>
  <c r="I19" i="77"/>
  <c r="J19" i="77"/>
  <c r="K19" i="77"/>
  <c r="L19" i="77"/>
  <c r="M19" i="77"/>
  <c r="N19" i="77"/>
  <c r="O19" i="77"/>
  <c r="P19" i="77"/>
  <c r="Q19" i="77"/>
  <c r="S19" i="77"/>
  <c r="T19" i="77"/>
  <c r="U19" i="77"/>
  <c r="AH19" i="77" s="1"/>
  <c r="AF19" i="77"/>
  <c r="C20" i="77"/>
  <c r="D20" i="77"/>
  <c r="E20" i="77"/>
  <c r="F20" i="77"/>
  <c r="G20" i="77"/>
  <c r="H20" i="77"/>
  <c r="I20" i="77"/>
  <c r="J20" i="77"/>
  <c r="K20" i="77"/>
  <c r="L20" i="77"/>
  <c r="M20" i="77"/>
  <c r="N20" i="77"/>
  <c r="O20" i="77"/>
  <c r="P20" i="77"/>
  <c r="Q20" i="77"/>
  <c r="U20" i="77" s="1"/>
  <c r="S20" i="77"/>
  <c r="T20" i="77"/>
  <c r="AF20" i="77"/>
  <c r="C21" i="77"/>
  <c r="D21" i="77"/>
  <c r="E21" i="77"/>
  <c r="F21" i="77"/>
  <c r="G21" i="77"/>
  <c r="H21" i="77"/>
  <c r="I21" i="77"/>
  <c r="J21" i="77"/>
  <c r="K21" i="77"/>
  <c r="L21" i="77"/>
  <c r="M21" i="77"/>
  <c r="N21" i="77"/>
  <c r="O21" i="77"/>
  <c r="P21" i="77"/>
  <c r="Q21" i="77"/>
  <c r="U21" i="77" s="1"/>
  <c r="S21" i="77"/>
  <c r="T21" i="77"/>
  <c r="AF21" i="77"/>
  <c r="C22" i="77"/>
  <c r="D22" i="77"/>
  <c r="E22" i="77"/>
  <c r="F22" i="77"/>
  <c r="G22" i="77"/>
  <c r="H22" i="77"/>
  <c r="I22" i="77"/>
  <c r="J22" i="77"/>
  <c r="K22" i="77"/>
  <c r="L22" i="77"/>
  <c r="M22" i="77"/>
  <c r="N22" i="77"/>
  <c r="O22" i="77"/>
  <c r="P22" i="77"/>
  <c r="Q22" i="77"/>
  <c r="U22" i="77" s="1"/>
  <c r="AH22" i="77" s="1"/>
  <c r="S22" i="77"/>
  <c r="T22" i="77"/>
  <c r="AF22" i="77"/>
  <c r="C23" i="77"/>
  <c r="D23" i="77"/>
  <c r="E23" i="77"/>
  <c r="F23" i="77"/>
  <c r="G23" i="77"/>
  <c r="H23" i="77"/>
  <c r="I23" i="77"/>
  <c r="J23" i="77"/>
  <c r="K23" i="77"/>
  <c r="L23" i="77"/>
  <c r="M23" i="77"/>
  <c r="N23" i="77"/>
  <c r="O23" i="77"/>
  <c r="P23" i="77"/>
  <c r="Q23" i="77"/>
  <c r="U23" i="77" s="1"/>
  <c r="S23" i="77"/>
  <c r="AH23" i="77" s="1"/>
  <c r="T23" i="77"/>
  <c r="AF23" i="77"/>
  <c r="C24" i="77"/>
  <c r="D24" i="77"/>
  <c r="E24" i="77"/>
  <c r="F24" i="77"/>
  <c r="G24" i="77"/>
  <c r="H24" i="77"/>
  <c r="I24" i="77"/>
  <c r="J24" i="77"/>
  <c r="K24" i="77"/>
  <c r="L24" i="77"/>
  <c r="M24" i="77"/>
  <c r="N24" i="77"/>
  <c r="O24" i="77"/>
  <c r="P24" i="77"/>
  <c r="Q24" i="77"/>
  <c r="S24" i="77"/>
  <c r="T24" i="77"/>
  <c r="AH24" i="77" s="1"/>
  <c r="U24" i="77"/>
  <c r="AF24" i="77"/>
  <c r="C25" i="77"/>
  <c r="D25" i="77"/>
  <c r="E25" i="77"/>
  <c r="F25" i="77"/>
  <c r="G25" i="77"/>
  <c r="H25" i="77"/>
  <c r="I25" i="77"/>
  <c r="J25" i="77"/>
  <c r="K25" i="77"/>
  <c r="L25" i="77"/>
  <c r="M25" i="77"/>
  <c r="N25" i="77"/>
  <c r="O25" i="77"/>
  <c r="P25" i="77"/>
  <c r="Q25" i="77"/>
  <c r="U25" i="77" s="1"/>
  <c r="AH25" i="77" s="1"/>
  <c r="S25" i="77"/>
  <c r="T25" i="77"/>
  <c r="AF25" i="77"/>
  <c r="C26" i="77"/>
  <c r="D26" i="77"/>
  <c r="E26" i="77"/>
  <c r="F26" i="77"/>
  <c r="G26" i="77"/>
  <c r="H26" i="77"/>
  <c r="I26" i="77"/>
  <c r="J26" i="77"/>
  <c r="K26" i="77"/>
  <c r="L26" i="77"/>
  <c r="M26" i="77"/>
  <c r="N26" i="77"/>
  <c r="O26" i="77"/>
  <c r="P26" i="77"/>
  <c r="Q26" i="77"/>
  <c r="U26" i="77" s="1"/>
  <c r="S26" i="77"/>
  <c r="T26" i="77"/>
  <c r="AF26" i="77"/>
  <c r="C27" i="77"/>
  <c r="D27" i="77"/>
  <c r="E27" i="77"/>
  <c r="F27" i="77"/>
  <c r="G27" i="77"/>
  <c r="H27" i="77"/>
  <c r="I27" i="77"/>
  <c r="J27" i="77"/>
  <c r="K27" i="77"/>
  <c r="L27" i="77"/>
  <c r="M27" i="77"/>
  <c r="N27" i="77"/>
  <c r="O27" i="77"/>
  <c r="P27" i="77"/>
  <c r="Q27" i="77"/>
  <c r="U27" i="77" s="1"/>
  <c r="AH27" i="77" s="1"/>
  <c r="S27" i="77"/>
  <c r="T27" i="77"/>
  <c r="AF27" i="77"/>
  <c r="C28" i="77"/>
  <c r="D28" i="77"/>
  <c r="E28" i="77"/>
  <c r="F28" i="77"/>
  <c r="G28" i="77"/>
  <c r="H28" i="77"/>
  <c r="I28" i="77"/>
  <c r="J28" i="77"/>
  <c r="K28" i="77"/>
  <c r="L28" i="77"/>
  <c r="M28" i="77"/>
  <c r="N28" i="77"/>
  <c r="O28" i="77"/>
  <c r="P28" i="77"/>
  <c r="Q28" i="77"/>
  <c r="U28" i="77" s="1"/>
  <c r="S28" i="77"/>
  <c r="T28" i="77"/>
  <c r="AF28" i="77"/>
  <c r="C29" i="77"/>
  <c r="D29" i="77"/>
  <c r="E29" i="77"/>
  <c r="F29" i="77"/>
  <c r="G29" i="77"/>
  <c r="H29" i="77"/>
  <c r="I29" i="77"/>
  <c r="J29" i="77"/>
  <c r="K29" i="77"/>
  <c r="L29" i="77"/>
  <c r="M29" i="77"/>
  <c r="N29" i="77"/>
  <c r="O29" i="77"/>
  <c r="P29" i="77"/>
  <c r="Q29" i="77"/>
  <c r="S29" i="77"/>
  <c r="T29" i="77"/>
  <c r="U29" i="77"/>
  <c r="AF29" i="77"/>
  <c r="C30" i="77"/>
  <c r="D30" i="77"/>
  <c r="E30" i="77"/>
  <c r="F30" i="77"/>
  <c r="G30" i="77"/>
  <c r="H30" i="77"/>
  <c r="I30" i="77"/>
  <c r="J30" i="77"/>
  <c r="K30" i="77"/>
  <c r="L30" i="77"/>
  <c r="M30" i="77"/>
  <c r="N30" i="77"/>
  <c r="O30" i="77"/>
  <c r="P30" i="77"/>
  <c r="Q30" i="77"/>
  <c r="U30" i="77" s="1"/>
  <c r="AH30" i="77" s="1"/>
  <c r="S30" i="77"/>
  <c r="T30" i="77"/>
  <c r="AF30" i="77"/>
  <c r="C31" i="77"/>
  <c r="D31" i="77"/>
  <c r="E31" i="77"/>
  <c r="F31" i="77"/>
  <c r="G31" i="77"/>
  <c r="H31" i="77"/>
  <c r="I31" i="77"/>
  <c r="J31" i="77"/>
  <c r="K31" i="77"/>
  <c r="L31" i="77"/>
  <c r="M31" i="77"/>
  <c r="N31" i="77"/>
  <c r="O31" i="77"/>
  <c r="P31" i="77"/>
  <c r="Q31" i="77"/>
  <c r="U31" i="77" s="1"/>
  <c r="S31" i="77"/>
  <c r="AH31" i="77" s="1"/>
  <c r="T31" i="77"/>
  <c r="AF31" i="77"/>
  <c r="C32" i="77"/>
  <c r="D32" i="77"/>
  <c r="E32" i="77"/>
  <c r="F32" i="77"/>
  <c r="G32" i="77"/>
  <c r="H32" i="77"/>
  <c r="I32" i="77"/>
  <c r="J32" i="77"/>
  <c r="K32" i="77"/>
  <c r="L32" i="77"/>
  <c r="M32" i="77"/>
  <c r="N32" i="77"/>
  <c r="O32" i="77"/>
  <c r="P32" i="77"/>
  <c r="Q32" i="77"/>
  <c r="S32" i="77"/>
  <c r="AH32" i="77" s="1"/>
  <c r="T32" i="77"/>
  <c r="U32" i="77"/>
  <c r="AF32" i="77"/>
  <c r="C33" i="77"/>
  <c r="D33" i="77"/>
  <c r="E33" i="77"/>
  <c r="F33" i="77"/>
  <c r="G33" i="77"/>
  <c r="H33" i="77"/>
  <c r="I33" i="77"/>
  <c r="J33" i="77"/>
  <c r="K33" i="77"/>
  <c r="L33" i="77"/>
  <c r="M33" i="77"/>
  <c r="N33" i="77"/>
  <c r="O33" i="77"/>
  <c r="P33" i="77"/>
  <c r="Q33" i="77"/>
  <c r="U33" i="77" s="1"/>
  <c r="AH33" i="77" s="1"/>
  <c r="S33" i="77"/>
  <c r="T33" i="77"/>
  <c r="AF33" i="77"/>
  <c r="C34" i="77"/>
  <c r="D34" i="77"/>
  <c r="E34" i="77"/>
  <c r="F34" i="77"/>
  <c r="G34" i="77"/>
  <c r="H34" i="77"/>
  <c r="I34" i="77"/>
  <c r="J34" i="77"/>
  <c r="K34" i="77"/>
  <c r="L34" i="77"/>
  <c r="M34" i="77"/>
  <c r="N34" i="77"/>
  <c r="O34" i="77"/>
  <c r="P34" i="77"/>
  <c r="Q34" i="77"/>
  <c r="U34" i="77" s="1"/>
  <c r="S34" i="77"/>
  <c r="T34" i="77"/>
  <c r="AF34" i="77"/>
  <c r="C35" i="77"/>
  <c r="D35" i="77"/>
  <c r="E35" i="77"/>
  <c r="F35" i="77"/>
  <c r="G35" i="77"/>
  <c r="H35" i="77"/>
  <c r="I35" i="77"/>
  <c r="J35" i="77"/>
  <c r="K35" i="77"/>
  <c r="L35" i="77"/>
  <c r="M35" i="77"/>
  <c r="N35" i="77"/>
  <c r="O35" i="77"/>
  <c r="P35" i="77"/>
  <c r="Q35" i="77"/>
  <c r="S35" i="77"/>
  <c r="T35" i="77"/>
  <c r="U35" i="77"/>
  <c r="AH35" i="77" s="1"/>
  <c r="AF35" i="77"/>
  <c r="C36" i="77"/>
  <c r="D36" i="77"/>
  <c r="E36" i="77"/>
  <c r="F36" i="77"/>
  <c r="G36" i="77"/>
  <c r="H36" i="77"/>
  <c r="I36" i="77"/>
  <c r="J36" i="77"/>
  <c r="K36" i="77"/>
  <c r="L36" i="77"/>
  <c r="M36" i="77"/>
  <c r="N36" i="77"/>
  <c r="O36" i="77"/>
  <c r="P36" i="77"/>
  <c r="Q36" i="77"/>
  <c r="U36" i="77" s="1"/>
  <c r="S36" i="77"/>
  <c r="T36" i="77"/>
  <c r="AF36" i="77"/>
  <c r="C37" i="77"/>
  <c r="D37" i="77"/>
  <c r="E37" i="77"/>
  <c r="F37" i="77"/>
  <c r="G37" i="77"/>
  <c r="H37" i="77"/>
  <c r="I37" i="77"/>
  <c r="J37" i="77"/>
  <c r="K37" i="77"/>
  <c r="L37" i="77"/>
  <c r="M37" i="77"/>
  <c r="N37" i="77"/>
  <c r="O37" i="77"/>
  <c r="P37" i="77"/>
  <c r="Q37" i="77"/>
  <c r="U37" i="77" s="1"/>
  <c r="S37" i="77"/>
  <c r="T37" i="77"/>
  <c r="AF37" i="77"/>
  <c r="C38" i="77"/>
  <c r="D38" i="77"/>
  <c r="E38" i="77"/>
  <c r="F38" i="77"/>
  <c r="G38" i="77"/>
  <c r="H38" i="77"/>
  <c r="I38" i="77"/>
  <c r="J38" i="77"/>
  <c r="K38" i="77"/>
  <c r="L38" i="77"/>
  <c r="M38" i="77"/>
  <c r="N38" i="77"/>
  <c r="O38" i="77"/>
  <c r="P38" i="77"/>
  <c r="Q38" i="77"/>
  <c r="U38" i="77" s="1"/>
  <c r="AH38" i="77" s="1"/>
  <c r="S38" i="77"/>
  <c r="T38" i="77"/>
  <c r="AF38" i="77"/>
  <c r="C39" i="77"/>
  <c r="D39" i="77"/>
  <c r="E39" i="77"/>
  <c r="F39" i="77"/>
  <c r="G39" i="77"/>
  <c r="H39" i="77"/>
  <c r="I39" i="77"/>
  <c r="J39" i="77"/>
  <c r="K39" i="77"/>
  <c r="L39" i="77"/>
  <c r="M39" i="77"/>
  <c r="N39" i="77"/>
  <c r="O39" i="77"/>
  <c r="P39" i="77"/>
  <c r="Q39" i="77"/>
  <c r="U39" i="77" s="1"/>
  <c r="S39" i="77"/>
  <c r="AH39" i="77" s="1"/>
  <c r="T39" i="77"/>
  <c r="AF39" i="77"/>
  <c r="C40" i="77"/>
  <c r="D40" i="77"/>
  <c r="E40" i="77"/>
  <c r="F40" i="77"/>
  <c r="G40" i="77"/>
  <c r="H40" i="77"/>
  <c r="I40" i="77"/>
  <c r="J40" i="77"/>
  <c r="K40" i="77"/>
  <c r="L40" i="77"/>
  <c r="M40" i="77"/>
  <c r="N40" i="77"/>
  <c r="O40" i="77"/>
  <c r="P40" i="77"/>
  <c r="Q40" i="77"/>
  <c r="U40" i="77" s="1"/>
  <c r="S40" i="77"/>
  <c r="T40" i="77"/>
  <c r="AF40" i="77"/>
  <c r="C41" i="77"/>
  <c r="D41" i="77"/>
  <c r="E41" i="77"/>
  <c r="F41" i="77"/>
  <c r="G41" i="77"/>
  <c r="H41" i="77"/>
  <c r="I41" i="77"/>
  <c r="J41" i="77"/>
  <c r="K41" i="77"/>
  <c r="L41" i="77"/>
  <c r="M41" i="77"/>
  <c r="N41" i="77"/>
  <c r="O41" i="77"/>
  <c r="P41" i="77"/>
  <c r="Q41" i="77"/>
  <c r="S41" i="77"/>
  <c r="T41" i="77"/>
  <c r="U41" i="77"/>
  <c r="AH41" i="77" s="1"/>
  <c r="AF41" i="77"/>
  <c r="C42" i="77"/>
  <c r="D42" i="77"/>
  <c r="E42" i="77"/>
  <c r="F42" i="77"/>
  <c r="G42" i="77"/>
  <c r="H42" i="77"/>
  <c r="I42" i="77"/>
  <c r="J42" i="77"/>
  <c r="K42" i="77"/>
  <c r="L42" i="77"/>
  <c r="M42" i="77"/>
  <c r="N42" i="77"/>
  <c r="O42" i="77"/>
  <c r="P42" i="77"/>
  <c r="Q42" i="77"/>
  <c r="U42" i="77" s="1"/>
  <c r="S42" i="77"/>
  <c r="T42" i="77"/>
  <c r="AF42" i="77"/>
  <c r="C43" i="77"/>
  <c r="D43" i="77"/>
  <c r="E43" i="77"/>
  <c r="F43" i="77"/>
  <c r="G43" i="77"/>
  <c r="H43" i="77"/>
  <c r="I43" i="77"/>
  <c r="J43" i="77"/>
  <c r="K43" i="77"/>
  <c r="L43" i="77"/>
  <c r="M43" i="77"/>
  <c r="N43" i="77"/>
  <c r="O43" i="77"/>
  <c r="P43" i="77"/>
  <c r="Q43" i="77"/>
  <c r="U43" i="77" s="1"/>
  <c r="AH43" i="77" s="1"/>
  <c r="S43" i="77"/>
  <c r="T43" i="77"/>
  <c r="AF43" i="77"/>
  <c r="C44" i="77"/>
  <c r="D44" i="77"/>
  <c r="E44" i="77"/>
  <c r="F44" i="77"/>
  <c r="G44" i="77"/>
  <c r="H44" i="77"/>
  <c r="I44" i="77"/>
  <c r="J44" i="77"/>
  <c r="K44" i="77"/>
  <c r="L44" i="77"/>
  <c r="M44" i="77"/>
  <c r="N44" i="77"/>
  <c r="O44" i="77"/>
  <c r="P44" i="77"/>
  <c r="Q44" i="77"/>
  <c r="U44" i="77" s="1"/>
  <c r="S44" i="77"/>
  <c r="T44" i="77"/>
  <c r="AF44" i="77"/>
  <c r="C45" i="77"/>
  <c r="D45" i="77"/>
  <c r="E45" i="77"/>
  <c r="F45" i="77"/>
  <c r="G45" i="77"/>
  <c r="H45" i="77"/>
  <c r="I45" i="77"/>
  <c r="J45" i="77"/>
  <c r="K45" i="77"/>
  <c r="L45" i="77"/>
  <c r="M45" i="77"/>
  <c r="N45" i="77"/>
  <c r="O45" i="77"/>
  <c r="P45" i="77"/>
  <c r="Q45" i="77"/>
  <c r="S45" i="77"/>
  <c r="T45" i="77"/>
  <c r="U45" i="77"/>
  <c r="AF45" i="77"/>
  <c r="C46" i="77"/>
  <c r="D46" i="77"/>
  <c r="E46" i="77"/>
  <c r="F46" i="77"/>
  <c r="G46" i="77"/>
  <c r="H46" i="77"/>
  <c r="I46" i="77"/>
  <c r="J46" i="77"/>
  <c r="K46" i="77"/>
  <c r="L46" i="77"/>
  <c r="M46" i="77"/>
  <c r="N46" i="77"/>
  <c r="O46" i="77"/>
  <c r="P46" i="77"/>
  <c r="Q46" i="77"/>
  <c r="U46" i="77" s="1"/>
  <c r="AH46" i="77" s="1"/>
  <c r="S46" i="77"/>
  <c r="T46" i="77"/>
  <c r="AF46" i="77"/>
  <c r="C47" i="77"/>
  <c r="D47" i="77"/>
  <c r="E47" i="77"/>
  <c r="F47" i="77"/>
  <c r="G47" i="77"/>
  <c r="H47" i="77"/>
  <c r="I47" i="77"/>
  <c r="J47" i="77"/>
  <c r="K47" i="77"/>
  <c r="L47" i="77"/>
  <c r="M47" i="77"/>
  <c r="N47" i="77"/>
  <c r="O47" i="77"/>
  <c r="P47" i="77"/>
  <c r="Q47" i="77"/>
  <c r="U47" i="77" s="1"/>
  <c r="S47" i="77"/>
  <c r="AH47" i="77" s="1"/>
  <c r="T47" i="77"/>
  <c r="AF47" i="77"/>
  <c r="C48" i="77"/>
  <c r="D48" i="77"/>
  <c r="E48" i="77"/>
  <c r="F48" i="77"/>
  <c r="G48" i="77"/>
  <c r="H48" i="77"/>
  <c r="I48" i="77"/>
  <c r="J48" i="77"/>
  <c r="K48" i="77"/>
  <c r="L48" i="77"/>
  <c r="M48" i="77"/>
  <c r="N48" i="77"/>
  <c r="O48" i="77"/>
  <c r="P48" i="77"/>
  <c r="Q48" i="77"/>
  <c r="S48" i="77"/>
  <c r="AH48" i="77" s="1"/>
  <c r="T48" i="77"/>
  <c r="U48" i="77"/>
  <c r="AF48" i="77"/>
  <c r="C49" i="77"/>
  <c r="D49" i="77"/>
  <c r="E49" i="77"/>
  <c r="F49" i="77"/>
  <c r="G49" i="77"/>
  <c r="H49" i="77"/>
  <c r="I49" i="77"/>
  <c r="J49" i="77"/>
  <c r="K49" i="77"/>
  <c r="L49" i="77"/>
  <c r="M49" i="77"/>
  <c r="N49" i="77"/>
  <c r="O49" i="77"/>
  <c r="P49" i="77"/>
  <c r="Q49" i="77"/>
  <c r="U49" i="77" s="1"/>
  <c r="AH49" i="77" s="1"/>
  <c r="S49" i="77"/>
  <c r="T49" i="77"/>
  <c r="AF49" i="77"/>
  <c r="C50" i="77"/>
  <c r="D50" i="77"/>
  <c r="E50" i="77"/>
  <c r="F50" i="77"/>
  <c r="G50" i="77"/>
  <c r="H50" i="77"/>
  <c r="I50" i="77"/>
  <c r="J50" i="77"/>
  <c r="K50" i="77"/>
  <c r="L50" i="77"/>
  <c r="M50" i="77"/>
  <c r="N50" i="77"/>
  <c r="O50" i="77"/>
  <c r="P50" i="77"/>
  <c r="Q50" i="77"/>
  <c r="U50" i="77" s="1"/>
  <c r="S50" i="77"/>
  <c r="T50" i="77"/>
  <c r="AF50" i="77"/>
  <c r="C51" i="77"/>
  <c r="D51" i="77"/>
  <c r="E51" i="77"/>
  <c r="F51" i="77"/>
  <c r="G51" i="77"/>
  <c r="H51" i="77"/>
  <c r="I51" i="77"/>
  <c r="J51" i="77"/>
  <c r="K51" i="77"/>
  <c r="L51" i="77"/>
  <c r="M51" i="77"/>
  <c r="N51" i="77"/>
  <c r="O51" i="77"/>
  <c r="P51" i="77"/>
  <c r="Q51" i="77"/>
  <c r="S51" i="77"/>
  <c r="T51" i="77"/>
  <c r="U51" i="77"/>
  <c r="AH51" i="77" s="1"/>
  <c r="AF51" i="77"/>
  <c r="C52" i="77"/>
  <c r="D52" i="77"/>
  <c r="E52" i="77"/>
  <c r="F52" i="77"/>
  <c r="G52" i="77"/>
  <c r="H52" i="77"/>
  <c r="I52" i="77"/>
  <c r="J52" i="77"/>
  <c r="K52" i="77"/>
  <c r="L52" i="77"/>
  <c r="M52" i="77"/>
  <c r="N52" i="77"/>
  <c r="O52" i="77"/>
  <c r="P52" i="77"/>
  <c r="Q52" i="77"/>
  <c r="U52" i="77" s="1"/>
  <c r="S52" i="77"/>
  <c r="T52" i="77"/>
  <c r="AF52" i="77"/>
  <c r="C53" i="77"/>
  <c r="D53" i="77"/>
  <c r="E53" i="77"/>
  <c r="F53" i="77"/>
  <c r="G53" i="77"/>
  <c r="H53" i="77"/>
  <c r="I53" i="77"/>
  <c r="J53" i="77"/>
  <c r="K53" i="77"/>
  <c r="L53" i="77"/>
  <c r="M53" i="77"/>
  <c r="N53" i="77"/>
  <c r="O53" i="77"/>
  <c r="P53" i="77"/>
  <c r="Q53" i="77"/>
  <c r="S53" i="77"/>
  <c r="AH53" i="77" s="1"/>
  <c r="T53" i="77"/>
  <c r="U53" i="77"/>
  <c r="AF53" i="77"/>
  <c r="C54" i="77"/>
  <c r="D54" i="77"/>
  <c r="E54" i="77"/>
  <c r="F54" i="77"/>
  <c r="G54" i="77"/>
  <c r="H54" i="77"/>
  <c r="I54" i="77"/>
  <c r="J54" i="77"/>
  <c r="K54" i="77"/>
  <c r="L54" i="77"/>
  <c r="M54" i="77"/>
  <c r="N54" i="77"/>
  <c r="O54" i="77"/>
  <c r="P54" i="77"/>
  <c r="Q54" i="77"/>
  <c r="U54" i="77" s="1"/>
  <c r="AH54" i="77" s="1"/>
  <c r="S54" i="77"/>
  <c r="T54" i="77"/>
  <c r="AF54" i="77"/>
  <c r="C55" i="77"/>
  <c r="D55" i="77"/>
  <c r="E55" i="77"/>
  <c r="F55" i="77"/>
  <c r="G55" i="77"/>
  <c r="H55" i="77"/>
  <c r="I55" i="77"/>
  <c r="J55" i="77"/>
  <c r="K55" i="77"/>
  <c r="L55" i="77"/>
  <c r="M55" i="77"/>
  <c r="N55" i="77"/>
  <c r="O55" i="77"/>
  <c r="P55" i="77"/>
  <c r="Q55" i="77"/>
  <c r="U55" i="77" s="1"/>
  <c r="S55" i="77"/>
  <c r="T55" i="77"/>
  <c r="AF55" i="77"/>
  <c r="C56" i="77"/>
  <c r="D56" i="77"/>
  <c r="E56" i="77"/>
  <c r="F56" i="77"/>
  <c r="G56" i="77"/>
  <c r="H56" i="77"/>
  <c r="I56" i="77"/>
  <c r="J56" i="77"/>
  <c r="K56" i="77"/>
  <c r="L56" i="77"/>
  <c r="M56" i="77"/>
  <c r="N56" i="77"/>
  <c r="O56" i="77"/>
  <c r="P56" i="77"/>
  <c r="Q56" i="77"/>
  <c r="U56" i="77" s="1"/>
  <c r="S56" i="77"/>
  <c r="T56" i="77"/>
  <c r="AF56" i="77"/>
  <c r="C57" i="77"/>
  <c r="D57" i="77"/>
  <c r="E57" i="77"/>
  <c r="F57" i="77"/>
  <c r="G57" i="77"/>
  <c r="H57" i="77"/>
  <c r="I57" i="77"/>
  <c r="J57" i="77"/>
  <c r="K57" i="77"/>
  <c r="L57" i="77"/>
  <c r="M57" i="77"/>
  <c r="N57" i="77"/>
  <c r="O57" i="77"/>
  <c r="P57" i="77"/>
  <c r="Q57" i="77"/>
  <c r="S57" i="77"/>
  <c r="T57" i="77"/>
  <c r="U57" i="77"/>
  <c r="AF57" i="77"/>
  <c r="AH57" i="77"/>
  <c r="C58" i="77"/>
  <c r="D58" i="77"/>
  <c r="E58" i="77"/>
  <c r="F58" i="77"/>
  <c r="G58" i="77"/>
  <c r="H58" i="77"/>
  <c r="I58" i="77"/>
  <c r="J58" i="77"/>
  <c r="K58" i="77"/>
  <c r="L58" i="77"/>
  <c r="M58" i="77"/>
  <c r="N58" i="77"/>
  <c r="O58" i="77"/>
  <c r="P58" i="77"/>
  <c r="Q58" i="77"/>
  <c r="U58" i="77" s="1"/>
  <c r="S58" i="77"/>
  <c r="T58" i="77"/>
  <c r="AF58" i="77"/>
  <c r="C59" i="77"/>
  <c r="D59" i="77"/>
  <c r="E59" i="77"/>
  <c r="F59" i="77"/>
  <c r="G59" i="77"/>
  <c r="H59" i="77"/>
  <c r="I59" i="77"/>
  <c r="J59" i="77"/>
  <c r="K59" i="77"/>
  <c r="L59" i="77"/>
  <c r="M59" i="77"/>
  <c r="N59" i="77"/>
  <c r="O59" i="77"/>
  <c r="P59" i="77"/>
  <c r="Q59" i="77"/>
  <c r="S59" i="77"/>
  <c r="T59" i="77"/>
  <c r="U59" i="77"/>
  <c r="AH59" i="77" s="1"/>
  <c r="AF59" i="77"/>
  <c r="C60" i="77"/>
  <c r="D60" i="77"/>
  <c r="E60" i="77"/>
  <c r="F60" i="77"/>
  <c r="G60" i="77"/>
  <c r="H60" i="77"/>
  <c r="I60" i="77"/>
  <c r="J60" i="77"/>
  <c r="K60" i="77"/>
  <c r="L60" i="77"/>
  <c r="M60" i="77"/>
  <c r="N60" i="77"/>
  <c r="O60" i="77"/>
  <c r="P60" i="77"/>
  <c r="Q60" i="77"/>
  <c r="U60" i="77" s="1"/>
  <c r="S60" i="77"/>
  <c r="T60" i="77"/>
  <c r="AF60" i="77"/>
  <c r="C61" i="77"/>
  <c r="D61" i="77"/>
  <c r="E61" i="77"/>
  <c r="F61" i="77"/>
  <c r="G61" i="77"/>
  <c r="H61" i="77"/>
  <c r="I61" i="77"/>
  <c r="J61" i="77"/>
  <c r="K61" i="77"/>
  <c r="L61" i="77"/>
  <c r="M61" i="77"/>
  <c r="N61" i="77"/>
  <c r="O61" i="77"/>
  <c r="P61" i="77"/>
  <c r="Q61" i="77"/>
  <c r="U61" i="77" s="1"/>
  <c r="S61" i="77"/>
  <c r="T61" i="77"/>
  <c r="AF61" i="77"/>
  <c r="C62" i="77"/>
  <c r="D62" i="77"/>
  <c r="E62" i="77"/>
  <c r="F62" i="77"/>
  <c r="G62" i="77"/>
  <c r="H62" i="77"/>
  <c r="I62" i="77"/>
  <c r="J62" i="77"/>
  <c r="K62" i="77"/>
  <c r="L62" i="77"/>
  <c r="M62" i="77"/>
  <c r="N62" i="77"/>
  <c r="O62" i="77"/>
  <c r="P62" i="77"/>
  <c r="Q62" i="77"/>
  <c r="U62" i="77" s="1"/>
  <c r="AH62" i="77" s="1"/>
  <c r="S62" i="77"/>
  <c r="T62" i="77"/>
  <c r="AF62" i="77"/>
  <c r="C63" i="77"/>
  <c r="D63" i="77"/>
  <c r="E63" i="77"/>
  <c r="F63" i="77"/>
  <c r="G63" i="77"/>
  <c r="H63" i="77"/>
  <c r="I63" i="77"/>
  <c r="J63" i="77"/>
  <c r="K63" i="77"/>
  <c r="L63" i="77"/>
  <c r="M63" i="77"/>
  <c r="N63" i="77"/>
  <c r="O63" i="77"/>
  <c r="P63" i="77"/>
  <c r="Q63" i="77"/>
  <c r="U63" i="77" s="1"/>
  <c r="S63" i="77"/>
  <c r="AH63" i="77" s="1"/>
  <c r="T63" i="77"/>
  <c r="AF63" i="77"/>
  <c r="C64" i="77"/>
  <c r="D64" i="77"/>
  <c r="E64" i="77"/>
  <c r="F64" i="77"/>
  <c r="G64" i="77"/>
  <c r="H64" i="77"/>
  <c r="I64" i="77"/>
  <c r="J64" i="77"/>
  <c r="K64" i="77"/>
  <c r="L64" i="77"/>
  <c r="M64" i="77"/>
  <c r="N64" i="77"/>
  <c r="O64" i="77"/>
  <c r="P64" i="77"/>
  <c r="Q64" i="77"/>
  <c r="U64" i="77" s="1"/>
  <c r="S64" i="77"/>
  <c r="T64" i="77"/>
  <c r="AF64" i="77"/>
  <c r="C65" i="77"/>
  <c r="D65" i="77"/>
  <c r="E65" i="77"/>
  <c r="F65" i="77"/>
  <c r="G65" i="77"/>
  <c r="H65" i="77"/>
  <c r="I65" i="77"/>
  <c r="J65" i="77"/>
  <c r="K65" i="77"/>
  <c r="L65" i="77"/>
  <c r="M65" i="77"/>
  <c r="N65" i="77"/>
  <c r="O65" i="77"/>
  <c r="P65" i="77"/>
  <c r="Q65" i="77"/>
  <c r="U65" i="77" s="1"/>
  <c r="AH65" i="77" s="1"/>
  <c r="S65" i="77"/>
  <c r="T65" i="77"/>
  <c r="AF65" i="77"/>
  <c r="C66" i="77"/>
  <c r="D66" i="77"/>
  <c r="E66" i="77"/>
  <c r="F66" i="77"/>
  <c r="G66" i="77"/>
  <c r="H66" i="77"/>
  <c r="I66" i="77"/>
  <c r="J66" i="77"/>
  <c r="K66" i="77"/>
  <c r="L66" i="77"/>
  <c r="M66" i="77"/>
  <c r="N66" i="77"/>
  <c r="O66" i="77"/>
  <c r="P66" i="77"/>
  <c r="Q66" i="77"/>
  <c r="U66" i="77" s="1"/>
  <c r="S66" i="77"/>
  <c r="AH66" i="77" s="1"/>
  <c r="T66" i="77"/>
  <c r="AF66" i="77"/>
  <c r="C67" i="77"/>
  <c r="D67" i="77"/>
  <c r="E67" i="77"/>
  <c r="F67" i="77"/>
  <c r="G67" i="77"/>
  <c r="H67" i="77"/>
  <c r="I67" i="77"/>
  <c r="J67" i="77"/>
  <c r="K67" i="77"/>
  <c r="L67" i="77"/>
  <c r="M67" i="77"/>
  <c r="N67" i="77"/>
  <c r="O67" i="77"/>
  <c r="P67" i="77"/>
  <c r="Q67" i="77"/>
  <c r="U67" i="77" s="1"/>
  <c r="AH67" i="77" s="1"/>
  <c r="S67" i="77"/>
  <c r="T67" i="77"/>
  <c r="AF67" i="77"/>
  <c r="C68" i="77"/>
  <c r="D68" i="77"/>
  <c r="E68" i="77"/>
  <c r="F68" i="77"/>
  <c r="G68" i="77"/>
  <c r="H68" i="77"/>
  <c r="I68" i="77"/>
  <c r="J68" i="77"/>
  <c r="K68" i="77"/>
  <c r="L68" i="77"/>
  <c r="M68" i="77"/>
  <c r="N68" i="77"/>
  <c r="O68" i="77"/>
  <c r="P68" i="77"/>
  <c r="Q68" i="77"/>
  <c r="U68" i="77" s="1"/>
  <c r="S68" i="77"/>
  <c r="T68" i="77"/>
  <c r="AF68" i="77"/>
  <c r="C69" i="77"/>
  <c r="D69" i="77"/>
  <c r="E69" i="77"/>
  <c r="F69" i="77"/>
  <c r="G69" i="77"/>
  <c r="H69" i="77"/>
  <c r="I69" i="77"/>
  <c r="J69" i="77"/>
  <c r="K69" i="77"/>
  <c r="L69" i="77"/>
  <c r="M69" i="77"/>
  <c r="N69" i="77"/>
  <c r="O69" i="77"/>
  <c r="P69" i="77"/>
  <c r="Q69" i="77"/>
  <c r="S69" i="77"/>
  <c r="AH69" i="77" s="1"/>
  <c r="T69" i="77"/>
  <c r="U69" i="77"/>
  <c r="AF69" i="77"/>
  <c r="C70" i="77"/>
  <c r="D70" i="77"/>
  <c r="E70" i="77"/>
  <c r="F70" i="77"/>
  <c r="G70" i="77"/>
  <c r="H70" i="77"/>
  <c r="I70" i="77"/>
  <c r="J70" i="77"/>
  <c r="K70" i="77"/>
  <c r="L70" i="77"/>
  <c r="M70" i="77"/>
  <c r="N70" i="77"/>
  <c r="O70" i="77"/>
  <c r="P70" i="77"/>
  <c r="Q70" i="77"/>
  <c r="U70" i="77" s="1"/>
  <c r="AH70" i="77" s="1"/>
  <c r="S70" i="77"/>
  <c r="T70" i="77"/>
  <c r="AF70" i="77"/>
  <c r="C71" i="77"/>
  <c r="D71" i="77"/>
  <c r="E71" i="77"/>
  <c r="F71" i="77"/>
  <c r="G71" i="77"/>
  <c r="H71" i="77"/>
  <c r="I71" i="77"/>
  <c r="J71" i="77"/>
  <c r="K71" i="77"/>
  <c r="L71" i="77"/>
  <c r="M71" i="77"/>
  <c r="N71" i="77"/>
  <c r="O71" i="77"/>
  <c r="P71" i="77"/>
  <c r="Q71" i="77"/>
  <c r="U71" i="77" s="1"/>
  <c r="S71" i="77"/>
  <c r="T71" i="77"/>
  <c r="AF71" i="77"/>
  <c r="C72" i="77"/>
  <c r="D72" i="77"/>
  <c r="E72" i="77"/>
  <c r="F72" i="77"/>
  <c r="G72" i="77"/>
  <c r="H72" i="77"/>
  <c r="I72" i="77"/>
  <c r="J72" i="77"/>
  <c r="K72" i="77"/>
  <c r="L72" i="77"/>
  <c r="M72" i="77"/>
  <c r="N72" i="77"/>
  <c r="O72" i="77"/>
  <c r="P72" i="77"/>
  <c r="Q72" i="77"/>
  <c r="S72" i="77"/>
  <c r="T72" i="77"/>
  <c r="U72" i="77"/>
  <c r="AF72" i="77"/>
  <c r="C73" i="77"/>
  <c r="D73" i="77"/>
  <c r="E73" i="77"/>
  <c r="F73" i="77"/>
  <c r="G73" i="77"/>
  <c r="H73" i="77"/>
  <c r="I73" i="77"/>
  <c r="J73" i="77"/>
  <c r="K73" i="77"/>
  <c r="L73" i="77"/>
  <c r="M73" i="77"/>
  <c r="N73" i="77"/>
  <c r="O73" i="77"/>
  <c r="P73" i="77"/>
  <c r="Q73" i="77"/>
  <c r="U73" i="77" s="1"/>
  <c r="AH73" i="77" s="1"/>
  <c r="S73" i="77"/>
  <c r="T73" i="77"/>
  <c r="AF73" i="77"/>
  <c r="C74" i="77"/>
  <c r="D74" i="77"/>
  <c r="E74" i="77"/>
  <c r="F74" i="77"/>
  <c r="G74" i="77"/>
  <c r="H74" i="77"/>
  <c r="I74" i="77"/>
  <c r="J74" i="77"/>
  <c r="K74" i="77"/>
  <c r="L74" i="77"/>
  <c r="M74" i="77"/>
  <c r="N74" i="77"/>
  <c r="O74" i="77"/>
  <c r="P74" i="77"/>
  <c r="Q74" i="77"/>
  <c r="U74" i="77" s="1"/>
  <c r="S74" i="77"/>
  <c r="AH74" i="77" s="1"/>
  <c r="T74" i="77"/>
  <c r="AF74" i="77"/>
  <c r="C75" i="77"/>
  <c r="D75" i="77"/>
  <c r="E75" i="77"/>
  <c r="F75" i="77"/>
  <c r="G75" i="77"/>
  <c r="H75" i="77"/>
  <c r="I75" i="77"/>
  <c r="J75" i="77"/>
  <c r="K75" i="77"/>
  <c r="L75" i="77"/>
  <c r="M75" i="77"/>
  <c r="N75" i="77"/>
  <c r="O75" i="77"/>
  <c r="P75" i="77"/>
  <c r="Q75" i="77"/>
  <c r="S75" i="77"/>
  <c r="T75" i="77"/>
  <c r="U75" i="77"/>
  <c r="AH75" i="77" s="1"/>
  <c r="AF75" i="77"/>
  <c r="C76" i="77"/>
  <c r="D76" i="77"/>
  <c r="E76" i="77"/>
  <c r="F76" i="77"/>
  <c r="G76" i="77"/>
  <c r="H76" i="77"/>
  <c r="I76" i="77"/>
  <c r="J76" i="77"/>
  <c r="K76" i="77"/>
  <c r="L76" i="77"/>
  <c r="M76" i="77"/>
  <c r="N76" i="77"/>
  <c r="O76" i="77"/>
  <c r="P76" i="77"/>
  <c r="Q76" i="77"/>
  <c r="U76" i="77" s="1"/>
  <c r="S76" i="77"/>
  <c r="T76" i="77"/>
  <c r="AF76" i="77"/>
  <c r="C77" i="77"/>
  <c r="D77" i="77"/>
  <c r="E77" i="77"/>
  <c r="F77" i="77"/>
  <c r="G77" i="77"/>
  <c r="H77" i="77"/>
  <c r="I77" i="77"/>
  <c r="J77" i="77"/>
  <c r="K77" i="77"/>
  <c r="L77" i="77"/>
  <c r="M77" i="77"/>
  <c r="N77" i="77"/>
  <c r="O77" i="77"/>
  <c r="P77" i="77"/>
  <c r="Q77" i="77"/>
  <c r="S77" i="77"/>
  <c r="AH77" i="77" s="1"/>
  <c r="T77" i="77"/>
  <c r="U77" i="77"/>
  <c r="AF77" i="77"/>
  <c r="C78" i="77"/>
  <c r="D78" i="77"/>
  <c r="E78" i="77"/>
  <c r="F78" i="77"/>
  <c r="G78" i="77"/>
  <c r="H78" i="77"/>
  <c r="I78" i="77"/>
  <c r="J78" i="77"/>
  <c r="K78" i="77"/>
  <c r="L78" i="77"/>
  <c r="M78" i="77"/>
  <c r="N78" i="77"/>
  <c r="O78" i="77"/>
  <c r="P78" i="77"/>
  <c r="Q78" i="77"/>
  <c r="U78" i="77" s="1"/>
  <c r="AH78" i="77" s="1"/>
  <c r="S78" i="77"/>
  <c r="T78" i="77"/>
  <c r="AF78" i="77"/>
  <c r="C79" i="77"/>
  <c r="D79" i="77"/>
  <c r="E79" i="77"/>
  <c r="F79" i="77"/>
  <c r="G79" i="77"/>
  <c r="H79" i="77"/>
  <c r="I79" i="77"/>
  <c r="J79" i="77"/>
  <c r="K79" i="77"/>
  <c r="L79" i="77"/>
  <c r="M79" i="77"/>
  <c r="N79" i="77"/>
  <c r="O79" i="77"/>
  <c r="P79" i="77"/>
  <c r="Q79" i="77"/>
  <c r="U79" i="77" s="1"/>
  <c r="S79" i="77"/>
  <c r="T79" i="77"/>
  <c r="AF79" i="77"/>
  <c r="C80" i="77"/>
  <c r="D80" i="77"/>
  <c r="E80" i="77"/>
  <c r="F80" i="77"/>
  <c r="G80" i="77"/>
  <c r="H80" i="77"/>
  <c r="I80" i="77"/>
  <c r="J80" i="77"/>
  <c r="K80" i="77"/>
  <c r="L80" i="77"/>
  <c r="M80" i="77"/>
  <c r="N80" i="77"/>
  <c r="O80" i="77"/>
  <c r="P80" i="77"/>
  <c r="Q80" i="77"/>
  <c r="U80" i="77" s="1"/>
  <c r="S80" i="77"/>
  <c r="T80" i="77"/>
  <c r="AF80" i="77"/>
  <c r="C81" i="77"/>
  <c r="D81" i="77"/>
  <c r="E81" i="77"/>
  <c r="F81" i="77"/>
  <c r="G81" i="77"/>
  <c r="H81" i="77"/>
  <c r="I81" i="77"/>
  <c r="J81" i="77"/>
  <c r="K81" i="77"/>
  <c r="L81" i="77"/>
  <c r="M81" i="77"/>
  <c r="N81" i="77"/>
  <c r="O81" i="77"/>
  <c r="P81" i="77"/>
  <c r="Q81" i="77"/>
  <c r="S81" i="77"/>
  <c r="T81" i="77"/>
  <c r="U81" i="77"/>
  <c r="AH81" i="77" s="1"/>
  <c r="AF81" i="77"/>
  <c r="C82" i="77"/>
  <c r="D82" i="77"/>
  <c r="E82" i="77"/>
  <c r="F82" i="77"/>
  <c r="G82" i="77"/>
  <c r="H82" i="77"/>
  <c r="I82" i="77"/>
  <c r="J82" i="77"/>
  <c r="K82" i="77"/>
  <c r="L82" i="77"/>
  <c r="M82" i="77"/>
  <c r="N82" i="77"/>
  <c r="O82" i="77"/>
  <c r="P82" i="77"/>
  <c r="Q82" i="77"/>
  <c r="U82" i="77" s="1"/>
  <c r="S82" i="77"/>
  <c r="T82" i="77"/>
  <c r="AF82" i="77"/>
  <c r="C83" i="77"/>
  <c r="D83" i="77"/>
  <c r="E83" i="77"/>
  <c r="F83" i="77"/>
  <c r="G83" i="77"/>
  <c r="H83" i="77"/>
  <c r="I83" i="77"/>
  <c r="J83" i="77"/>
  <c r="K83" i="77"/>
  <c r="L83" i="77"/>
  <c r="M83" i="77"/>
  <c r="N83" i="77"/>
  <c r="O83" i="77"/>
  <c r="P83" i="77"/>
  <c r="Q83" i="77"/>
  <c r="S83" i="77"/>
  <c r="T83" i="77"/>
  <c r="U83" i="77"/>
  <c r="AH83" i="77" s="1"/>
  <c r="AF83" i="77"/>
  <c r="C84" i="77"/>
  <c r="D84" i="77"/>
  <c r="E84" i="77"/>
  <c r="F84" i="77"/>
  <c r="G84" i="77"/>
  <c r="H84" i="77"/>
  <c r="I84" i="77"/>
  <c r="J84" i="77"/>
  <c r="K84" i="77"/>
  <c r="L84" i="77"/>
  <c r="M84" i="77"/>
  <c r="N84" i="77"/>
  <c r="O84" i="77"/>
  <c r="P84" i="77"/>
  <c r="Q84" i="77"/>
  <c r="U84" i="77" s="1"/>
  <c r="S84" i="77"/>
  <c r="T84" i="77"/>
  <c r="AH84" i="77" s="1"/>
  <c r="AF84" i="77"/>
  <c r="C85" i="77"/>
  <c r="D85" i="77"/>
  <c r="E85" i="77"/>
  <c r="F85" i="77"/>
  <c r="G85" i="77"/>
  <c r="H85" i="77"/>
  <c r="I85" i="77"/>
  <c r="J85" i="77"/>
  <c r="K85" i="77"/>
  <c r="L85" i="77"/>
  <c r="M85" i="77"/>
  <c r="N85" i="77"/>
  <c r="O85" i="77"/>
  <c r="P85" i="77"/>
  <c r="Q85" i="77"/>
  <c r="U85" i="77" s="1"/>
  <c r="S85" i="77"/>
  <c r="T85" i="77"/>
  <c r="AF85" i="77"/>
  <c r="C86" i="77"/>
  <c r="D86" i="77"/>
  <c r="E86" i="77"/>
  <c r="F86" i="77"/>
  <c r="G86" i="77"/>
  <c r="H86" i="77"/>
  <c r="I86" i="77"/>
  <c r="J86" i="77"/>
  <c r="K86" i="77"/>
  <c r="L86" i="77"/>
  <c r="M86" i="77"/>
  <c r="N86" i="77"/>
  <c r="O86" i="77"/>
  <c r="P86" i="77"/>
  <c r="Q86" i="77"/>
  <c r="U86" i="77" s="1"/>
  <c r="AH86" i="77" s="1"/>
  <c r="S86" i="77"/>
  <c r="T86" i="77"/>
  <c r="AF86" i="77"/>
  <c r="C87" i="77"/>
  <c r="D87" i="77"/>
  <c r="E87" i="77"/>
  <c r="F87" i="77"/>
  <c r="G87" i="77"/>
  <c r="H87" i="77"/>
  <c r="I87" i="77"/>
  <c r="J87" i="77"/>
  <c r="K87" i="77"/>
  <c r="L87" i="77"/>
  <c r="M87" i="77"/>
  <c r="N87" i="77"/>
  <c r="O87" i="77"/>
  <c r="P87" i="77"/>
  <c r="Q87" i="77"/>
  <c r="U87" i="77" s="1"/>
  <c r="S87" i="77"/>
  <c r="T87" i="77"/>
  <c r="AF87" i="77"/>
  <c r="C88" i="77"/>
  <c r="D88" i="77"/>
  <c r="E88" i="77"/>
  <c r="F88" i="77"/>
  <c r="G88" i="77"/>
  <c r="H88" i="77"/>
  <c r="I88" i="77"/>
  <c r="J88" i="77"/>
  <c r="K88" i="77"/>
  <c r="L88" i="77"/>
  <c r="M88" i="77"/>
  <c r="N88" i="77"/>
  <c r="O88" i="77"/>
  <c r="P88" i="77"/>
  <c r="Q88" i="77"/>
  <c r="U88" i="77" s="1"/>
  <c r="S88" i="77"/>
  <c r="T88" i="77"/>
  <c r="AF88" i="77"/>
  <c r="C89" i="77"/>
  <c r="D89" i="77"/>
  <c r="E89" i="77"/>
  <c r="F89" i="77"/>
  <c r="G89" i="77"/>
  <c r="H89" i="77"/>
  <c r="I89" i="77"/>
  <c r="J89" i="77"/>
  <c r="K89" i="77"/>
  <c r="L89" i="77"/>
  <c r="M89" i="77"/>
  <c r="N89" i="77"/>
  <c r="O89" i="77"/>
  <c r="P89" i="77"/>
  <c r="Q89" i="77"/>
  <c r="S89" i="77"/>
  <c r="T89" i="77"/>
  <c r="U89" i="77"/>
  <c r="AH89" i="77" s="1"/>
  <c r="AF89" i="77"/>
  <c r="C90" i="77"/>
  <c r="D90" i="77"/>
  <c r="E90" i="77"/>
  <c r="F90" i="77"/>
  <c r="G90" i="77"/>
  <c r="H90" i="77"/>
  <c r="I90" i="77"/>
  <c r="J90" i="77"/>
  <c r="K90" i="77"/>
  <c r="L90" i="77"/>
  <c r="M90" i="77"/>
  <c r="N90" i="77"/>
  <c r="O90" i="77"/>
  <c r="P90" i="77"/>
  <c r="Q90" i="77"/>
  <c r="U90" i="77" s="1"/>
  <c r="S90" i="77"/>
  <c r="T90" i="77"/>
  <c r="AF90" i="77"/>
  <c r="C91" i="77"/>
  <c r="D91" i="77"/>
  <c r="E91" i="77"/>
  <c r="F91" i="77"/>
  <c r="G91" i="77"/>
  <c r="H91" i="77"/>
  <c r="I91" i="77"/>
  <c r="J91" i="77"/>
  <c r="K91" i="77"/>
  <c r="L91" i="77"/>
  <c r="M91" i="77"/>
  <c r="N91" i="77"/>
  <c r="O91" i="77"/>
  <c r="P91" i="77"/>
  <c r="Q91" i="77"/>
  <c r="U91" i="77" s="1"/>
  <c r="AH91" i="77" s="1"/>
  <c r="S91" i="77"/>
  <c r="T91" i="77"/>
  <c r="AF91" i="77"/>
  <c r="C92" i="77"/>
  <c r="D92" i="77"/>
  <c r="E92" i="77"/>
  <c r="F92" i="77"/>
  <c r="G92" i="77"/>
  <c r="H92" i="77"/>
  <c r="I92" i="77"/>
  <c r="J92" i="77"/>
  <c r="K92" i="77"/>
  <c r="L92" i="77"/>
  <c r="M92" i="77"/>
  <c r="N92" i="77"/>
  <c r="O92" i="77"/>
  <c r="P92" i="77"/>
  <c r="Q92" i="77"/>
  <c r="U92" i="77" s="1"/>
  <c r="S92" i="77"/>
  <c r="T92" i="77"/>
  <c r="AH92" i="77" s="1"/>
  <c r="AF92" i="77"/>
  <c r="C93" i="77"/>
  <c r="D93" i="77"/>
  <c r="E93" i="77"/>
  <c r="F93" i="77"/>
  <c r="G93" i="77"/>
  <c r="H93" i="77"/>
  <c r="I93" i="77"/>
  <c r="J93" i="77"/>
  <c r="K93" i="77"/>
  <c r="L93" i="77"/>
  <c r="M93" i="77"/>
  <c r="N93" i="77"/>
  <c r="O93" i="77"/>
  <c r="P93" i="77"/>
  <c r="Q93" i="77"/>
  <c r="U93" i="77" s="1"/>
  <c r="S93" i="77"/>
  <c r="T93" i="77"/>
  <c r="AF93" i="77"/>
  <c r="C94" i="77"/>
  <c r="D94" i="77"/>
  <c r="E94" i="77"/>
  <c r="F94" i="77"/>
  <c r="G94" i="77"/>
  <c r="H94" i="77"/>
  <c r="I94" i="77"/>
  <c r="J94" i="77"/>
  <c r="K94" i="77"/>
  <c r="L94" i="77"/>
  <c r="M94" i="77"/>
  <c r="N94" i="77"/>
  <c r="O94" i="77"/>
  <c r="P94" i="77"/>
  <c r="Q94" i="77"/>
  <c r="U94" i="77" s="1"/>
  <c r="AH94" i="77" s="1"/>
  <c r="S94" i="77"/>
  <c r="T94" i="77"/>
  <c r="AF94" i="77"/>
  <c r="C95" i="77"/>
  <c r="D95" i="77"/>
  <c r="E95" i="77"/>
  <c r="F95" i="77"/>
  <c r="G95" i="77"/>
  <c r="H95" i="77"/>
  <c r="I95" i="77"/>
  <c r="J95" i="77"/>
  <c r="K95" i="77"/>
  <c r="L95" i="77"/>
  <c r="M95" i="77"/>
  <c r="N95" i="77"/>
  <c r="O95" i="77"/>
  <c r="P95" i="77"/>
  <c r="Q95" i="77"/>
  <c r="U95" i="77" s="1"/>
  <c r="S95" i="77"/>
  <c r="T95" i="77"/>
  <c r="AF95" i="77"/>
  <c r="C96" i="77"/>
  <c r="D96" i="77"/>
  <c r="E96" i="77"/>
  <c r="F96" i="77"/>
  <c r="G96" i="77"/>
  <c r="H96" i="77"/>
  <c r="I96" i="77"/>
  <c r="J96" i="77"/>
  <c r="K96" i="77"/>
  <c r="L96" i="77"/>
  <c r="M96" i="77"/>
  <c r="N96" i="77"/>
  <c r="O96" i="77"/>
  <c r="P96" i="77"/>
  <c r="Q96" i="77"/>
  <c r="S96" i="77"/>
  <c r="T96" i="77"/>
  <c r="U96" i="77"/>
  <c r="AF96" i="77"/>
  <c r="C97" i="77"/>
  <c r="D97" i="77"/>
  <c r="E97" i="77"/>
  <c r="F97" i="77"/>
  <c r="G97" i="77"/>
  <c r="H97" i="77"/>
  <c r="I97" i="77"/>
  <c r="J97" i="77"/>
  <c r="K97" i="77"/>
  <c r="L97" i="77"/>
  <c r="M97" i="77"/>
  <c r="N97" i="77"/>
  <c r="O97" i="77"/>
  <c r="P97" i="77"/>
  <c r="Q97" i="77"/>
  <c r="U97" i="77" s="1"/>
  <c r="AH97" i="77" s="1"/>
  <c r="S97" i="77"/>
  <c r="T97" i="77"/>
  <c r="AF97" i="77"/>
  <c r="C98" i="77"/>
  <c r="D98" i="77"/>
  <c r="E98" i="77"/>
  <c r="F98" i="77"/>
  <c r="G98" i="77"/>
  <c r="H98" i="77"/>
  <c r="I98" i="77"/>
  <c r="J98" i="77"/>
  <c r="K98" i="77"/>
  <c r="L98" i="77"/>
  <c r="M98" i="77"/>
  <c r="N98" i="77"/>
  <c r="O98" i="77"/>
  <c r="P98" i="77"/>
  <c r="Q98" i="77"/>
  <c r="U98" i="77" s="1"/>
  <c r="S98" i="77"/>
  <c r="AH98" i="77" s="1"/>
  <c r="T98" i="77"/>
  <c r="AF98" i="77"/>
  <c r="C99" i="77"/>
  <c r="D99" i="77"/>
  <c r="E99" i="77"/>
  <c r="F99" i="77"/>
  <c r="G99" i="77"/>
  <c r="H99" i="77"/>
  <c r="I99" i="77"/>
  <c r="J99" i="77"/>
  <c r="K99" i="77"/>
  <c r="L99" i="77"/>
  <c r="M99" i="77"/>
  <c r="N99" i="77"/>
  <c r="O99" i="77"/>
  <c r="P99" i="77"/>
  <c r="Q99" i="77"/>
  <c r="S99" i="77"/>
  <c r="T99" i="77"/>
  <c r="U99" i="77"/>
  <c r="AF99" i="77"/>
  <c r="AH99" i="77"/>
  <c r="C100" i="77"/>
  <c r="D100" i="77"/>
  <c r="E100" i="77"/>
  <c r="F100" i="77"/>
  <c r="G100" i="77"/>
  <c r="H100" i="77"/>
  <c r="I100" i="77"/>
  <c r="J100" i="77"/>
  <c r="K100" i="77"/>
  <c r="L100" i="77"/>
  <c r="M100" i="77"/>
  <c r="N100" i="77"/>
  <c r="O100" i="77"/>
  <c r="P100" i="77"/>
  <c r="Q100" i="77"/>
  <c r="U100" i="77" s="1"/>
  <c r="S100" i="77"/>
  <c r="T100" i="77"/>
  <c r="AF100" i="77"/>
  <c r="C101" i="77"/>
  <c r="D101" i="77"/>
  <c r="E101" i="77"/>
  <c r="F101" i="77"/>
  <c r="G101" i="77"/>
  <c r="H101" i="77"/>
  <c r="I101" i="77"/>
  <c r="J101" i="77"/>
  <c r="K101" i="77"/>
  <c r="L101" i="77"/>
  <c r="M101" i="77"/>
  <c r="N101" i="77"/>
  <c r="O101" i="77"/>
  <c r="P101" i="77"/>
  <c r="Q101" i="77"/>
  <c r="S101" i="77"/>
  <c r="AH101" i="77" s="1"/>
  <c r="T101" i="77"/>
  <c r="U101" i="77"/>
  <c r="AF101" i="77"/>
  <c r="C102" i="77"/>
  <c r="D102" i="77"/>
  <c r="E102" i="77"/>
  <c r="F102" i="77"/>
  <c r="G102" i="77"/>
  <c r="H102" i="77"/>
  <c r="I102" i="77"/>
  <c r="J102" i="77"/>
  <c r="K102" i="77"/>
  <c r="L102" i="77"/>
  <c r="M102" i="77"/>
  <c r="N102" i="77"/>
  <c r="O102" i="77"/>
  <c r="P102" i="77"/>
  <c r="Q102" i="77"/>
  <c r="U102" i="77" s="1"/>
  <c r="AH102" i="77" s="1"/>
  <c r="S102" i="77"/>
  <c r="T102" i="77"/>
  <c r="AF102" i="77"/>
  <c r="C103" i="77"/>
  <c r="D103" i="77"/>
  <c r="E103" i="77"/>
  <c r="F103" i="77"/>
  <c r="G103" i="77"/>
  <c r="H103" i="77"/>
  <c r="I103" i="77"/>
  <c r="J103" i="77"/>
  <c r="K103" i="77"/>
  <c r="L103" i="77"/>
  <c r="M103" i="77"/>
  <c r="N103" i="77"/>
  <c r="O103" i="77"/>
  <c r="P103" i="77"/>
  <c r="Q103" i="77"/>
  <c r="U103" i="77" s="1"/>
  <c r="S103" i="77"/>
  <c r="T103" i="77"/>
  <c r="AF103" i="77"/>
  <c r="C104" i="77"/>
  <c r="D104" i="77"/>
  <c r="E104" i="77"/>
  <c r="F104" i="77"/>
  <c r="G104" i="77"/>
  <c r="H104" i="77"/>
  <c r="I104" i="77"/>
  <c r="J104" i="77"/>
  <c r="K104" i="77"/>
  <c r="L104" i="77"/>
  <c r="M104" i="77"/>
  <c r="N104" i="77"/>
  <c r="O104" i="77"/>
  <c r="P104" i="77"/>
  <c r="Q104" i="77"/>
  <c r="U104" i="77" s="1"/>
  <c r="S104" i="77"/>
  <c r="T104" i="77"/>
  <c r="AF104" i="77"/>
  <c r="C105" i="77"/>
  <c r="D105" i="77"/>
  <c r="E105" i="77"/>
  <c r="F105" i="77"/>
  <c r="G105" i="77"/>
  <c r="H105" i="77"/>
  <c r="I105" i="77"/>
  <c r="J105" i="77"/>
  <c r="K105" i="77"/>
  <c r="L105" i="77"/>
  <c r="M105" i="77"/>
  <c r="N105" i="77"/>
  <c r="O105" i="77"/>
  <c r="P105" i="77"/>
  <c r="Q105" i="77"/>
  <c r="U105" i="77" s="1"/>
  <c r="AH105" i="77" s="1"/>
  <c r="S105" i="77"/>
  <c r="T105" i="77"/>
  <c r="AF105" i="77"/>
  <c r="C106" i="77"/>
  <c r="D106" i="77"/>
  <c r="E106" i="77"/>
  <c r="F106" i="77"/>
  <c r="G106" i="77"/>
  <c r="H106" i="77"/>
  <c r="I106" i="77"/>
  <c r="J106" i="77"/>
  <c r="K106" i="77"/>
  <c r="L106" i="77"/>
  <c r="M106" i="77"/>
  <c r="N106" i="77"/>
  <c r="O106" i="77"/>
  <c r="P106" i="77"/>
  <c r="Q106" i="77"/>
  <c r="U106" i="77" s="1"/>
  <c r="S106" i="77"/>
  <c r="T106" i="77"/>
  <c r="AF106" i="77"/>
  <c r="C107" i="77"/>
  <c r="D107" i="77"/>
  <c r="E107" i="77"/>
  <c r="F107" i="77"/>
  <c r="G107" i="77"/>
  <c r="H107" i="77"/>
  <c r="I107" i="77"/>
  <c r="J107" i="77"/>
  <c r="K107" i="77"/>
  <c r="L107" i="77"/>
  <c r="M107" i="77"/>
  <c r="N107" i="77"/>
  <c r="O107" i="77"/>
  <c r="P107" i="77"/>
  <c r="Q107" i="77"/>
  <c r="U107" i="77" s="1"/>
  <c r="AH107" i="77" s="1"/>
  <c r="S107" i="77"/>
  <c r="T107" i="77"/>
  <c r="AF107" i="77"/>
  <c r="C108" i="77"/>
  <c r="D108" i="77"/>
  <c r="E108" i="77"/>
  <c r="F108" i="77"/>
  <c r="G108" i="77"/>
  <c r="H108" i="77"/>
  <c r="I108" i="77"/>
  <c r="J108" i="77"/>
  <c r="K108" i="77"/>
  <c r="L108" i="77"/>
  <c r="M108" i="77"/>
  <c r="N108" i="77"/>
  <c r="O108" i="77"/>
  <c r="P108" i="77"/>
  <c r="Q108" i="77"/>
  <c r="U108" i="77" s="1"/>
  <c r="S108" i="77"/>
  <c r="T108" i="77"/>
  <c r="AH108" i="77" s="1"/>
  <c r="AF108" i="77"/>
  <c r="C109" i="77"/>
  <c r="D109" i="77"/>
  <c r="E109" i="77"/>
  <c r="F109" i="77"/>
  <c r="G109" i="77"/>
  <c r="H109" i="77"/>
  <c r="I109" i="77"/>
  <c r="J109" i="77"/>
  <c r="K109" i="77"/>
  <c r="L109" i="77"/>
  <c r="M109" i="77"/>
  <c r="N109" i="77"/>
  <c r="O109" i="77"/>
  <c r="P109" i="77"/>
  <c r="Q109" i="77"/>
  <c r="U109" i="77" s="1"/>
  <c r="S109" i="77"/>
  <c r="T109" i="77"/>
  <c r="AF109" i="77"/>
  <c r="C110" i="77"/>
  <c r="D110" i="77"/>
  <c r="E110" i="77"/>
  <c r="F110" i="77"/>
  <c r="G110" i="77"/>
  <c r="H110" i="77"/>
  <c r="I110" i="77"/>
  <c r="J110" i="77"/>
  <c r="K110" i="77"/>
  <c r="L110" i="77"/>
  <c r="M110" i="77"/>
  <c r="N110" i="77"/>
  <c r="O110" i="77"/>
  <c r="P110" i="77"/>
  <c r="Q110" i="77"/>
  <c r="U110" i="77" s="1"/>
  <c r="AH110" i="77" s="1"/>
  <c r="S110" i="77"/>
  <c r="T110" i="77"/>
  <c r="AF110" i="77"/>
  <c r="C111" i="77"/>
  <c r="D111" i="77"/>
  <c r="E111" i="77"/>
  <c r="F111" i="77"/>
  <c r="G111" i="77"/>
  <c r="H111" i="77"/>
  <c r="I111" i="77"/>
  <c r="J111" i="77"/>
  <c r="K111" i="77"/>
  <c r="L111" i="77"/>
  <c r="M111" i="77"/>
  <c r="N111" i="77"/>
  <c r="O111" i="77"/>
  <c r="P111" i="77"/>
  <c r="Q111" i="77"/>
  <c r="U111" i="77" s="1"/>
  <c r="S111" i="77"/>
  <c r="T111" i="77"/>
  <c r="AF111" i="77"/>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C17" i="73"/>
  <c r="AH61" i="77" l="1"/>
  <c r="AH109" i="77"/>
  <c r="AH106" i="77"/>
  <c r="AH93" i="77"/>
  <c r="AH90" i="77"/>
  <c r="AH64" i="77"/>
  <c r="AH60" i="77"/>
  <c r="AH42" i="77"/>
  <c r="AH26" i="77"/>
  <c r="AH20" i="77"/>
  <c r="AH88" i="77"/>
  <c r="AH96" i="77"/>
  <c r="AH45" i="77"/>
  <c r="AH29" i="77"/>
  <c r="AH40" i="77"/>
  <c r="AH72" i="77"/>
  <c r="AH16" i="77"/>
  <c r="AH56" i="77"/>
  <c r="AH104" i="77"/>
  <c r="AH80" i="77"/>
  <c r="AH71" i="77"/>
  <c r="AH85" i="77"/>
  <c r="AH37" i="77"/>
  <c r="AH21" i="77"/>
  <c r="AH13" i="77"/>
  <c r="AH103" i="77"/>
  <c r="AH79" i="77"/>
  <c r="AH55" i="77"/>
  <c r="AH36" i="77"/>
  <c r="AH87" i="77"/>
  <c r="AH44" i="77"/>
  <c r="AH28" i="77"/>
  <c r="AH111" i="77"/>
  <c r="AH95" i="77"/>
  <c r="AH68" i="77"/>
  <c r="AH50" i="77"/>
  <c r="AH100" i="77"/>
  <c r="AH76" i="77"/>
  <c r="AH52" i="77"/>
  <c r="AH34" i="77"/>
  <c r="AH18" i="77"/>
  <c r="AH82" i="77"/>
  <c r="AH58" i="77"/>
  <c r="AH15" i="77"/>
  <c r="AH12" i="77"/>
  <c r="B12" i="72"/>
  <c r="C12" i="72"/>
  <c r="D12" i="72"/>
  <c r="E12" i="72"/>
  <c r="F12" i="72"/>
  <c r="G12" i="72"/>
  <c r="H12" i="72"/>
  <c r="I12" i="72"/>
  <c r="J12" i="72"/>
  <c r="K12" i="72"/>
  <c r="B13" i="72"/>
  <c r="C13" i="72"/>
  <c r="D13" i="72"/>
  <c r="E13" i="72"/>
  <c r="F13" i="72"/>
  <c r="G13" i="72"/>
  <c r="H13" i="72"/>
  <c r="I13" i="72"/>
  <c r="J13" i="72"/>
  <c r="K13" i="72"/>
  <c r="B14" i="72"/>
  <c r="C14" i="72"/>
  <c r="D14" i="72"/>
  <c r="E14" i="72"/>
  <c r="F14" i="72"/>
  <c r="G14" i="72"/>
  <c r="H14" i="72"/>
  <c r="I14" i="72"/>
  <c r="J14" i="72"/>
  <c r="K14" i="72"/>
  <c r="B15" i="72"/>
  <c r="C15" i="72"/>
  <c r="D15" i="72"/>
  <c r="E15" i="72"/>
  <c r="F15" i="72"/>
  <c r="G15" i="72"/>
  <c r="H15" i="72"/>
  <c r="I15" i="72"/>
  <c r="J15" i="72"/>
  <c r="K15" i="72"/>
  <c r="B16" i="72"/>
  <c r="C16" i="72"/>
  <c r="D16" i="72"/>
  <c r="E16" i="72"/>
  <c r="F16" i="72"/>
  <c r="G16" i="72"/>
  <c r="H16" i="72"/>
  <c r="I16" i="72"/>
  <c r="J16" i="72"/>
  <c r="K16" i="72"/>
  <c r="B17" i="72"/>
  <c r="C17" i="72"/>
  <c r="C18" i="72"/>
  <c r="C19" i="72"/>
  <c r="C20" i="72"/>
  <c r="C21" i="72"/>
  <c r="C22" i="72"/>
  <c r="C23" i="72"/>
  <c r="C24" i="72"/>
  <c r="C25" i="72"/>
  <c r="C26" i="72"/>
  <c r="C27" i="72"/>
  <c r="C28" i="72"/>
  <c r="D7" i="78"/>
  <c r="P5" i="77" l="1"/>
  <c r="D49" i="70"/>
  <c r="M26" i="75" l="1"/>
  <c r="M27" i="75"/>
  <c r="V27" i="75" l="1"/>
  <c r="P28" i="75"/>
  <c r="AJ22" i="75" l="1"/>
  <c r="Z1" i="75" l="1"/>
  <c r="AB52" i="70" l="1"/>
  <c r="AB50" i="70" s="1"/>
  <c r="AB31" i="70"/>
  <c r="D28" i="70"/>
  <c r="M30" i="75" l="1"/>
  <c r="M29" i="75"/>
  <c r="AC15" i="75"/>
  <c r="T15" i="75"/>
  <c r="K15" i="75"/>
  <c r="G14" i="75"/>
  <c r="G13" i="75"/>
  <c r="G12" i="75"/>
  <c r="G11" i="75"/>
  <c r="G9" i="75"/>
  <c r="G8" i="75"/>
  <c r="V30" i="75" l="1"/>
  <c r="AA26" i="75"/>
  <c r="P31" i="75"/>
  <c r="Z22" i="75"/>
  <c r="Q66" i="75"/>
  <c r="AA29" i="75" l="1"/>
  <c r="Z21" i="75" l="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B28" i="72"/>
  <c r="AG27" i="72"/>
  <c r="R27" i="72"/>
  <c r="Q27" i="72"/>
  <c r="P27" i="72"/>
  <c r="U27" i="72" s="1"/>
  <c r="O27" i="72"/>
  <c r="L27" i="72"/>
  <c r="K27" i="72"/>
  <c r="J27" i="72"/>
  <c r="I27" i="72"/>
  <c r="H27" i="72"/>
  <c r="G27" i="72"/>
  <c r="F27" i="72"/>
  <c r="E27" i="72"/>
  <c r="D27" i="72"/>
  <c r="B27" i="72"/>
  <c r="AG26" i="72"/>
  <c r="R26" i="72"/>
  <c r="Q26" i="72"/>
  <c r="P26" i="72"/>
  <c r="U26" i="72" s="1"/>
  <c r="O26" i="72"/>
  <c r="L26" i="72"/>
  <c r="K26" i="72"/>
  <c r="J26" i="72"/>
  <c r="I26" i="72"/>
  <c r="H26" i="72"/>
  <c r="G26" i="72"/>
  <c r="F26" i="72"/>
  <c r="E26" i="72"/>
  <c r="D26" i="72"/>
  <c r="B26" i="72"/>
  <c r="AG25" i="72"/>
  <c r="R25" i="72"/>
  <c r="Q25" i="72"/>
  <c r="P25" i="72"/>
  <c r="U25" i="72" s="1"/>
  <c r="O25" i="72"/>
  <c r="L25" i="72"/>
  <c r="K25" i="72"/>
  <c r="J25" i="72"/>
  <c r="I25" i="72"/>
  <c r="H25" i="72"/>
  <c r="G25" i="72"/>
  <c r="F25" i="72"/>
  <c r="E25" i="72"/>
  <c r="D25" i="72"/>
  <c r="B25" i="72"/>
  <c r="AG24" i="72"/>
  <c r="R24" i="72"/>
  <c r="Q24" i="72"/>
  <c r="P24" i="72"/>
  <c r="U24" i="72" s="1"/>
  <c r="O24" i="72"/>
  <c r="L24" i="72"/>
  <c r="K24" i="72"/>
  <c r="J24" i="72"/>
  <c r="I24" i="72"/>
  <c r="H24" i="72"/>
  <c r="G24" i="72"/>
  <c r="F24" i="72"/>
  <c r="E24" i="72"/>
  <c r="D24" i="72"/>
  <c r="B24" i="72"/>
  <c r="AG23" i="72"/>
  <c r="R23" i="72"/>
  <c r="Q23" i="72"/>
  <c r="P23" i="72"/>
  <c r="U23" i="72" s="1"/>
  <c r="O23" i="72"/>
  <c r="L23" i="72"/>
  <c r="K23" i="72"/>
  <c r="J23" i="72"/>
  <c r="I23" i="72"/>
  <c r="H23" i="72"/>
  <c r="G23" i="72"/>
  <c r="F23" i="72"/>
  <c r="E23" i="72"/>
  <c r="D23" i="72"/>
  <c r="B23" i="72"/>
  <c r="AG22" i="72"/>
  <c r="R22" i="72"/>
  <c r="Q22" i="72"/>
  <c r="P22" i="72"/>
  <c r="U22" i="72" s="1"/>
  <c r="O22" i="72"/>
  <c r="L22" i="72"/>
  <c r="K22" i="72"/>
  <c r="J22" i="72"/>
  <c r="I22" i="72"/>
  <c r="H22" i="72"/>
  <c r="G22" i="72"/>
  <c r="F22" i="72"/>
  <c r="E22" i="72"/>
  <c r="D22" i="72"/>
  <c r="B22" i="72"/>
  <c r="AG21" i="72"/>
  <c r="R21" i="72"/>
  <c r="Q21" i="72"/>
  <c r="P21" i="72"/>
  <c r="U21" i="72" s="1"/>
  <c r="O21" i="72"/>
  <c r="L21" i="72"/>
  <c r="K21" i="72"/>
  <c r="J21" i="72"/>
  <c r="I21" i="72"/>
  <c r="H21" i="72"/>
  <c r="G21" i="72"/>
  <c r="F21" i="72"/>
  <c r="E21" i="72"/>
  <c r="D21" i="72"/>
  <c r="B21" i="72"/>
  <c r="AG20" i="72"/>
  <c r="R20" i="72"/>
  <c r="Q20" i="72"/>
  <c r="P20" i="72"/>
  <c r="U20" i="72" s="1"/>
  <c r="O20" i="72"/>
  <c r="L20" i="72"/>
  <c r="K20" i="72"/>
  <c r="J20" i="72"/>
  <c r="I20" i="72"/>
  <c r="H20" i="72"/>
  <c r="G20" i="72"/>
  <c r="F20" i="72"/>
  <c r="E20" i="72"/>
  <c r="D20" i="72"/>
  <c r="B20" i="72"/>
  <c r="AG19" i="72"/>
  <c r="R19" i="72"/>
  <c r="Q19" i="72"/>
  <c r="P19" i="72"/>
  <c r="U19" i="72" s="1"/>
  <c r="O19" i="72"/>
  <c r="L19" i="72"/>
  <c r="K19" i="72"/>
  <c r="J19" i="72"/>
  <c r="I19" i="72"/>
  <c r="H19" i="72"/>
  <c r="G19" i="72"/>
  <c r="F19" i="72"/>
  <c r="E19" i="72"/>
  <c r="D19" i="72"/>
  <c r="B19" i="72"/>
  <c r="AG18" i="72"/>
  <c r="R18" i="72"/>
  <c r="Q18" i="72"/>
  <c r="P18" i="72"/>
  <c r="U18" i="72" s="1"/>
  <c r="O18" i="72"/>
  <c r="L18" i="72"/>
  <c r="K18" i="72"/>
  <c r="J18" i="72"/>
  <c r="I18" i="72"/>
  <c r="H18" i="72"/>
  <c r="G18" i="72"/>
  <c r="F18" i="72"/>
  <c r="E18" i="72"/>
  <c r="D18" i="72"/>
  <c r="B18" i="72"/>
  <c r="AG17" i="72"/>
  <c r="R17" i="72"/>
  <c r="Q17" i="72"/>
  <c r="P17" i="72"/>
  <c r="U17" i="72" s="1"/>
  <c r="O17" i="72"/>
  <c r="L17" i="72"/>
  <c r="K17" i="72"/>
  <c r="J17" i="72"/>
  <c r="I17" i="72"/>
  <c r="H17" i="72"/>
  <c r="G17" i="72"/>
  <c r="F17" i="72"/>
  <c r="E17" i="72"/>
  <c r="D17" i="72"/>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AC1" i="70"/>
  <c r="D3" i="72"/>
  <c r="T15" i="70"/>
  <c r="K15" i="70"/>
  <c r="G12" i="70"/>
  <c r="G11" i="70"/>
  <c r="G9" i="70"/>
  <c r="G8" i="70"/>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　(A)及び(B)で実施する場合は，設定するグループ毎の配分比率を入力して下さい。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Q68" authorId="0" shapeId="0">
      <text>
        <r>
          <rPr>
            <sz val="9"/>
            <color indexed="81"/>
            <rFont val="ＭＳ Ｐゴシック"/>
            <family val="3"/>
            <charset val="128"/>
          </rPr>
          <t xml:space="preserve">
　</t>
        </r>
        <r>
          <rPr>
            <b/>
            <sz val="9"/>
            <color indexed="81"/>
            <rFont val="ＭＳ Ｐゴシック"/>
            <family val="3"/>
            <charset val="128"/>
          </rPr>
          <t>(A)(B)（C）全てで実施する場合は，設定するグループ毎の配分比率を入力して下さい。</t>
        </r>
        <r>
          <rPr>
            <sz val="9"/>
            <color indexed="81"/>
            <rFont val="ＭＳ Ｐゴシック"/>
            <family val="3"/>
            <charset val="128"/>
          </rPr>
          <t xml:space="preserve">
</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b/>
            <sz val="9"/>
            <color indexed="81"/>
            <rFont val="MS P ゴシック"/>
            <family val="3"/>
            <charset val="128"/>
          </rPr>
          <t>ドロップダウンリストから選択できます。</t>
        </r>
      </text>
    </comment>
    <comment ref="AK96" authorId="0" shapeId="0">
      <text>
        <r>
          <rPr>
            <b/>
            <sz val="10"/>
            <color indexed="81"/>
            <rFont val="ＭＳ Ｐゴシック"/>
            <family val="3"/>
            <charset val="128"/>
          </rPr>
          <t>金額ではなく支払い方法が同じであれば，上記の支払い方法を開始した時期を記載してください。</t>
        </r>
        <r>
          <rPr>
            <sz val="9"/>
            <color indexed="81"/>
            <rFont val="ＭＳ Ｐゴシック"/>
            <family val="3"/>
            <charset val="128"/>
          </rPr>
          <t xml:space="preserve">
</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10" authorId="0" shapeId="0">
      <text>
        <r>
          <rPr>
            <b/>
            <sz val="10"/>
            <color indexed="81"/>
            <rFont val="ＭＳ Ｐゴシック"/>
            <family val="3"/>
            <charset val="128"/>
          </rPr>
          <t>金額ではなく支払い方法が同じであれば，上記の支払い方法を開始した時期を記載してください。</t>
        </r>
        <r>
          <rPr>
            <sz val="9"/>
            <color indexed="81"/>
            <rFont val="ＭＳ Ｐゴシック"/>
            <family val="3"/>
            <charset val="128"/>
          </rPr>
          <t xml:space="preserve">
</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X2" authorId="0" shapeId="0">
      <text>
        <r>
          <rPr>
            <sz val="9"/>
            <color indexed="81"/>
            <rFont val="ＭＳ Ｐゴシック"/>
            <family val="3"/>
            <charset val="128"/>
          </rPr>
          <t xml:space="preserve">
</t>
        </r>
        <r>
          <rPr>
            <b/>
            <u/>
            <sz val="14"/>
            <color indexed="10"/>
            <rFont val="ＭＳ Ｐゴシック"/>
            <family val="3"/>
            <charset val="128"/>
          </rPr>
          <t>一括計上する事業所がある場合はここに記載してください。</t>
        </r>
      </text>
    </commen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X2" authorId="0" shapeId="0">
      <text>
        <r>
          <rPr>
            <sz val="9"/>
            <color indexed="81"/>
            <rFont val="ＭＳ Ｐゴシック"/>
            <family val="3"/>
            <charset val="128"/>
          </rPr>
          <t xml:space="preserve">
</t>
        </r>
        <r>
          <rPr>
            <b/>
            <u/>
            <sz val="14"/>
            <color indexed="10"/>
            <rFont val="ＭＳ Ｐゴシック"/>
            <family val="3"/>
            <charset val="128"/>
          </rPr>
          <t>一括計上する事業所がある場合はここに記載してください。</t>
        </r>
      </text>
    </commen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実際の賃金改善開始が2カ月遅れ等の場合でも，サービス提供月が2月からなので，
原則令和４年２月～令和４年９月までの連続する期間を記入してください。</t>
        </r>
      </text>
    </comment>
  </commentList>
</comments>
</file>

<file path=xl/comments5.xml><?xml version="1.0" encoding="utf-8"?>
<comments xmlns="http://schemas.openxmlformats.org/spreadsheetml/2006/main">
  <authors>
    <author>作成者</author>
  </authors>
  <commentList>
    <comment ref="AG12" authorId="0" shapeId="0">
      <text>
        <r>
          <rPr>
            <sz val="9"/>
            <color indexed="81"/>
            <rFont val="ＭＳ Ｐゴシック"/>
            <family val="3"/>
            <charset val="128"/>
          </rPr>
          <t xml:space="preserve">
　原則，令和4年2月～令和4年9月と入力
</t>
        </r>
      </text>
    </comment>
  </commentList>
</comments>
</file>

<file path=xl/sharedStrings.xml><?xml version="1.0" encoding="utf-8"?>
<sst xmlns="http://schemas.openxmlformats.org/spreadsheetml/2006/main" count="3084" uniqueCount="570">
  <si>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</si>
  <si>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</si>
  <si>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</si>
  <si>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</si>
  <si>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</si>
  <si>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</si>
  <si>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</si>
  <si>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</si>
  <si>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</si>
  <si>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</si>
  <si>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</si>
  <si>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</si>
  <si>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</si>
  <si>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</si>
  <si>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</si>
  <si>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⑤</t>
    <phoneticPr fontId="8"/>
  </si>
  <si>
    <t>賃金改善実施期間</t>
    <phoneticPr fontId="8"/>
  </si>
  <si>
    <t>月</t>
    <rPh sb="0" eb="1">
      <t>ツキ</t>
    </rPh>
    <phoneticPr fontId="8"/>
  </si>
  <si>
    <t>⑦</t>
    <phoneticPr fontId="8"/>
  </si>
  <si>
    <t>.</t>
    <phoneticPr fontId="8"/>
  </si>
  <si>
    <t>年度）</t>
    <phoneticPr fontId="8"/>
  </si>
  <si>
    <t>夜間対応型訪問介護</t>
  </si>
  <si>
    <t>地域密着型通所介護</t>
  </si>
  <si>
    <t>地域密着型特定施設入居者生活介護</t>
  </si>
  <si>
    <t>地域密着型介護老人福祉施設</t>
  </si>
  <si>
    <t>看護小規模多機能型居宅介護</t>
    <rPh sb="0" eb="13">
      <t>カンゴ</t>
    </rPh>
    <phoneticPr fontId="8"/>
  </si>
  <si>
    <t>介護老人福祉施設</t>
    <rPh sb="0" eb="2">
      <t>カイゴ</t>
    </rPh>
    <rPh sb="2" eb="4">
      <t>ロウジン</t>
    </rPh>
    <rPh sb="4" eb="6">
      <t>フクシ</t>
    </rPh>
    <rPh sb="6" eb="8">
      <t>シセツ</t>
    </rPh>
    <phoneticPr fontId="8"/>
  </si>
  <si>
    <t>介護老人保健施設</t>
    <rPh sb="0" eb="8">
      <t>ロウケン</t>
    </rPh>
    <phoneticPr fontId="8"/>
  </si>
  <si>
    <t>介護療養型医療施設</t>
    <rPh sb="0" eb="9">
      <t>カイゴ</t>
    </rPh>
    <phoneticPr fontId="8"/>
  </si>
  <si>
    <t>④</t>
    <phoneticPr fontId="8"/>
  </si>
  <si>
    <t>サービス区分</t>
    <phoneticPr fontId="8"/>
  </si>
  <si>
    <t>訪問介護</t>
    <phoneticPr fontId="8"/>
  </si>
  <si>
    <t>通所介護</t>
    <phoneticPr fontId="8"/>
  </si>
  <si>
    <t>介護医療院</t>
    <rPh sb="0" eb="2">
      <t>カイゴ</t>
    </rPh>
    <rPh sb="2" eb="4">
      <t>イリョウ</t>
    </rPh>
    <rPh sb="4" eb="5">
      <t>イン</t>
    </rPh>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</si>
  <si>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</si>
  <si>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</si>
  <si>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</si>
  <si>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</si>
  <si>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</si>
  <si>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</si>
  <si>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⑧</t>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</si>
  <si>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</si>
  <si>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</si>
  <si>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</si>
  <si>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</si>
  <si>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①</t>
    <phoneticPr fontId="8"/>
  </si>
  <si>
    <t>（２）介護職員等特定処遇改善加算</t>
    <rPh sb="3" eb="5">
      <t>カイゴ</t>
    </rPh>
    <rPh sb="5" eb="7">
      <t>ショクイン</t>
    </rPh>
    <rPh sb="7" eb="8">
      <t>トウ</t>
    </rPh>
    <rPh sb="8" eb="10">
      <t>トクテイ</t>
    </rPh>
    <rPh sb="10" eb="12">
      <t>ショグウ</t>
    </rPh>
    <rPh sb="12" eb="16">
      <t>カイゼンカサン</t>
    </rPh>
    <phoneticPr fontId="8"/>
  </si>
  <si>
    <t>（１）介護職員処遇改善加算</t>
    <rPh sb="3" eb="5">
      <t>カイゴ</t>
    </rPh>
    <rPh sb="5" eb="7">
      <t>ショクイン</t>
    </rPh>
    <rPh sb="7" eb="9">
      <t>ショグウ</t>
    </rPh>
    <rPh sb="9" eb="13">
      <t>カイゼンカサン</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</si>
  <si>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</si>
  <si>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</si>
  <si>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</si>
  <si>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</si>
  <si>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</si>
  <si>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</si>
  <si>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</si>
  <si>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</si>
  <si>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（賃金改善に関する規定内容）</t>
    <rPh sb="1" eb="3">
      <t>チンギン</t>
    </rPh>
    <rPh sb="3" eb="5">
      <t>カイゼン</t>
    </rPh>
    <rPh sb="6" eb="7">
      <t>カン</t>
    </rPh>
    <rPh sb="9" eb="11">
      <t>キテイ</t>
    </rPh>
    <rPh sb="11" eb="13">
      <t>ナイヨウ</t>
    </rPh>
    <phoneticPr fontId="8"/>
  </si>
  <si>
    <t>月</t>
    <rPh sb="0" eb="1">
      <t>ガツ</t>
    </rPh>
    <phoneticPr fontId="8"/>
  </si>
  <si>
    <t>実施済</t>
    <rPh sb="0" eb="2">
      <t>ジッシ</t>
    </rPh>
    <rPh sb="2" eb="3">
      <t>ズ</t>
    </rPh>
    <phoneticPr fontId="8"/>
  </si>
  <si>
    <t>予定</t>
    <rPh sb="0" eb="2">
      <t>ヨテイ</t>
    </rPh>
    <phoneticPr fontId="8"/>
  </si>
  <si>
    <t>イ　介護職員処遇改善加算</t>
    <rPh sb="2" eb="4">
      <t>カイゴ</t>
    </rPh>
    <rPh sb="4" eb="6">
      <t>ショクイン</t>
    </rPh>
    <rPh sb="6" eb="8">
      <t>ショグウ</t>
    </rPh>
    <rPh sb="8" eb="12">
      <t>カイゼンカサン</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</si>
  <si>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</si>
  <si>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</si>
  <si>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</si>
  <si>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</si>
  <si>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</si>
  <si>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</si>
  <si>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</si>
  <si>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</si>
  <si>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</si>
  <si>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</si>
  <si>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</si>
  <si>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</si>
  <si>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</si>
  <si>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</si>
  <si>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8"/>
  </si>
  <si>
    <t>サービス名</t>
    <rPh sb="4" eb="5">
      <t>メイ</t>
    </rPh>
    <phoneticPr fontId="8"/>
  </si>
  <si>
    <t>　</t>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</si>
  <si>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</si>
  <si>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</si>
  <si>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</si>
  <si>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</si>
  <si>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</si>
  <si>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</si>
  <si>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 xml:space="preserve">
</t>
    <phoneticPr fontId="8"/>
  </si>
  <si>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</si>
  <si>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</si>
  <si>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</si>
  <si>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</si>
  <si>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</si>
  <si>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</si>
  <si>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</si>
  <si>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令和</t>
    <rPh sb="0" eb="2">
      <t>レイワ</t>
    </rPh>
    <phoneticPr fontId="8"/>
  </si>
  <si>
    <t>⑤</t>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</si>
  <si>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</si>
  <si>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</si>
  <si>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表１　加算算定対象サービス</t>
    <rPh sb="0" eb="1">
      <t>ヒョウ</t>
    </rPh>
    <rPh sb="3" eb="5">
      <t>カサン</t>
    </rPh>
    <rPh sb="5" eb="7">
      <t>サンテイ</t>
    </rPh>
    <rPh sb="7" eb="9">
      <t>タイショウ</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</si>
  <si>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</si>
  <si>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</si>
  <si>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⑤</t>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</si>
  <si>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</si>
  <si>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</si>
  <si>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</si>
  <si>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</si>
  <si>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②</t>
    <phoneticPr fontId="8"/>
  </si>
  <si>
    <t>平均賃金改善額</t>
    <rPh sb="0" eb="2">
      <t>ヘイキン</t>
    </rPh>
    <rPh sb="2" eb="4">
      <t>チンギン</t>
    </rPh>
    <rPh sb="4" eb="6">
      <t>カイゼン</t>
    </rPh>
    <rPh sb="6" eb="7">
      <t>ガク</t>
    </rPh>
    <phoneticPr fontId="8"/>
  </si>
  <si>
    <t>③</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</si>
  <si>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</si>
  <si>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</si>
  <si>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</si>
  <si>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</si>
  <si>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</si>
  <si>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</si>
  <si>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</si>
  <si>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</si>
  <si>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</si>
  <si>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</si>
  <si>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</si>
  <si>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</si>
  <si>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</si>
  <si>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</si>
  <si>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</si>
  <si>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</si>
  <si>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</si>
  <si>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</si>
  <si>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</si>
  <si>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</si>
  <si>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加算率(c)</t>
    <rPh sb="0" eb="2">
      <t>カサン</t>
    </rPh>
    <rPh sb="2" eb="3">
      <t>リツ</t>
    </rPh>
    <phoneticPr fontId="8"/>
  </si>
  <si>
    <t>算定対象月(d)</t>
    <rPh sb="0" eb="2">
      <t>サンテイ</t>
    </rPh>
    <rPh sb="2" eb="4">
      <t>タイショウ</t>
    </rPh>
    <rPh sb="4" eb="5">
      <t>ツキ</t>
    </rPh>
    <phoneticPr fontId="8"/>
  </si>
  <si>
    <t>１単位あたりの単価[円](b)</t>
    <rPh sb="1" eb="3">
      <t>タンイ</t>
    </rPh>
    <rPh sb="7" eb="9">
      <t>タンカ</t>
    </rPh>
    <rPh sb="10" eb="11">
      <t>エン</t>
    </rPh>
    <phoneticPr fontId="8"/>
  </si>
  <si>
    <t>１単位あたりの
単価[円](b)</t>
    <rPh sb="1" eb="3">
      <t>タンイ</t>
    </rPh>
    <rPh sb="8" eb="10">
      <t>タンカ</t>
    </rPh>
    <rPh sb="11" eb="12">
      <t>エン</t>
    </rPh>
    <phoneticPr fontId="8"/>
  </si>
  <si>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</si>
  <si>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</si>
  <si>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</si>
  <si>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</si>
  <si>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１単位
あたりの
単価[円]
(b)</t>
    <rPh sb="1" eb="3">
      <t>タンイ</t>
    </rPh>
    <rPh sb="9" eb="11">
      <t>タンカ</t>
    </rPh>
    <rPh sb="12" eb="13">
      <t>エン</t>
    </rPh>
    <phoneticPr fontId="8"/>
  </si>
  <si>
    <t>加算率(e)</t>
    <rPh sb="0" eb="2">
      <t>カサン</t>
    </rPh>
    <rPh sb="2" eb="3">
      <t>リツ</t>
    </rPh>
    <phoneticPr fontId="8"/>
  </si>
  <si>
    <t>算定対象月(f)</t>
    <rPh sb="0" eb="2">
      <t>サンテイ</t>
    </rPh>
    <rPh sb="2" eb="4">
      <t>タイショウ</t>
    </rPh>
    <rPh sb="4" eb="5">
      <t>ツキ</t>
    </rPh>
    <phoneticPr fontId="8"/>
  </si>
  <si>
    <t>↓隠し列</t>
    <rPh sb="1" eb="2">
      <t>カク</t>
    </rPh>
    <rPh sb="3" eb="4">
      <t>レツ</t>
    </rPh>
    <phoneticPr fontId="8"/>
  </si>
  <si>
    <t>※　</t>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</si>
  <si>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</si>
  <si>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</si>
  <si>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</si>
  <si>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</si>
  <si>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</si>
  <si>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</si>
  <si>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</si>
  <si>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</si>
  <si>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</si>
  <si>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</si>
  <si>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</si>
  <si>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</si>
  <si>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</si>
  <si>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</si>
  <si>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</si>
  <si>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</si>
  <si>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</si>
  <si>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</si>
  <si>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</si>
  <si>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別紙様式２－３</t>
    <rPh sb="0" eb="2">
      <t>ベッシ</t>
    </rPh>
    <rPh sb="2" eb="4">
      <t>ヨウシキ</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</si>
  <si>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</si>
  <si>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</si>
  <si>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経験・技能のある介護職員の考え方</t>
    <rPh sb="0" eb="2">
      <t>ケイケン</t>
    </rPh>
    <rPh sb="3" eb="5">
      <t>ギノウ</t>
    </rPh>
    <rPh sb="8" eb="10">
      <t>カイゴ</t>
    </rPh>
    <rPh sb="10" eb="12">
      <t>ショクイン</t>
    </rPh>
    <rPh sb="13" eb="14">
      <t>カンガ</t>
    </rPh>
    <rPh sb="15" eb="16">
      <t>カタ</t>
    </rPh>
    <phoneticPr fontId="8"/>
  </si>
  <si>
    <t>　※①、③、④　別紙様式２－３のとおり、②　別紙２－２のとおり</t>
    <rPh sb="8" eb="10">
      <t>ベッシ</t>
    </rPh>
    <rPh sb="10" eb="12">
      <t>ヨウシキ</t>
    </rPh>
    <rPh sb="22" eb="24">
      <t>ベッシ</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</si>
  <si>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</si>
  <si>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</si>
  <si>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</si>
  <si>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</si>
  <si>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</si>
  <si>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</si>
  <si>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</si>
  <si>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</si>
  <si>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</si>
  <si>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</si>
  <si>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</si>
  <si>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</si>
  <si>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各証明資料は、指定権者からの求めがあった場合には、速やかに提出すること。</t>
    <phoneticPr fontId="8"/>
  </si>
  <si>
    <t>※</t>
    <phoneticPr fontId="8"/>
  </si>
  <si>
    <t>※　</t>
    <phoneticPr fontId="8"/>
  </si>
  <si>
    <t>本表への虚偽記載の他、介護職員処遇改善加算及び介護職員等特定処遇改善加算の請求に関して不正があった場合は、介護報酬の返還や指定取消となる場合がある。</t>
    <phoneticPr fontId="8"/>
  </si>
  <si>
    <t>(</t>
    <phoneticPr fontId="8"/>
  </si>
  <si>
    <t>か月</t>
    <rPh sb="1" eb="2">
      <t>ゲツ</t>
    </rPh>
    <phoneticPr fontId="8"/>
  </si>
  <si>
    <t>令和</t>
    <rPh sb="0" eb="2">
      <t>レイワ</t>
    </rPh>
    <phoneticPr fontId="8"/>
  </si>
  <si>
    <t>円</t>
    <rPh sb="0" eb="1">
      <t>エン</t>
    </rPh>
    <phoneticPr fontId="8"/>
  </si>
  <si>
    <t>　実施している周知方法について、チェック（✔）すること。</t>
    <rPh sb="1" eb="3">
      <t>ジッシ</t>
    </rPh>
    <rPh sb="7" eb="9">
      <t>シュウチ</t>
    </rPh>
    <rPh sb="9" eb="11">
      <t>ホウホウ</t>
    </rPh>
    <phoneticPr fontId="8"/>
  </si>
  <si>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8"/>
  </si>
  <si>
    <t>(A)経験・技能のある介護職員</t>
    <rPh sb="3" eb="5">
      <t>ケイケン</t>
    </rPh>
    <rPh sb="6" eb="8">
      <t>ギノウ</t>
    </rPh>
    <rPh sb="11" eb="13">
      <t>カイゴ</t>
    </rPh>
    <rPh sb="13" eb="15">
      <t>ショクイン</t>
    </rPh>
    <phoneticPr fontId="8"/>
  </si>
  <si>
    <t>(B)他の介護職員</t>
    <rPh sb="3" eb="4">
      <t>タ</t>
    </rPh>
    <rPh sb="5" eb="7">
      <t>カイゴ</t>
    </rPh>
    <rPh sb="7" eb="9">
      <t>ショクイン</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</si>
  <si>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</si>
  <si>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</si>
  <si>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</si>
  <si>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</si>
  <si>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　</t>
    <phoneticPr fontId="8"/>
  </si>
  <si>
    <t>令和</t>
  </si>
  <si>
    <t>年</t>
  </si>
  <si>
    <t>月～令和</t>
  </si>
  <si>
    <t>月</t>
  </si>
  <si>
    <t>（</t>
  </si>
  <si>
    <t>ヶ月）</t>
  </si>
  <si>
    <t>別紙様式２－１</t>
    <rPh sb="0" eb="2">
      <t>ベッシ</t>
    </rPh>
    <rPh sb="2" eb="4">
      <t>ヨウシキ</t>
    </rPh>
    <phoneticPr fontId="8"/>
  </si>
  <si>
    <t xml:space="preserve"> （(A)にチェック（✔）がない場合その理由）</t>
    <rPh sb="16" eb="18">
      <t>バアイ</t>
    </rPh>
    <phoneticPr fontId="8"/>
  </si>
  <si>
    <t>一月あたり介護報酬総単位数[単位](a)</t>
    <rPh sb="0" eb="1">
      <t>ヒト</t>
    </rPh>
    <rPh sb="1" eb="2">
      <t>ツキ</t>
    </rPh>
    <rPh sb="5" eb="7">
      <t>カイゴ</t>
    </rPh>
    <rPh sb="7" eb="9">
      <t>ホウシュウ</t>
    </rPh>
    <rPh sb="9" eb="10">
      <t>ソウ</t>
    </rPh>
    <rPh sb="10" eb="13">
      <t>タンイスウ</t>
    </rPh>
    <rPh sb="14" eb="16">
      <t>タンイ</t>
    </rPh>
    <phoneticPr fontId="8"/>
  </si>
  <si>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8"/>
  </si>
  <si>
    <t>算定する介護職員処遇改善加算の区分</t>
    <rPh sb="0" eb="2">
      <t>サンテイ</t>
    </rPh>
    <rPh sb="4" eb="6">
      <t>カイゴ</t>
    </rPh>
    <rPh sb="6" eb="8">
      <t>ショクイン</t>
    </rPh>
    <rPh sb="8" eb="10">
      <t>ショグウ</t>
    </rPh>
    <rPh sb="10" eb="14">
      <t>カイゼンカサン</t>
    </rPh>
    <rPh sb="15" eb="17">
      <t>クブン</t>
    </rPh>
    <phoneticPr fontId="8"/>
  </si>
  <si>
    <t>介護職員処遇改善加算（処遇改善加算）</t>
    <rPh sb="0" eb="10">
      <t>カイゴショクインショグウカイゼンカサン</t>
    </rPh>
    <rPh sb="11" eb="13">
      <t>ショグウ</t>
    </rPh>
    <rPh sb="13" eb="15">
      <t>カイゼン</t>
    </rPh>
    <rPh sb="15" eb="17">
      <t>カサン</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</si>
  <si>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</si>
  <si>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</si>
  <si>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</si>
  <si>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</si>
  <si>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賃金改善の見込額(ⅰ-ⅱ）</t>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</si>
  <si>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</si>
  <si>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</si>
  <si>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</si>
  <si>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　　介護職員等特定処遇改善加算額（見込額）の合計[円]</t>
    <rPh sb="6" eb="7">
      <t>トウ</t>
    </rPh>
    <rPh sb="7" eb="9">
      <t>トクテイ</t>
    </rPh>
    <rPh sb="15" eb="16">
      <t>ガク</t>
    </rPh>
    <rPh sb="22" eb="24">
      <t>ゴウケイ</t>
    </rPh>
    <phoneticPr fontId="8"/>
  </si>
  <si>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8"/>
  </si>
  <si>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8"/>
  </si>
  <si>
    <t>※前年度に提出した計画書の記載内容から変更がない場合は「変更なし」にチェック（✔）</t>
    <phoneticPr fontId="8"/>
  </si>
  <si>
    <t>４　職場環境等要件について＜共通＞　</t>
    <rPh sb="14" eb="16">
      <t>キョウツウ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</si>
  <si>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</si>
  <si>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8"/>
  </si>
  <si>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8"/>
  </si>
  <si>
    <t>年度介護職員処遇改善加算の見込額</t>
    <rPh sb="0" eb="2">
      <t>ネンド</t>
    </rPh>
    <rPh sb="2" eb="4">
      <t>カイゴ</t>
    </rPh>
    <rPh sb="4" eb="6">
      <t>ショクイン</t>
    </rPh>
    <rPh sb="6" eb="8">
      <t>ショグウ</t>
    </rPh>
    <rPh sb="8" eb="12">
      <t>カイゼンカサン</t>
    </rPh>
    <rPh sb="13" eb="16">
      <t>ミコミガク</t>
    </rPh>
    <phoneticPr fontId="8"/>
  </si>
  <si>
    <t>(ア)前年度の介護職員の賃金の総額</t>
    <rPh sb="3" eb="6">
      <t>ゼンネンド</t>
    </rPh>
    <rPh sb="7" eb="9">
      <t>カイゴ</t>
    </rPh>
    <rPh sb="9" eb="11">
      <t>ショクイン</t>
    </rPh>
    <rPh sb="12" eb="14">
      <t>チンギン</t>
    </rPh>
    <rPh sb="15" eb="17">
      <t>ソウガク</t>
    </rPh>
    <phoneticPr fontId="8"/>
  </si>
  <si>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8"/>
  </si>
  <si>
    <t>(ア)前年度の賃金の総額</t>
    <rPh sb="3" eb="6">
      <t>ゼンネンド</t>
    </rPh>
    <rPh sb="7" eb="9">
      <t>チンギン</t>
    </rPh>
    <rPh sb="10" eb="12">
      <t>ソウガク</t>
    </rPh>
    <phoneticPr fontId="8"/>
  </si>
  <si>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6"/>
  </si>
  <si>
    <t>ワークシート名（左からの順）</t>
    <rPh sb="6" eb="7">
      <t>メイ</t>
    </rPh>
    <rPh sb="8" eb="9">
      <t>ヒダリ</t>
    </rPh>
    <rPh sb="12" eb="13">
      <t>ジュン</t>
    </rPh>
    <phoneticPr fontId="36"/>
  </si>
  <si>
    <t>枚数</t>
    <rPh sb="0" eb="2">
      <t>マイスウ</t>
    </rPh>
    <phoneticPr fontId="36"/>
  </si>
  <si>
    <t>ワークシートの入力の順番（推奨）</t>
    <rPh sb="7" eb="9">
      <t>ニュウリョク</t>
    </rPh>
    <rPh sb="10" eb="12">
      <t>ジュンバン</t>
    </rPh>
    <rPh sb="13" eb="15">
      <t>スイショウ</t>
    </rPh>
    <phoneticPr fontId="8"/>
  </si>
  <si>
    <t>説明</t>
    <rPh sb="0" eb="2">
      <t>セツメイ</t>
    </rPh>
    <phoneticPr fontId="36"/>
  </si>
  <si>
    <t>はじめに</t>
    <phoneticPr fontId="36"/>
  </si>
  <si>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</si>
  <si>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</si>
  <si>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36"/>
  </si>
  <si>
    <t>基本情報入力シート</t>
    <rPh sb="0" eb="4">
      <t>キホンジョウホウ</t>
    </rPh>
    <rPh sb="4" eb="6">
      <t>ニュウリョク</t>
    </rPh>
    <phoneticPr fontId="36"/>
  </si>
  <si>
    <t>様式2-1 計画書_総括表</t>
    <rPh sb="0" eb="2">
      <t>ヨウシキ</t>
    </rPh>
    <rPh sb="6" eb="9">
      <t>ケイカクショ</t>
    </rPh>
    <rPh sb="10" eb="13">
      <t>ソウカツヒョウ</t>
    </rPh>
    <phoneticPr fontId="36"/>
  </si>
  <si>
    <t>提出</t>
    <rPh sb="0" eb="2">
      <t>テイシュツ</t>
    </rPh>
    <phoneticPr fontId="36"/>
  </si>
  <si>
    <t>様式2-3 個表_特定</t>
    <rPh sb="0" eb="2">
      <t>ヨウシキ</t>
    </rPh>
    <rPh sb="6" eb="7">
      <t>コ</t>
    </rPh>
    <rPh sb="7" eb="8">
      <t>ヒョウ</t>
    </rPh>
    <rPh sb="9" eb="11">
      <t>トクテイ</t>
    </rPh>
    <phoneticPr fontId="36"/>
  </si>
  <si>
    <t>２　書類の作成方法</t>
    <rPh sb="2" eb="4">
      <t>ショルイ</t>
    </rPh>
    <rPh sb="5" eb="7">
      <t>サクセイ</t>
    </rPh>
    <rPh sb="7" eb="9">
      <t>ホウホウ</t>
    </rPh>
    <phoneticPr fontId="36"/>
  </si>
  <si>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</si>
  <si>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</si>
  <si>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8"/>
  </si>
  <si>
    <t>従来</t>
  </si>
  <si>
    <t>計画</t>
  </si>
  <si>
    <t>実績</t>
  </si>
  <si>
    <t>介護福祉士配置等要件</t>
    <rPh sb="0" eb="5">
      <t>カイゴフクシシ</t>
    </rPh>
    <rPh sb="5" eb="7">
      <t>ハイチ</t>
    </rPh>
    <rPh sb="7" eb="8">
      <t>トウ</t>
    </rPh>
    <rPh sb="8" eb="10">
      <t>ヨウケン</t>
    </rPh>
    <phoneticPr fontId="8"/>
  </si>
  <si>
    <t>-</t>
  </si>
  <si>
    <t>&lt;-</t>
    <phoneticPr fontId="8"/>
  </si>
  <si>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8"/>
  </si>
  <si>
    <t>いずれも取得していない</t>
    <rPh sb="4" eb="6">
      <t>シュトク</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</si>
  <si>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</si>
  <si>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</si>
  <si>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</si>
  <si>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t>
    <phoneticPr fontId="8"/>
  </si>
  <si>
    <t>ロ　介護職員等特定処遇改善加算　</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</si>
  <si>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</si>
  <si>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</si>
  <si>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</si>
  <si>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</si>
  <si>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</si>
  <si>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</si>
  <si>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</si>
  <si>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</si>
  <si>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</si>
  <si>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</si>
  <si>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</si>
  <si>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</si>
  <si>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</si>
  <si>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</si>
  <si>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8"/>
  </si>
  <si>
    <t>　 　グループ毎の平均賃金改善月額が算出され、計画書に反映される。</t>
    <rPh sb="7" eb="8">
      <t>ゴト</t>
    </rPh>
    <rPh sb="15" eb="16">
      <t>ツキ</t>
    </rPh>
    <phoneticPr fontId="8"/>
  </si>
  <si>
    <t>算定する加算の区分</t>
    <rPh sb="0" eb="2">
      <t>サンテイ</t>
    </rPh>
    <rPh sb="4" eb="6">
      <t>カサン</t>
    </rPh>
    <rPh sb="7" eb="9">
      <t>クブン</t>
    </rPh>
    <phoneticPr fontId="8"/>
  </si>
  <si>
    <t>算定する特定加算の区分</t>
    <rPh sb="0" eb="2">
      <t>サンテイ</t>
    </rPh>
    <rPh sb="4" eb="6">
      <t>トクテイ</t>
    </rPh>
    <rPh sb="6" eb="8">
      <t>カサン</t>
    </rPh>
    <rPh sb="9" eb="11">
      <t>クブン</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</si>
  <si>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</si>
  <si>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</si>
  <si>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</si>
  <si>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</si>
  <si>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</si>
  <si>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</si>
  <si>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</si>
  <si>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</si>
  <si>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</si>
  <si>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</si>
  <si>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</si>
  <si>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</si>
  <si>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</si>
  <si>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</si>
  <si>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</si>
  <si>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</si>
  <si>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</si>
  <si>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</si>
  <si>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</si>
  <si>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</si>
  <si>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36"/>
  </si>
  <si>
    <t>　　介護職員処遇改善加算額（見込額）の合計［円］</t>
    <rPh sb="14" eb="16">
      <t>ミコ</t>
    </rPh>
    <rPh sb="16" eb="17">
      <t>ガク</t>
    </rPh>
    <rPh sb="19" eb="21">
      <t>ゴウケイ</t>
    </rPh>
    <rPh sb="22" eb="23">
      <t>エン</t>
    </rPh>
    <phoneticPr fontId="8"/>
  </si>
  <si>
    <t>／</t>
    <phoneticPr fontId="8"/>
  </si>
  <si>
    <t>／</t>
    <phoneticPr fontId="8"/>
  </si>
  <si>
    <t>掲載予定</t>
    <rPh sb="0" eb="2">
      <t>ケイサイ</t>
    </rPh>
    <rPh sb="2" eb="4">
      <t>ヨテイ</t>
    </rPh>
    <phoneticPr fontId="8"/>
  </si>
  <si>
    <t>予定</t>
    <rPh sb="0" eb="2">
      <t>ヨテイ</t>
    </rPh>
    <phoneticPr fontId="8"/>
  </si>
  <si>
    <t>(右欄の額は③欄の額を上回ること）</t>
    <rPh sb="1" eb="2">
      <t>ミギ</t>
    </rPh>
    <rPh sb="2" eb="3">
      <t>ラン</t>
    </rPh>
    <rPh sb="4" eb="5">
      <t>ガク</t>
    </rPh>
    <rPh sb="7" eb="8">
      <t>ラン</t>
    </rPh>
    <rPh sb="9" eb="10">
      <t>ガク</t>
    </rPh>
    <rPh sb="11" eb="13">
      <t>ウワマワ</t>
    </rPh>
    <phoneticPr fontId="8"/>
  </si>
  <si>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8"/>
  </si>
  <si>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8"/>
  </si>
  <si>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8"/>
  </si>
  <si>
    <t>特定加算の算定対象月</t>
    <rPh sb="0" eb="2">
      <t>トクテイ</t>
    </rPh>
    <rPh sb="2" eb="4">
      <t>カサン</t>
    </rPh>
    <rPh sb="5" eb="7">
      <t>サンテイ</t>
    </rPh>
    <rPh sb="7" eb="9">
      <t>タイショウ</t>
    </rPh>
    <rPh sb="9" eb="10">
      <t>ヅキ</t>
    </rPh>
    <phoneticPr fontId="8"/>
  </si>
  <si>
    <t>(右欄の額は⑤欄の額を上回ること）</t>
    <rPh sb="1" eb="2">
      <t>ミギ</t>
    </rPh>
    <rPh sb="2" eb="3">
      <t>ラン</t>
    </rPh>
    <rPh sb="4" eb="5">
      <t>ガク</t>
    </rPh>
    <rPh sb="7" eb="8">
      <t>ラン</t>
    </rPh>
    <rPh sb="9" eb="10">
      <t>ガク</t>
    </rPh>
    <rPh sb="11" eb="13">
      <t>ウワマワ</t>
    </rPh>
    <phoneticPr fontId="8"/>
  </si>
  <si>
    <t>他の介護職員(B)</t>
    <rPh sb="0" eb="1">
      <t>タ</t>
    </rPh>
    <rPh sb="2" eb="4">
      <t>カイゴ</t>
    </rPh>
    <rPh sb="4" eb="6">
      <t>ショクイン</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</si>
  <si>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</si>
  <si>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</si>
  <si>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8"/>
  </si>
  <si>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8"/>
  </si>
  <si>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8"/>
  </si>
  <si>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</si>
  <si>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</si>
  <si>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　※前年度に提出した計画書から変更がある場合には、変更箇所を下線とするなど明確にすること。</t>
    <rPh sb="2" eb="5">
      <t>ゼンネンド</t>
    </rPh>
    <rPh sb="37" eb="39">
      <t>メイカク</t>
    </rPh>
    <phoneticPr fontId="8"/>
  </si>
  <si>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8"/>
  </si>
  <si>
    <t>（１）④ⅱ）(エ)又は（２）⑥ⅱ）(エ)の「前年度の各介護サービス事業者等の独自の賃金改善額」に計上する場合は記載</t>
    <rPh sb="26" eb="29">
      <t>カクカイゴ</t>
    </rPh>
    <rPh sb="33" eb="37">
      <t>ジギョウシャトウ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</si>
  <si>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</si>
  <si>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</si>
  <si>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</si>
  <si>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</si>
  <si>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</si>
  <si>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</si>
  <si>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　</t>
    <phoneticPr fontId="8"/>
  </si>
  <si>
    <t>※　別紙様式２－２のとおり</t>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</si>
  <si>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</si>
  <si>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</si>
  <si>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定期巡回･随時対応型訪問介護看護</t>
    <phoneticPr fontId="8"/>
  </si>
  <si>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6"/>
  </si>
  <si>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6"/>
  </si>
  <si>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6"/>
  </si>
  <si>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6"/>
  </si>
  <si>
    <t>提出の要否</t>
    <rPh sb="0" eb="2">
      <t>テイシュツ</t>
    </rPh>
    <rPh sb="3" eb="5">
      <t>ヨウヒ</t>
    </rPh>
    <phoneticPr fontId="36"/>
  </si>
  <si>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8"/>
  </si>
  <si>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8"/>
  </si>
  <si>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8"/>
  </si>
  <si>
    <r>
      <t>賃金改善の見込額</t>
    </r>
    <r>
      <rPr>
        <sz val="8"/>
        <color theme="1"/>
        <rFont val="ＭＳ Ｐ明朝"/>
        <family val="1"/>
        <charset val="128"/>
      </rPr>
      <t>(ⅰ-ⅱ）</t>
    </r>
    <phoneticPr fontId="8"/>
  </si>
  <si>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8"/>
  </si>
  <si>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8"/>
  </si>
  <si>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8"/>
  </si>
  <si>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8"/>
  </si>
  <si>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8"/>
  </si>
  <si>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8"/>
  </si>
  <si>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8"/>
  </si>
  <si>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</si>
  <si>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</si>
  <si>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</si>
  <si>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color theme="1"/>
        <rFont val="ＭＳ Ｐ明朝"/>
        <family val="1"/>
        <charset val="128"/>
      </rPr>
      <t>(k)</t>
    </r>
    <phoneticPr fontId="8"/>
  </si>
  <si>
    <r>
      <t>（３）</t>
    </r>
    <r>
      <rPr>
        <b/>
        <sz val="10"/>
        <color theme="1"/>
        <rFont val="ＭＳ Ｐ明朝"/>
        <family val="1"/>
        <charset val="128"/>
      </rPr>
      <t>賃金改善を行う賃金項目及び方法　</t>
    </r>
    <rPh sb="10" eb="12">
      <t>チンギン</t>
    </rPh>
    <rPh sb="14" eb="15">
      <t>オヨ</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</si>
  <si>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</si>
  <si>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8"/>
  </si>
  <si>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</si>
  <si>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</si>
  <si>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</si>
  <si>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</si>
  <si>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</si>
  <si>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</si>
  <si>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</si>
  <si>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</si>
  <si>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</si>
  <si>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</si>
  <si>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</si>
  <si>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</si>
  <si>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</si>
  <si>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</si>
  <si>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</si>
  <si>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</si>
  <si>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</si>
  <si>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</si>
  <si>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</si>
  <si>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</si>
  <si>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</si>
  <si>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</si>
  <si>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</si>
  <si>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</si>
  <si>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</si>
  <si>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</si>
  <si>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</si>
  <si>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</si>
  <si>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</si>
  <si>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</si>
  <si>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</si>
  <si>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</si>
  <si>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●令和３年度からの主な変更点は下記のとおりです。</t>
    <rPh sb="1" eb="3">
      <t>レイワ</t>
    </rPh>
    <rPh sb="4" eb="6">
      <t>ネンド</t>
    </rPh>
    <rPh sb="9" eb="10">
      <t>オモ</t>
    </rPh>
    <rPh sb="11" eb="14">
      <t>ヘンコウテン</t>
    </rPh>
    <rPh sb="15" eb="17">
      <t>カキ</t>
    </rPh>
    <phoneticPr fontId="8"/>
  </si>
  <si>
    <t>・職場環境等要件に基づく取組の実施について、過去ではなく、当該年度における取組の実施を求めることとしました。</t>
    <phoneticPr fontId="8"/>
  </si>
  <si>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6"/>
  </si>
  <si>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8"/>
  </si>
  <si>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8"/>
  </si>
  <si>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</si>
  <si>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</si>
  <si>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8"/>
  </si>
  <si>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8"/>
  </si>
  <si>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8"/>
  </si>
  <si>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8"/>
  </si>
  <si>
    <t>１　基本情報</t>
    <rPh sb="2" eb="4">
      <t>キホン</t>
    </rPh>
    <rPh sb="4" eb="6">
      <t>ジョウホウ</t>
    </rPh>
    <phoneticPr fontId="8"/>
  </si>
  <si>
    <t>２　賃金改善計画について</t>
    <phoneticPr fontId="8"/>
  </si>
  <si>
    <t>※詳細は別紙様式２－２に記載</t>
    <phoneticPr fontId="8"/>
  </si>
  <si>
    <t>※本計画に記載された金額は見込額であり、提出後の運営状況(利用者数等)、人員配置状況(職員数等)その他の事由により変動が
あり得る。</t>
    <rPh sb="20" eb="22">
      <t>テイシュツ</t>
    </rPh>
    <rPh sb="22" eb="23">
      <t>ゴ</t>
    </rPh>
    <phoneticPr fontId="8"/>
  </si>
  <si>
    <t>要件Ⅰ</t>
    <rPh sb="0" eb="2">
      <t>ヨウケン</t>
    </rPh>
    <phoneticPr fontId="8"/>
  </si>
  <si>
    <r>
      <t>②賃金改善の見込額(ⅰ-ⅱ）</t>
    </r>
    <r>
      <rPr>
        <b/>
        <sz val="10"/>
        <color theme="1"/>
        <rFont val="ＭＳ 明朝"/>
        <family val="1"/>
        <charset val="128"/>
      </rPr>
      <t>(右欄の額は①欄の額を上回ること）</t>
    </r>
    <phoneticPr fontId="8"/>
  </si>
  <si>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8"/>
  </si>
  <si>
    <t>③ベースアップ等による賃金改善の見込額</t>
    <rPh sb="7" eb="8">
      <t>トウ</t>
    </rPh>
    <rPh sb="16" eb="18">
      <t>ミコ</t>
    </rPh>
    <rPh sb="18" eb="19">
      <t>ガク</t>
    </rPh>
    <phoneticPr fontId="8"/>
  </si>
  <si>
    <t>要件Ⅱ</t>
    <rPh sb="0" eb="2">
      <t>ヨウケン</t>
    </rPh>
    <phoneticPr fontId="8"/>
  </si>
  <si>
    <t>％</t>
    <phoneticPr fontId="8"/>
  </si>
  <si>
    <t>（一月あたり</t>
    <rPh sb="1" eb="2">
      <t>ヒト</t>
    </rPh>
    <rPh sb="2" eb="3">
      <t>ツキ</t>
    </rPh>
    <phoneticPr fontId="8"/>
  </si>
  <si>
    <t>円）</t>
    <phoneticPr fontId="8"/>
  </si>
  <si>
    <t>！この欄が○でない場合、賃金改善の見込額が要件を満たしていません。</t>
    <phoneticPr fontId="8"/>
  </si>
  <si>
    <t>補助金による賃金改善実施期間</t>
    <rPh sb="0" eb="3">
      <t>ホジョキン</t>
    </rPh>
    <phoneticPr fontId="8"/>
  </si>
  <si>
    <t>令和４年</t>
    <rPh sb="0" eb="2">
      <t>レイワ</t>
    </rPh>
    <rPh sb="3" eb="4">
      <t>ネン</t>
    </rPh>
    <phoneticPr fontId="8"/>
  </si>
  <si>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</si>
  <si>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8"/>
  </si>
  <si>
    <t>ベースアップ等</t>
    <rPh sb="6" eb="7">
      <t>トウ</t>
    </rPh>
    <phoneticPr fontId="8"/>
  </si>
  <si>
    <t>決まって毎月支払われる
手当（新設）</t>
    <rPh sb="0" eb="1">
      <t>キ</t>
    </rPh>
    <rPh sb="4" eb="6">
      <t>マイツキ</t>
    </rPh>
    <rPh sb="6" eb="8">
      <t>シハラ</t>
    </rPh>
    <rPh sb="12" eb="14">
      <t>テアテ</t>
    </rPh>
    <rPh sb="15" eb="17">
      <t>シンセツ</t>
    </rPh>
    <phoneticPr fontId="8"/>
  </si>
  <si>
    <t>決まって毎月支払われる
手当（既存の増額）</t>
    <rPh sb="15" eb="17">
      <t>キソン</t>
    </rPh>
    <rPh sb="18" eb="20">
      <t>ゾウガク</t>
    </rPh>
    <phoneticPr fontId="8"/>
  </si>
  <si>
    <t>手当（既存の増額）</t>
    <phoneticPr fontId="8"/>
  </si>
  <si>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8"/>
  </si>
  <si>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8"/>
  </si>
  <si>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8"/>
  </si>
  <si>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8"/>
  </si>
  <si>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8"/>
  </si>
  <si>
    <t>勤務体制表</t>
    <rPh sb="0" eb="2">
      <t>キンム</t>
    </rPh>
    <rPh sb="2" eb="5">
      <t>タイセイヒョウ</t>
    </rPh>
    <phoneticPr fontId="8"/>
  </si>
  <si>
    <t>本表への虚偽記載の他、補助金の請求に関して不正があった場合は、補助金を返還することとなる場合がある。</t>
    <rPh sb="11" eb="14">
      <t>ホジョキン</t>
    </rPh>
    <rPh sb="31" eb="34">
      <t>ホジョキン</t>
    </rPh>
    <phoneticPr fontId="8"/>
  </si>
  <si>
    <t>訪問型サービス（総合事業）</t>
    <rPh sb="0" eb="2">
      <t>ホウモン</t>
    </rPh>
    <rPh sb="2" eb="3">
      <t>ガタ</t>
    </rPh>
    <rPh sb="8" eb="10">
      <t>ソウゴウ</t>
    </rPh>
    <rPh sb="10" eb="12">
      <t>ジギョウ</t>
    </rPh>
    <phoneticPr fontId="8"/>
  </si>
  <si>
    <t>通所型サービス（総合事業）</t>
    <rPh sb="0" eb="2">
      <t>ツウショ</t>
    </rPh>
    <rPh sb="2" eb="3">
      <t>ガタ</t>
    </rPh>
    <rPh sb="8" eb="10">
      <t>ソウゴウ</t>
    </rPh>
    <rPh sb="10" eb="12">
      <t>ジギョウ</t>
    </rPh>
    <phoneticPr fontId="8"/>
  </si>
  <si>
    <t>表１　補助金対象サービス</t>
    <rPh sb="0" eb="1">
      <t>ヒョウ</t>
    </rPh>
    <rPh sb="3" eb="6">
      <t>ホジョキン</t>
    </rPh>
    <rPh sb="6" eb="8">
      <t>タイショウ</t>
    </rPh>
    <phoneticPr fontId="8"/>
  </si>
  <si>
    <t>介護職員処遇改善支援補助金</t>
    <rPh sb="0" eb="2">
      <t>カイゴ</t>
    </rPh>
    <rPh sb="2" eb="4">
      <t>ショクイン</t>
    </rPh>
    <rPh sb="4" eb="6">
      <t>ショグウ</t>
    </rPh>
    <rPh sb="6" eb="8">
      <t>カイゼン</t>
    </rPh>
    <rPh sb="8" eb="10">
      <t>シエン</t>
    </rPh>
    <rPh sb="10" eb="13">
      <t>ホジョキン</t>
    </rPh>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</si>
  <si>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</si>
  <si>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8"/>
  </si>
  <si>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8"/>
  </si>
  <si>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8"/>
  </si>
  <si>
    <t>交付率(c)</t>
    <rPh sb="0" eb="2">
      <t>コウフ</t>
    </rPh>
    <rPh sb="2" eb="3">
      <t>リツ</t>
    </rPh>
    <phoneticPr fontId="8"/>
  </si>
  <si>
    <t>　交付対象月(d)</t>
    <phoneticPr fontId="8"/>
  </si>
  <si>
    <t>介護職員処遇改善支援補助金</t>
    <phoneticPr fontId="8"/>
  </si>
  <si>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8"/>
  </si>
  <si>
    <t>処遇改善計画書（介護職員処遇改善計画書・介護職員等特定処遇改善計画書・処遇改善支援補助金計画書）作成用　基本情報入力シート</t>
    <rPh sb="48" eb="50">
      <t>サクセイ</t>
    </rPh>
    <rPh sb="50" eb="51">
      <t>ヨウ</t>
    </rPh>
    <phoneticPr fontId="8"/>
  </si>
  <si>
    <t>（参考）補助金別紙様式２－１</t>
    <rPh sb="1" eb="3">
      <t>サンコウ</t>
    </rPh>
    <rPh sb="4" eb="7">
      <t>ホジョキン</t>
    </rPh>
    <rPh sb="7" eb="9">
      <t>ベッシ</t>
    </rPh>
    <rPh sb="9" eb="11">
      <t>ヨウシキ</t>
    </rPh>
    <phoneticPr fontId="8"/>
  </si>
  <si>
    <t>（参考）補助金別紙様式２－２</t>
    <rPh sb="1" eb="3">
      <t>サンコウ</t>
    </rPh>
    <rPh sb="4" eb="7">
      <t>ホジョキン</t>
    </rPh>
    <rPh sb="7" eb="9">
      <t>ベッシ</t>
    </rPh>
    <rPh sb="9" eb="11">
      <t>ヨウシキ</t>
    </rPh>
    <phoneticPr fontId="8"/>
  </si>
  <si>
    <t>加算提出先</t>
    <rPh sb="0" eb="2">
      <t>カサン</t>
    </rPh>
    <rPh sb="2" eb="4">
      <t>テイシュツ</t>
    </rPh>
    <rPh sb="4" eb="5">
      <t>サキ</t>
    </rPh>
    <phoneticPr fontId="8"/>
  </si>
  <si>
    <t>補助金提出先</t>
    <rPh sb="0" eb="3">
      <t>ホジョキン</t>
    </rPh>
    <rPh sb="3" eb="5">
      <t>テイシュツ</t>
    </rPh>
    <rPh sb="5" eb="6">
      <t>サキ</t>
    </rPh>
    <phoneticPr fontId="8"/>
  </si>
  <si>
    <t>（一括申請する事業所数により異なる）</t>
    <rPh sb="1" eb="3">
      <t>イッカツ</t>
    </rPh>
    <rPh sb="3" eb="5">
      <t>シンセイ</t>
    </rPh>
    <rPh sb="7" eb="10">
      <t>ジギョウショ</t>
    </rPh>
    <rPh sb="10" eb="11">
      <t>スウ</t>
    </rPh>
    <rPh sb="14" eb="15">
      <t>コト</t>
    </rPh>
    <phoneticPr fontId="8"/>
  </si>
  <si>
    <t>（参考）
　補助金別紙様式２－１
　補助金別紙様式２－２</t>
    <rPh sb="1" eb="3">
      <t>サンコウ</t>
    </rPh>
    <rPh sb="6" eb="9">
      <t>ホジョキン</t>
    </rPh>
    <phoneticPr fontId="36"/>
  </si>
  <si>
    <t>見直し後</t>
    <rPh sb="3" eb="4">
      <t>アト</t>
    </rPh>
    <phoneticPr fontId="8"/>
  </si>
  <si>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8"/>
  </si>
  <si>
    <t>合計を(e)に表示</t>
    <rPh sb="0" eb="2">
      <t>ゴウケイ</t>
    </rPh>
    <rPh sb="7" eb="9">
      <t>ヒョウジ</t>
    </rPh>
    <phoneticPr fontId="8"/>
  </si>
  <si>
    <t>【記入上の注意】</t>
    <rPh sb="1" eb="3">
      <t>キニュウ</t>
    </rPh>
    <rPh sb="3" eb="4">
      <t>ジョウ</t>
    </rPh>
    <rPh sb="5" eb="7">
      <t>チュウイ</t>
    </rPh>
    <phoneticPr fontId="8"/>
  </si>
  <si>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8"/>
  </si>
  <si>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8"/>
  </si>
  <si>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6"/>
  </si>
  <si>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8"/>
  </si>
  <si>
    <t>要
件
Ⅰ</t>
    <rPh sb="0" eb="1">
      <t>ヨウ</t>
    </rPh>
    <rPh sb="2" eb="3">
      <t>ケン</t>
    </rPh>
    <phoneticPr fontId="8"/>
  </si>
  <si>
    <t>要
件
Ⅱ</t>
    <rPh sb="0" eb="1">
      <t>ヨウ</t>
    </rPh>
    <rPh sb="2" eb="3">
      <t>ケン</t>
    </rPh>
    <phoneticPr fontId="8"/>
  </si>
  <si>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6"/>
  </si>
  <si>
    <t>（別途、都道府県に提出）</t>
    <rPh sb="1" eb="3">
      <t>ベット</t>
    </rPh>
    <rPh sb="4" eb="8">
      <t>トドウフケン</t>
    </rPh>
    <rPh sb="9" eb="11">
      <t>テイシュツ</t>
    </rPh>
    <phoneticPr fontId="36"/>
  </si>
  <si>
    <t>・加算・補助金の対象事業所に関する情報</t>
    <rPh sb="1" eb="3">
      <t>カサン</t>
    </rPh>
    <rPh sb="4" eb="7">
      <t>ホジョキン</t>
    </rPh>
    <phoneticPr fontId="8"/>
  </si>
  <si>
    <t>（列ごとの合計が　「２賃金改善計画について」③に転記）</t>
    <rPh sb="1" eb="2">
      <t>レツ</t>
    </rPh>
    <rPh sb="5" eb="7">
      <t>ゴウケイ</t>
    </rPh>
    <rPh sb="11" eb="13">
      <t>チンギン</t>
    </rPh>
    <rPh sb="13" eb="15">
      <t>カイゼン</t>
    </rPh>
    <rPh sb="15" eb="17">
      <t>ケイカク</t>
    </rPh>
    <rPh sb="24" eb="26">
      <t>テンキ</t>
    </rPh>
    <phoneticPr fontId="8"/>
  </si>
  <si>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8"/>
  </si>
  <si>
    <r>
      <t>①介護職員処遇改善支援補助金の見込額</t>
    </r>
    <r>
      <rPr>
        <sz val="8"/>
        <color theme="1"/>
        <rFont val="ＭＳ 明朝"/>
        <family val="1"/>
        <charset val="128"/>
      </rPr>
      <t>(e)</t>
    </r>
    <phoneticPr fontId="8"/>
  </si>
  <si>
    <t>（うち、ベースアップ等による賃金改善の見込額）
(f-2)</t>
    <rPh sb="10" eb="11">
      <t>トウ</t>
    </rPh>
    <rPh sb="14" eb="16">
      <t>チンギン</t>
    </rPh>
    <rPh sb="16" eb="18">
      <t>カイゼン</t>
    </rPh>
    <rPh sb="19" eb="21">
      <t>ミコ</t>
    </rPh>
    <rPh sb="21" eb="22">
      <t>ガク</t>
    </rPh>
    <phoneticPr fontId="8"/>
  </si>
  <si>
    <t>（うち、ベースアップ等による賃金改善の見込額）
(g-2)</t>
    <rPh sb="10" eb="11">
      <t>トウ</t>
    </rPh>
    <rPh sb="14" eb="16">
      <t>チンギン</t>
    </rPh>
    <rPh sb="16" eb="18">
      <t>カイゼン</t>
    </rPh>
    <rPh sb="19" eb="21">
      <t>ミコ</t>
    </rPh>
    <rPh sb="21" eb="22">
      <t>ガク</t>
    </rPh>
    <phoneticPr fontId="8"/>
  </si>
  <si>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8"/>
  </si>
  <si>
    <t>人</t>
  </si>
  <si>
    <t>補助金取得予定</t>
    <rPh sb="0" eb="3">
      <t>ホジョキン</t>
    </rPh>
    <rPh sb="3" eb="5">
      <t>シュトク</t>
    </rPh>
    <rPh sb="5" eb="7">
      <t>ヨテイ</t>
    </rPh>
    <phoneticPr fontId="8"/>
  </si>
  <si>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8"/>
  </si>
  <si>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8"/>
  </si>
  <si>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8"/>
  </si>
  <si>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8"/>
  </si>
  <si>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8"/>
  </si>
  <si>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8"/>
  </si>
  <si>
    <t>(f-1)
③ⅰ）介護職員の賃金改善見込額［円］</t>
    <rPh sb="9" eb="11">
      <t>カイゴ</t>
    </rPh>
    <rPh sb="11" eb="13">
      <t>ショクイン</t>
    </rPh>
    <rPh sb="14" eb="16">
      <t>チンギン</t>
    </rPh>
    <rPh sb="16" eb="18">
      <t>カイゼン</t>
    </rPh>
    <rPh sb="18" eb="20">
      <t>ミコ</t>
    </rPh>
    <rPh sb="20" eb="21">
      <t>ガク</t>
    </rPh>
    <phoneticPr fontId="8"/>
  </si>
  <si>
    <t>(g-1)
③ⅱ）その他職種の賃金改善見込額［円］</t>
    <rPh sb="11" eb="12">
      <t>タ</t>
    </rPh>
    <rPh sb="12" eb="14">
      <t>ショクシュ</t>
    </rPh>
    <rPh sb="15" eb="17">
      <t>チンギン</t>
    </rPh>
    <rPh sb="17" eb="19">
      <t>カイゼン</t>
    </rPh>
    <rPh sb="19" eb="21">
      <t>ミコ</t>
    </rPh>
    <rPh sb="21" eb="22">
      <t>ガク</t>
    </rPh>
    <phoneticPr fontId="8"/>
  </si>
  <si>
    <t>ⅱ）その他の職員の賃金改善の見込額(g-1)</t>
    <rPh sb="4" eb="5">
      <t>ホカ</t>
    </rPh>
    <rPh sb="6" eb="8">
      <t>ショクイン</t>
    </rPh>
    <phoneticPr fontId="8"/>
  </si>
  <si>
    <t>ⅰ）介護職員の賃金改善の見込額(f-1)</t>
    <rPh sb="7" eb="9">
      <t>チンギン</t>
    </rPh>
    <rPh sb="9" eb="11">
      <t>カイゼン</t>
    </rPh>
    <rPh sb="12" eb="13">
      <t>ケン</t>
    </rPh>
    <rPh sb="13" eb="14">
      <t>コミ</t>
    </rPh>
    <rPh sb="14" eb="15">
      <t>ガク</t>
    </rPh>
    <phoneticPr fontId="8"/>
  </si>
  <si>
    <t xml:space="preserve">
(f-2)
左記のうち、ベースアップ等による賃金改善の見込額［円］</t>
    <rPh sb="7" eb="8">
      <t>ヒダリ</t>
    </rPh>
    <rPh sb="28" eb="30">
      <t>ミコ</t>
    </rPh>
    <phoneticPr fontId="8"/>
  </si>
  <si>
    <t xml:space="preserve">
(g-2)
左記のうち、ベースアップ等による賃金改善の見込額［円］</t>
    <rPh sb="28" eb="30">
      <t>ミコ</t>
    </rPh>
    <phoneticPr fontId="8"/>
  </si>
  <si>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8"/>
  </si>
  <si>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8"/>
  </si>
  <si>
    <t>介護予防短期入所療養介護（医療院）</t>
    <rPh sb="4" eb="6">
      <t>タンキ</t>
    </rPh>
    <rPh sb="6" eb="8">
      <t>ニュウショ</t>
    </rPh>
    <rPh sb="8" eb="10">
      <t>リョウヨウ</t>
    </rPh>
    <rPh sb="10" eb="12">
      <t>カイゴ</t>
    </rPh>
    <rPh sb="13" eb="15">
      <t>イリョウ</t>
    </rPh>
    <rPh sb="15" eb="16">
      <t>イン</t>
    </rPh>
    <phoneticPr fontId="8"/>
  </si>
  <si>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8"/>
  </si>
  <si>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8"/>
  </si>
  <si>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8"/>
  </si>
  <si>
    <t>看護小規模多機能型居宅介護</t>
    <rPh sb="0" eb="2">
      <t>カンゴ</t>
    </rPh>
    <phoneticPr fontId="8"/>
  </si>
  <si>
    <t>介護職員（等特定）処遇改善計画書（令和４年度）</t>
    <rPh sb="5" eb="6">
      <t>トウ</t>
    </rPh>
    <rPh sb="6" eb="8">
      <t>トクテイ</t>
    </rPh>
    <rPh sb="13" eb="16">
      <t>ケイカクショ</t>
    </rPh>
    <rPh sb="17" eb="19">
      <t>レイワ</t>
    </rPh>
    <rPh sb="20" eb="22">
      <t>ネンド</t>
    </rPh>
    <phoneticPr fontId="36"/>
  </si>
  <si>
    <t>フェイスシート</t>
  </si>
  <si>
    <t>※計画書を提出する際，必ず１枚目に綴じてください。薄い青色の箇所に記入してください。</t>
    <rPh sb="1" eb="3">
      <t>ケイカク</t>
    </rPh>
    <rPh sb="25" eb="26">
      <t>ウス</t>
    </rPh>
    <rPh sb="27" eb="29">
      <t>アオイロ</t>
    </rPh>
    <rPh sb="30" eb="32">
      <t>カショ</t>
    </rPh>
    <rPh sb="33" eb="35">
      <t>キニュウ</t>
    </rPh>
    <phoneticPr fontId="36"/>
  </si>
  <si>
    <t>○法人情報</t>
    <phoneticPr fontId="36"/>
  </si>
  <si>
    <t>　法人名(事業者・開設者）</t>
    <rPh sb="3" eb="4">
      <t>ナ</t>
    </rPh>
    <rPh sb="5" eb="8">
      <t>ジギョウシャ</t>
    </rPh>
    <rPh sb="9" eb="12">
      <t>カイセツシャ</t>
    </rPh>
    <phoneticPr fontId="36"/>
  </si>
  <si>
    <t>○提出書類一覧</t>
  </si>
  <si>
    <t>該当する欄に〇をつける</t>
    <rPh sb="0" eb="2">
      <t>ガイトウ</t>
    </rPh>
    <rPh sb="4" eb="5">
      <t>ラン</t>
    </rPh>
    <phoneticPr fontId="36"/>
  </si>
  <si>
    <r>
      <t>　別紙様式２－１</t>
    </r>
    <r>
      <rPr>
        <sz val="10"/>
        <color theme="1"/>
        <rFont val="Times New Roman"/>
        <family val="1"/>
      </rPr>
      <t xml:space="preserve">   </t>
    </r>
    <r>
      <rPr>
        <sz val="10"/>
        <color theme="1"/>
        <rFont val="ＭＳ ゴシック"/>
        <family val="3"/>
        <charset val="128"/>
      </rPr>
      <t>介護職員処遇改善計画書・介護職員等特定処遇改善計画書　</t>
    </r>
    <r>
      <rPr>
        <sz val="10"/>
        <color theme="1"/>
        <rFont val="Times New Roman"/>
        <family val="1"/>
      </rPr>
      <t xml:space="preserve"> </t>
    </r>
    <r>
      <rPr>
        <sz val="10"/>
        <color theme="1"/>
        <rFont val="ＭＳ ゴシック"/>
        <family val="3"/>
        <charset val="128"/>
      </rPr>
      <t>【必須】</t>
    </r>
    <r>
      <rPr>
        <sz val="10"/>
        <color theme="1"/>
        <rFont val="Times New Roman"/>
        <family val="1"/>
      </rPr>
      <t xml:space="preserve">          </t>
    </r>
    <rPh sb="19" eb="22">
      <t>ケイカクショ</t>
    </rPh>
    <rPh sb="23" eb="34">
      <t>カイゴショクイントウトクテイショグウカイゼン</t>
    </rPh>
    <rPh sb="34" eb="37">
      <t>ケイカクショ</t>
    </rPh>
    <rPh sb="40" eb="42">
      <t>ヒッス</t>
    </rPh>
    <phoneticPr fontId="36"/>
  </si>
  <si>
    <t>　別紙様式２－２  施設・事業所別個表（処遇改善）　【必須】</t>
    <rPh sb="10" eb="12">
      <t>シセツ</t>
    </rPh>
    <rPh sb="13" eb="16">
      <t>ジギョウショ</t>
    </rPh>
    <rPh sb="16" eb="17">
      <t>ベツ</t>
    </rPh>
    <rPh sb="17" eb="19">
      <t>コヒョウ</t>
    </rPh>
    <rPh sb="20" eb="22">
      <t>ショグウ</t>
    </rPh>
    <rPh sb="22" eb="24">
      <t>カイゼン</t>
    </rPh>
    <rPh sb="27" eb="29">
      <t>ヒッス</t>
    </rPh>
    <phoneticPr fontId="36"/>
  </si>
  <si>
    <t>　別紙様式２－３  施設・事業所別個表（特定加算）　【特定加算を算定する場合は必須】</t>
    <rPh sb="10" eb="12">
      <t>シセツ</t>
    </rPh>
    <rPh sb="13" eb="16">
      <t>ジギョウショ</t>
    </rPh>
    <rPh sb="16" eb="17">
      <t>ベツ</t>
    </rPh>
    <rPh sb="17" eb="19">
      <t>コヒョウ</t>
    </rPh>
    <rPh sb="20" eb="22">
      <t>トクテイ</t>
    </rPh>
    <rPh sb="22" eb="24">
      <t>カサン</t>
    </rPh>
    <rPh sb="27" eb="29">
      <t>トクテイ</t>
    </rPh>
    <rPh sb="29" eb="31">
      <t>カサン</t>
    </rPh>
    <rPh sb="32" eb="34">
      <t>サンテイ</t>
    </rPh>
    <rPh sb="36" eb="38">
      <t>バアイ</t>
    </rPh>
    <rPh sb="39" eb="41">
      <t>ヒッス</t>
    </rPh>
    <phoneticPr fontId="36"/>
  </si>
  <si>
    <t>　体制等に係る届出書　【新規に算定する場合又は加算区分を変更する場合は必須】</t>
    <rPh sb="1" eb="3">
      <t>タイセイ</t>
    </rPh>
    <rPh sb="3" eb="4">
      <t>トウ</t>
    </rPh>
    <rPh sb="5" eb="6">
      <t>カカ</t>
    </rPh>
    <rPh sb="7" eb="10">
      <t>トドケデショ</t>
    </rPh>
    <rPh sb="12" eb="14">
      <t>シンキ</t>
    </rPh>
    <rPh sb="15" eb="17">
      <t>サンテイ</t>
    </rPh>
    <rPh sb="19" eb="21">
      <t>バアイ</t>
    </rPh>
    <rPh sb="21" eb="22">
      <t>マタ</t>
    </rPh>
    <rPh sb="23" eb="25">
      <t>カサン</t>
    </rPh>
    <rPh sb="25" eb="27">
      <t>クブン</t>
    </rPh>
    <rPh sb="28" eb="30">
      <t>ヘンコウ</t>
    </rPh>
    <rPh sb="32" eb="34">
      <t>バアイ</t>
    </rPh>
    <rPh sb="35" eb="37">
      <t>ヒッス</t>
    </rPh>
    <phoneticPr fontId="36"/>
  </si>
  <si>
    <t>　体制等状況一覧表　【新規に算定する場合又は加算区分を変更する場合は必須】</t>
    <rPh sb="1" eb="3">
      <t>タイセイ</t>
    </rPh>
    <rPh sb="3" eb="4">
      <t>トウ</t>
    </rPh>
    <rPh sb="4" eb="6">
      <t>ジョウキョウ</t>
    </rPh>
    <rPh sb="6" eb="9">
      <t>イチランヒョウ</t>
    </rPh>
    <phoneticPr fontId="36"/>
  </si>
  <si>
    <t>A.作成方法</t>
    <rPh sb="2" eb="4">
      <t>サクセイ</t>
    </rPh>
    <rPh sb="4" eb="6">
      <t>ホウホウ</t>
    </rPh>
    <phoneticPr fontId="36"/>
  </si>
  <si>
    <t>ア</t>
    <phoneticPr fontId="36"/>
  </si>
  <si>
    <t>　法人一括で全ての事業所をまとめて作成</t>
    <phoneticPr fontId="36"/>
  </si>
  <si>
    <t>イ</t>
    <phoneticPr fontId="36"/>
  </si>
  <si>
    <t>　全てではないが，同一法人の複数の事業所をまとめて作成</t>
    <phoneticPr fontId="36"/>
  </si>
  <si>
    <t>ウ</t>
    <phoneticPr fontId="36"/>
  </si>
  <si>
    <t>　事業所ごとに作成</t>
    <rPh sb="1" eb="4">
      <t>ジギョウショ</t>
    </rPh>
    <phoneticPr fontId="36"/>
  </si>
  <si>
    <t>B.同一の実績報告書を提出する指定権者数</t>
    <rPh sb="2" eb="4">
      <t>ドウイツ</t>
    </rPh>
    <rPh sb="5" eb="10">
      <t>ジ</t>
    </rPh>
    <rPh sb="11" eb="13">
      <t>テイシュツ</t>
    </rPh>
    <rPh sb="15" eb="17">
      <t>シテイ</t>
    </rPh>
    <rPh sb="17" eb="18">
      <t>ケン</t>
    </rPh>
    <rPh sb="18" eb="19">
      <t>ジャ</t>
    </rPh>
    <rPh sb="19" eb="20">
      <t>スウ</t>
    </rPh>
    <phoneticPr fontId="36"/>
  </si>
  <si>
    <t xml:space="preserve"> 一か所のみ</t>
    <rPh sb="1" eb="2">
      <t>イッ</t>
    </rPh>
    <rPh sb="3" eb="4">
      <t>ショ</t>
    </rPh>
    <phoneticPr fontId="36"/>
  </si>
  <si>
    <t xml:space="preserve"> 複数ある</t>
    <rPh sb="1" eb="3">
      <t>フクスウ</t>
    </rPh>
    <phoneticPr fontId="36"/>
  </si>
  <si>
    <t>（イの場合，提出先を全て記入→）</t>
    <phoneticPr fontId="36"/>
  </si>
  <si>
    <t>指定権者</t>
    <rPh sb="0" eb="2">
      <t>シテイ</t>
    </rPh>
    <rPh sb="2" eb="3">
      <t>ケン</t>
    </rPh>
    <rPh sb="3" eb="4">
      <t>ジャ</t>
    </rPh>
    <phoneticPr fontId="36"/>
  </si>
  <si>
    <t>以下，指定権者処理欄</t>
    <rPh sb="0" eb="2">
      <t>イカ</t>
    </rPh>
    <phoneticPr fontId="36"/>
  </si>
  <si>
    <t>加算の算定月</t>
  </si>
  <si>
    <r>
      <t>令和　４</t>
    </r>
    <r>
      <rPr>
        <sz val="10"/>
        <color rgb="FFFF0000"/>
        <rFont val="ＭＳ Ｐゴシック"/>
        <family val="3"/>
        <charset val="128"/>
        <scheme val="minor"/>
      </rPr>
      <t xml:space="preserve"> </t>
    </r>
    <r>
      <rPr>
        <sz val="10"/>
        <color theme="1"/>
        <rFont val="ＭＳ Ｐゴシック"/>
        <family val="2"/>
        <charset val="128"/>
        <scheme val="minor"/>
      </rPr>
      <t>年　　 月　　　　～　　令和　　　 年　　　　月</t>
    </r>
    <rPh sb="0" eb="2">
      <t>レイワ</t>
    </rPh>
    <rPh sb="5" eb="6">
      <t>ネン</t>
    </rPh>
    <rPh sb="9" eb="10">
      <t>ガツ</t>
    </rPh>
    <rPh sb="17" eb="19">
      <t>レイワ</t>
    </rPh>
    <rPh sb="23" eb="24">
      <t>ネン</t>
    </rPh>
    <rPh sb="28" eb="29">
      <t>ガツ</t>
    </rPh>
    <phoneticPr fontId="36"/>
  </si>
  <si>
    <t xml:space="preserve"> 受付日</t>
    <rPh sb="1" eb="4">
      <t>ウケツケビ</t>
    </rPh>
    <phoneticPr fontId="36"/>
  </si>
  <si>
    <t>内容確認事項</t>
    <rPh sb="0" eb="2">
      <t>ナイヨウ</t>
    </rPh>
    <rPh sb="2" eb="4">
      <t>カクニン</t>
    </rPh>
    <rPh sb="4" eb="6">
      <t>ジコウ</t>
    </rPh>
    <phoneticPr fontId="36"/>
  </si>
  <si>
    <t>処理状況</t>
    <rPh sb="0" eb="2">
      <t>ショリ</t>
    </rPh>
    <rPh sb="2" eb="4">
      <t>ジョウキョウ</t>
    </rPh>
    <phoneticPr fontId="36"/>
  </si>
  <si>
    <t xml:space="preserve"> 受付番号</t>
    <rPh sb="1" eb="3">
      <t>ウケツケ</t>
    </rPh>
    <rPh sb="3" eb="5">
      <t>バンゴウ</t>
    </rPh>
    <phoneticPr fontId="36"/>
  </si>
  <si>
    <t xml:space="preserve"> 書類確認</t>
    <rPh sb="1" eb="3">
      <t>ショルイ</t>
    </rPh>
    <rPh sb="3" eb="5">
      <t>カクニン</t>
    </rPh>
    <phoneticPr fontId="36"/>
  </si>
  <si>
    <t xml:space="preserve"> 報告内容確認</t>
    <rPh sb="1" eb="3">
      <t>ホウコク</t>
    </rPh>
    <rPh sb="3" eb="5">
      <t>ナイヨウ</t>
    </rPh>
    <rPh sb="5" eb="7">
      <t>カクニン</t>
    </rPh>
    <phoneticPr fontId="36"/>
  </si>
  <si>
    <t xml:space="preserve"> 承認日</t>
    <rPh sb="1" eb="3">
      <t>ショウニン</t>
    </rPh>
    <rPh sb="3" eb="4">
      <t>ビ</t>
    </rPh>
    <phoneticPr fontId="36"/>
  </si>
  <si>
    <t>○</t>
    <phoneticPr fontId="36"/>
  </si>
  <si>
    <t>「変更なし」にチェックしても内容は記入してください。</t>
    <rPh sb="1" eb="3">
      <t>ヘンコウ</t>
    </rPh>
    <rPh sb="14" eb="16">
      <t>ナイヨウ</t>
    </rPh>
    <rPh sb="17" eb="19">
      <t>キニュウ</t>
    </rPh>
    <phoneticPr fontId="8"/>
  </si>
  <si>
    <t>備考</t>
    <rPh sb="0" eb="2">
      <t>ビコウ</t>
    </rPh>
    <phoneticPr fontId="8"/>
  </si>
  <si>
    <t>特定事業所加算（Ⅰ）</t>
    <rPh sb="0" eb="7">
      <t>ト</t>
    </rPh>
    <phoneticPr fontId="1"/>
  </si>
  <si>
    <t>特定事業所加算（Ⅱ）</t>
    <rPh sb="0" eb="7">
      <t>ト</t>
    </rPh>
    <phoneticPr fontId="1"/>
  </si>
  <si>
    <t>夜間対応型訪問介護</t>
    <phoneticPr fontId="8"/>
  </si>
  <si>
    <t>サービス提供体制強化加算（Ⅰ）</t>
    <rPh sb="4" eb="8">
      <t>テイキョウ</t>
    </rPh>
    <rPh sb="8" eb="10">
      <t>キョウカ</t>
    </rPh>
    <rPh sb="10" eb="12">
      <t>カサン</t>
    </rPh>
    <phoneticPr fontId="1"/>
  </si>
  <si>
    <t>サービス提供体制強化加算（Ⅱ）</t>
    <rPh sb="4" eb="8">
      <t>テイキョウ</t>
    </rPh>
    <rPh sb="8" eb="10">
      <t>キョウカ</t>
    </rPh>
    <rPh sb="10" eb="12">
      <t>カサン</t>
    </rPh>
    <phoneticPr fontId="1"/>
  </si>
  <si>
    <t>訪問入浴介護</t>
    <phoneticPr fontId="8"/>
  </si>
  <si>
    <t>通所介護</t>
    <phoneticPr fontId="8"/>
  </si>
  <si>
    <t>地域密着型通所介護</t>
    <phoneticPr fontId="8"/>
  </si>
  <si>
    <t>サービス提供体制強化加算（Ⅲ）イ又はロ</t>
    <rPh sb="4" eb="8">
      <t>テイキョウ</t>
    </rPh>
    <rPh sb="8" eb="10">
      <t>キョウカ</t>
    </rPh>
    <rPh sb="10" eb="12">
      <t>カサン</t>
    </rPh>
    <rPh sb="16" eb="17">
      <t>マタ</t>
    </rPh>
    <phoneticPr fontId="1"/>
  </si>
  <si>
    <t>通所リハビリテーション</t>
    <phoneticPr fontId="8"/>
  </si>
  <si>
    <t>特定施設入居者生活介護</t>
    <phoneticPr fontId="8"/>
  </si>
  <si>
    <t>入居継続支援加算（Ⅰ）又は（Ⅱ）</t>
    <rPh sb="0" eb="2">
      <t>ニュウキョ</t>
    </rPh>
    <rPh sb="2" eb="6">
      <t>ケイゾクシエン</t>
    </rPh>
    <rPh sb="6" eb="8">
      <t>カサン</t>
    </rPh>
    <rPh sb="11" eb="12">
      <t>マタ</t>
    </rPh>
    <phoneticPr fontId="1"/>
  </si>
  <si>
    <t>地域密着型特定施設入居者生活介護</t>
    <phoneticPr fontId="8"/>
  </si>
  <si>
    <t>認知症対応型通所介護</t>
    <phoneticPr fontId="8"/>
  </si>
  <si>
    <t>小規模多機能型居宅介護</t>
    <phoneticPr fontId="8"/>
  </si>
  <si>
    <t>認知症対応型共同生活介護</t>
    <phoneticPr fontId="8"/>
  </si>
  <si>
    <t>日常生活継続支援加算（Ⅰ）又は（Ⅱ）</t>
    <rPh sb="0" eb="10">
      <t>ニチジョウセイカツ</t>
    </rPh>
    <rPh sb="13" eb="14">
      <t>マタ</t>
    </rPh>
    <phoneticPr fontId="1"/>
  </si>
  <si>
    <t>地域密着型介護老人福祉施設</t>
    <phoneticPr fontId="8"/>
  </si>
  <si>
    <t>短期入所生活介護</t>
    <phoneticPr fontId="8"/>
  </si>
  <si>
    <t>併設本体施設において介護職員等特定処遇改善加算Ⅰの届出あり</t>
    <phoneticPr fontId="8"/>
  </si>
  <si>
    <t>短期入所療養介護（老健）</t>
    <phoneticPr fontId="8"/>
  </si>
  <si>
    <t>短期入所療養介護（病院等（老健以外）)</t>
    <phoneticPr fontId="8"/>
  </si>
  <si>
    <t>短期入所療養介護（医療院）</t>
    <rPh sb="0" eb="2">
      <t>タンキ</t>
    </rPh>
    <rPh sb="2" eb="4">
      <t>ニュウショ</t>
    </rPh>
    <rPh sb="4" eb="6">
      <t>リョウヨウ</t>
    </rPh>
    <rPh sb="6" eb="8">
      <t>カイゴ</t>
    </rPh>
    <rPh sb="9" eb="11">
      <t>イリョウ</t>
    </rPh>
    <rPh sb="11" eb="12">
      <t>イン</t>
    </rPh>
    <phoneticPr fontId="8"/>
  </si>
  <si>
    <t>併設本体施設において介護職員等特定処遇改善加算Ⅰの届出あり</t>
    <phoneticPr fontId="8"/>
  </si>
  <si>
    <t>特定事業所加算（I）</t>
    <phoneticPr fontId="8"/>
  </si>
  <si>
    <t>特定事業所加算（II）</t>
    <phoneticPr fontId="8"/>
  </si>
  <si>
    <t>特定事業所加算（Ⅰ）又は（Ⅱ）に準じる市町村独自の加算</t>
    <phoneticPr fontId="8"/>
  </si>
  <si>
    <t>サービス提供体制強化加算（I）</t>
    <phoneticPr fontId="8"/>
  </si>
  <si>
    <t>サービス提供体制強化加算(Ⅱ)</t>
    <phoneticPr fontId="8"/>
  </si>
  <si>
    <t>サービス提供体制強化加算(Ⅰ)又は(Ⅱ)に準じる市町村独自の加算</t>
    <phoneticPr fontId="8"/>
  </si>
  <si>
    <t>介護予防訪問入浴介護</t>
    <phoneticPr fontId="8"/>
  </si>
  <si>
    <t>介護予防通所リハビリテーション</t>
    <phoneticPr fontId="8"/>
  </si>
  <si>
    <t>介護予防特定施設入居者生活介護</t>
    <phoneticPr fontId="8"/>
  </si>
  <si>
    <t>-</t>
    <phoneticPr fontId="1"/>
  </si>
  <si>
    <t>介護予防認知症対応型通所介護</t>
    <phoneticPr fontId="8"/>
  </si>
  <si>
    <t>介護予防小規模多機能型居宅介護</t>
    <phoneticPr fontId="8"/>
  </si>
  <si>
    <t>介護予防認知症対応型共同生活介護</t>
    <phoneticPr fontId="8"/>
  </si>
  <si>
    <t>介護予防短期入所生活介護</t>
    <phoneticPr fontId="8"/>
  </si>
  <si>
    <t>介護予防短期入所療養介護（老健）</t>
    <phoneticPr fontId="8"/>
  </si>
  <si>
    <t>介護予防短期入所療養介護（病院等（老健以外）)</t>
    <phoneticPr fontId="8"/>
  </si>
  <si>
    <t>短期入所生活介護</t>
    <phoneticPr fontId="8"/>
  </si>
  <si>
    <t>短期入所療養介護（老健）</t>
    <phoneticPr fontId="8"/>
  </si>
  <si>
    <t>介護予防特定施設入居者生活介護</t>
    <phoneticPr fontId="8"/>
  </si>
  <si>
    <t>介護予防認知症対応型通所介護</t>
    <phoneticPr fontId="8"/>
  </si>
  <si>
    <t>介護予防短期入所療養介護（老健）</t>
    <phoneticPr fontId="8"/>
  </si>
  <si>
    <t>介護予防短期入所療養介護（病院等（老健以外）)</t>
    <phoneticPr fontId="8"/>
  </si>
  <si>
    <t>・提出先に関する情報</t>
    <rPh sb="1" eb="3">
      <t>テイシュツ</t>
    </rPh>
    <rPh sb="3" eb="4">
      <t>サキ</t>
    </rPh>
    <rPh sb="5" eb="6">
      <t>カン</t>
    </rPh>
    <rPh sb="8" eb="10">
      <t>ジョウホウ</t>
    </rPh>
    <phoneticPr fontId="1"/>
  </si>
  <si>
    <t>・基本情報</t>
    <rPh sb="1" eb="3">
      <t>キホン</t>
    </rPh>
    <phoneticPr fontId="1"/>
  </si>
  <si>
    <t>１　提出先に関する情報</t>
    <rPh sb="2" eb="4">
      <t>テイシュツ</t>
    </rPh>
    <rPh sb="4" eb="5">
      <t>サキ</t>
    </rPh>
    <rPh sb="6" eb="7">
      <t>カン</t>
    </rPh>
    <rPh sb="9" eb="11">
      <t>ジョウホウ</t>
    </rPh>
    <phoneticPr fontId="1"/>
  </si>
  <si>
    <t>２　基本情報</t>
    <rPh sb="2" eb="4">
      <t>キホン</t>
    </rPh>
    <rPh sb="4" eb="6">
      <t>ジョウホウ</t>
    </rPh>
    <phoneticPr fontId="1"/>
  </si>
  <si>
    <t>〒</t>
    <phoneticPr fontId="8"/>
  </si>
  <si>
    <t>e-mail</t>
    <phoneticPr fontId="8"/>
  </si>
  <si>
    <t>※　</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</si>
</sst>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4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9"/>
      <color indexed="81"/>
      <name val="ＭＳ Ｐゴシック"/>
      <family val="3"/>
      <charset val="128"/>
    </font>
    <font>
      <b/>
      <sz val="9"/>
      <color indexed="81"/>
      <name val="ＭＳ Ｐゴシック"/>
      <family val="3"/>
      <charset val="128"/>
    </font>
    <font>
      <b/>
      <sz val="16"/>
      <color theme="1"/>
      <name val="ＭＳ ゴシック"/>
      <family val="3"/>
      <charset val="128"/>
    </font>
    <font>
      <sz val="10"/>
      <color theme="1"/>
      <name val="ＭＳ ゴシック"/>
      <family val="3"/>
      <charset val="128"/>
    </font>
    <font>
      <sz val="12"/>
      <color theme="1"/>
      <name val="ＭＳ ゴシック"/>
      <family val="3"/>
      <charset val="128"/>
    </font>
    <font>
      <sz val="9"/>
      <color rgb="FFFF0000"/>
      <name val="ＭＳ 明朝"/>
      <family val="1"/>
      <charset val="128"/>
    </font>
    <font>
      <sz val="8"/>
      <color theme="1"/>
      <name val="ＭＳ Ｐゴシック"/>
      <family val="2"/>
      <charset val="128"/>
      <scheme val="minor"/>
    </font>
    <font>
      <sz val="10"/>
      <color theme="1"/>
      <name val="Times New Roman"/>
      <family val="1"/>
    </font>
    <font>
      <sz val="11"/>
      <color theme="1"/>
      <name val="ＭＳ ゴシック"/>
      <family val="3"/>
      <charset val="128"/>
    </font>
    <font>
      <sz val="10"/>
      <color theme="1"/>
      <name val="ＭＳ Ｐゴシック"/>
      <family val="2"/>
      <charset val="128"/>
      <scheme val="minor"/>
    </font>
    <font>
      <sz val="10"/>
      <color theme="1"/>
      <name val="ＭＳ Ｐゴシック"/>
      <family val="3"/>
      <charset val="128"/>
      <scheme val="minor"/>
    </font>
    <font>
      <sz val="11"/>
      <name val="ＭＳ ゴシック"/>
      <family val="3"/>
      <charset val="128"/>
    </font>
    <font>
      <sz val="10"/>
      <color rgb="FFFF0000"/>
      <name val="ＭＳ Ｐゴシック"/>
      <family val="3"/>
      <charset val="128"/>
      <scheme val="minor"/>
    </font>
    <font>
      <b/>
      <sz val="10"/>
      <color rgb="FFFF0000"/>
      <name val="ＭＳ Ｐ明朝"/>
      <family val="1"/>
      <charset val="128"/>
    </font>
    <font>
      <b/>
      <sz val="10"/>
      <color indexed="81"/>
      <name val="ＭＳ Ｐゴシック"/>
      <family val="3"/>
      <charset val="128"/>
    </font>
    <font>
      <b/>
      <sz val="14"/>
      <name val="ＭＳ Ｐ明朝"/>
      <family val="1"/>
      <charset val="128"/>
    </font>
    <font>
      <b/>
      <u/>
      <sz val="14"/>
      <color indexed="10"/>
      <name val="ＭＳ Ｐゴシック"/>
      <family val="3"/>
      <charset val="128"/>
    </font>
    <font>
      <sz val="11"/>
      <color rgb="FFFF0000"/>
      <name val="ＭＳ Ｐゴシック"/>
      <family val="2"/>
      <charset val="128"/>
      <scheme val="minor"/>
    </font>
    <font>
      <sz val="11"/>
      <color rgb="FFFF0000"/>
      <name val="ＭＳ ゴシック"/>
      <family val="3"/>
      <charset val="128"/>
    </font>
    <font>
      <sz val="12"/>
      <color rgb="FFFF0000"/>
      <name val="ＭＳ ゴシック"/>
      <family val="3"/>
      <charset val="128"/>
    </font>
    <font>
      <b/>
      <sz val="10"/>
      <color theme="5" tint="-0.249977111117893"/>
      <name val="ＭＳ Ｐ明朝"/>
      <family val="1"/>
      <charset val="128"/>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s>
  <borders count="18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auto="1"/>
      </left>
      <right style="thin">
        <color auto="1"/>
      </right>
      <top/>
      <bottom/>
      <diagonal/>
    </border>
    <border>
      <left style="hair">
        <color auto="1"/>
      </left>
      <right style="thin">
        <color auto="1"/>
      </right>
      <top/>
      <bottom style="thin">
        <color auto="1"/>
      </bottom>
      <diagonal/>
    </border>
    <border>
      <left/>
      <right/>
      <top style="double">
        <color auto="1"/>
      </top>
      <bottom style="medium">
        <color auto="1"/>
      </bottom>
      <diagonal/>
    </border>
    <border>
      <left/>
      <right/>
      <top/>
      <bottom style="medium">
        <color auto="1"/>
      </bottom>
      <diagonal/>
    </border>
    <border>
      <left/>
      <right style="medium">
        <color auto="1"/>
      </right>
      <top/>
      <bottom style="medium">
        <color auto="1"/>
      </bottom>
      <diagonal/>
    </border>
    <border>
      <left/>
      <right style="thin">
        <color indexed="64"/>
      </right>
      <top/>
      <bottom style="medium">
        <color indexed="64"/>
      </bottom>
      <diagonal/>
    </border>
  </borders>
  <cellStyleXfs count="50">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7"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4" fillId="0" borderId="0" applyNumberFormat="0" applyFill="0" applyBorder="0" applyAlignment="0" applyProtection="0">
      <alignment vertical="center"/>
    </xf>
    <xf numFmtId="0" fontId="2" fillId="0" borderId="0">
      <alignment vertical="center"/>
    </xf>
  </cellStyleXfs>
  <cellXfs count="1653">
    <xf numFmtId="0" fontId="0" fillId="0" borderId="0" xfId="0">
      <alignment vertical="center"/>
    </xf>
    <xf numFmtId="0" fontId="0" fillId="0" borderId="0" xfId="0" applyBorder="1">
      <alignment vertical="center"/>
    </xf>
    <xf numFmtId="0" fontId="30" fillId="0" borderId="0" xfId="0" applyFont="1" applyAlignment="1">
      <alignment vertical="center"/>
    </xf>
    <xf numFmtId="10" fontId="29" fillId="0" borderId="10" xfId="28" applyNumberFormat="1" applyFont="1" applyBorder="1" applyAlignment="1">
      <alignment vertical="center" wrapText="1"/>
    </xf>
    <xf numFmtId="10" fontId="29" fillId="0" borderId="29" xfId="28" applyNumberFormat="1" applyFont="1" applyBorder="1" applyAlignment="1">
      <alignment vertical="center" wrapText="1"/>
    </xf>
    <xf numFmtId="0" fontId="29" fillId="0" borderId="0" xfId="0" applyFont="1" applyBorder="1" applyAlignment="1">
      <alignment vertical="center"/>
    </xf>
    <xf numFmtId="179" fontId="29" fillId="0" borderId="10" xfId="28" applyNumberFormat="1" applyFont="1" applyBorder="1" applyAlignment="1">
      <alignment vertical="center" wrapText="1"/>
    </xf>
    <xf numFmtId="179" fontId="29" fillId="0" borderId="23" xfId="28" applyNumberFormat="1" applyFont="1" applyBorder="1" applyAlignment="1">
      <alignment vertical="center" wrapText="1"/>
    </xf>
    <xf numFmtId="179" fontId="29" fillId="0" borderId="29" xfId="28" applyNumberFormat="1" applyFont="1" applyBorder="1" applyAlignment="1">
      <alignment vertical="center" wrapText="1"/>
    </xf>
    <xf numFmtId="179" fontId="29" fillId="0" borderId="27" xfId="28" applyNumberFormat="1" applyFont="1" applyBorder="1" applyAlignment="1">
      <alignment vertical="center" wrapText="1"/>
    </xf>
    <xf numFmtId="179" fontId="29" fillId="0" borderId="11" xfId="28" applyNumberFormat="1" applyFont="1" applyBorder="1" applyAlignment="1">
      <alignment vertical="center" wrapText="1"/>
    </xf>
    <xf numFmtId="179" fontId="29" fillId="0" borderId="53" xfId="28" applyNumberFormat="1" applyFont="1" applyBorder="1" applyAlignment="1">
      <alignment vertical="center" wrapText="1"/>
    </xf>
    <xf numFmtId="179" fontId="29" fillId="0" borderId="95" xfId="28" applyNumberFormat="1" applyFont="1" applyBorder="1" applyAlignment="1">
      <alignment vertical="center" wrapText="1"/>
    </xf>
    <xf numFmtId="179" fontId="29" fillId="0" borderId="56" xfId="28" applyNumberFormat="1" applyFont="1" applyBorder="1" applyAlignment="1">
      <alignment vertical="center" wrapText="1"/>
    </xf>
    <xf numFmtId="0" fontId="0" fillId="0" borderId="0" xfId="0" applyAlignment="1">
      <alignment horizontal="center" vertical="center" wrapText="1"/>
    </xf>
    <xf numFmtId="0" fontId="33"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7" fillId="0" borderId="0" xfId="0" applyFont="1">
      <alignment vertical="center"/>
    </xf>
    <xf numFmtId="0" fontId="28"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0"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6" fillId="0" borderId="0" xfId="0" applyFont="1" applyAlignment="1">
      <alignment vertical="top"/>
    </xf>
    <xf numFmtId="0" fontId="46" fillId="0" borderId="0" xfId="0" applyFont="1" applyAlignment="1">
      <alignment horizontal="center" vertical="top"/>
    </xf>
    <xf numFmtId="0" fontId="30" fillId="0" borderId="0" xfId="0" applyFont="1">
      <alignment vertical="center"/>
    </xf>
    <xf numFmtId="179" fontId="29" fillId="0" borderId="37" xfId="28" applyNumberFormat="1" applyFont="1" applyBorder="1" applyAlignment="1">
      <alignment vertical="center" wrapText="1"/>
    </xf>
    <xf numFmtId="179" fontId="29"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3" fillId="31" borderId="10" xfId="0" applyFont="1" applyFill="1" applyBorder="1" applyAlignment="1">
      <alignment horizontal="center" vertical="center" wrapText="1"/>
    </xf>
    <xf numFmtId="0" fontId="43" fillId="31" borderId="12" xfId="0" applyFont="1" applyFill="1" applyBorder="1" applyAlignment="1">
      <alignment horizontal="center" vertical="center" wrapText="1"/>
    </xf>
    <xf numFmtId="0" fontId="45" fillId="0" borderId="14" xfId="0" applyFont="1" applyBorder="1" applyAlignment="1">
      <alignment horizontal="justify" vertical="center" wrapText="1"/>
    </xf>
    <xf numFmtId="0" fontId="45"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9" fillId="0" borderId="51" xfId="28" applyNumberFormat="1" applyFont="1" applyBorder="1" applyAlignment="1">
      <alignment vertical="center" wrapText="1"/>
    </xf>
    <xf numFmtId="179" fontId="29" fillId="0" borderId="97" xfId="28" applyNumberFormat="1" applyFont="1" applyBorder="1" applyAlignment="1">
      <alignment vertical="center" wrapText="1"/>
    </xf>
    <xf numFmtId="179" fontId="29" fillId="0" borderId="154" xfId="28" applyNumberFormat="1" applyFont="1" applyBorder="1" applyAlignment="1">
      <alignment vertical="center" wrapText="1"/>
    </xf>
    <xf numFmtId="10" fontId="29" fillId="0" borderId="97" xfId="28" applyNumberFormat="1" applyFont="1" applyBorder="1" applyAlignment="1">
      <alignment vertical="center" wrapText="1"/>
    </xf>
    <xf numFmtId="179" fontId="29" fillId="0" borderId="22" xfId="28" applyNumberFormat="1" applyFont="1" applyBorder="1" applyAlignment="1">
      <alignment vertical="center" wrapText="1"/>
    </xf>
    <xf numFmtId="0" fontId="0" fillId="0" borderId="12" xfId="0" applyBorder="1" applyAlignment="1">
      <alignment horizontal="center" vertical="center" wrapText="1"/>
    </xf>
    <xf numFmtId="0" fontId="39" fillId="0" borderId="12" xfId="0" applyFont="1" applyBorder="1" applyAlignment="1">
      <alignment horizontal="center" vertical="center" wrapText="1"/>
    </xf>
    <xf numFmtId="0" fontId="28" fillId="27" borderId="12" xfId="0" applyFont="1" applyFill="1" applyBorder="1" applyAlignment="1">
      <alignment horizontal="center" vertical="center" wrapText="1"/>
    </xf>
    <xf numFmtId="0" fontId="28" fillId="27" borderId="12" xfId="0" applyFont="1" applyFill="1" applyBorder="1" applyAlignment="1">
      <alignment horizontal="center" vertical="center"/>
    </xf>
    <xf numFmtId="0" fontId="32"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wrapText="1"/>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wrapText="1"/>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1"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6"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9" fillId="0" borderId="154" xfId="28" applyNumberFormat="1" applyFont="1" applyFill="1" applyBorder="1" applyAlignment="1">
      <alignment vertical="center" wrapText="1"/>
    </xf>
    <xf numFmtId="179" fontId="29" fillId="0" borderId="24" xfId="28" applyNumberFormat="1" applyFont="1" applyFill="1" applyBorder="1" applyAlignment="1">
      <alignment vertical="center" wrapText="1"/>
    </xf>
    <xf numFmtId="179" fontId="29" fillId="0" borderId="22" xfId="28" applyNumberFormat="1" applyFont="1" applyFill="1" applyBorder="1" applyAlignment="1">
      <alignment vertical="center" wrapText="1"/>
    </xf>
    <xf numFmtId="179" fontId="29" fillId="0" borderId="53" xfId="28" applyNumberFormat="1" applyFont="1" applyFill="1" applyBorder="1" applyAlignment="1">
      <alignment vertical="center" wrapText="1"/>
    </xf>
    <xf numFmtId="179" fontId="29" fillId="0" borderId="52" xfId="28" applyNumberFormat="1" applyFont="1" applyFill="1" applyBorder="1" applyAlignment="1">
      <alignment vertical="center" wrapText="1"/>
    </xf>
    <xf numFmtId="179" fontId="29"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180" fontId="0" fillId="29" borderId="71" xfId="0" applyNumberFormat="1" applyFill="1" applyBorder="1">
      <alignment vertical="center"/>
    </xf>
    <xf numFmtId="180" fontId="0" fillId="29" borderId="157" xfId="0" applyNumberFormat="1" applyFill="1" applyBorder="1">
      <alignment vertical="center"/>
    </xf>
    <xf numFmtId="180" fontId="32" fillId="30" borderId="147" xfId="0" applyNumberFormat="1" applyFont="1" applyFill="1" applyBorder="1">
      <alignment vertical="center"/>
    </xf>
    <xf numFmtId="180" fontId="32"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2" fillId="34" borderId="97" xfId="0" applyNumberFormat="1" applyFont="1" applyFill="1" applyBorder="1">
      <alignment vertical="center"/>
    </xf>
    <xf numFmtId="176" fontId="32" fillId="34" borderId="10" xfId="0" applyNumberFormat="1" applyFont="1" applyFill="1" applyBorder="1">
      <alignment vertical="center"/>
    </xf>
    <xf numFmtId="176" fontId="32" fillId="34" borderId="29" xfId="0" applyNumberFormat="1" applyFont="1" applyFill="1" applyBorder="1">
      <alignment vertical="center"/>
    </xf>
    <xf numFmtId="180" fontId="32" fillId="30" borderId="10" xfId="0" applyNumberFormat="1" applyFont="1" applyFill="1" applyBorder="1">
      <alignment vertical="center"/>
    </xf>
    <xf numFmtId="180" fontId="32"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9" fillId="0" borderId="61" xfId="0" applyFont="1" applyBorder="1" applyAlignment="1">
      <alignment vertical="center" wrapText="1"/>
    </xf>
    <xf numFmtId="0" fontId="29" fillId="0" borderId="37" xfId="0" applyFont="1" applyBorder="1" applyAlignment="1">
      <alignment vertical="center" wrapText="1"/>
    </xf>
    <xf numFmtId="0" fontId="29" fillId="0" borderId="61" xfId="0" applyFont="1" applyBorder="1" applyAlignment="1">
      <alignment vertical="center"/>
    </xf>
    <xf numFmtId="0" fontId="29" fillId="0" borderId="36" xfId="0" applyFont="1" applyBorder="1" applyAlignment="1">
      <alignment vertical="center"/>
    </xf>
    <xf numFmtId="0" fontId="29" fillId="0" borderId="52" xfId="0" applyFont="1" applyBorder="1" applyAlignment="1">
      <alignment vertical="center" wrapText="1"/>
    </xf>
    <xf numFmtId="0" fontId="29" fillId="0" borderId="94" xfId="0" applyFont="1" applyBorder="1" applyAlignment="1">
      <alignment vertical="center"/>
    </xf>
    <xf numFmtId="0" fontId="29"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2" fillId="0" borderId="12" xfId="0" applyFont="1" applyBorder="1" applyAlignment="1">
      <alignment horizontal="center" vertical="center"/>
    </xf>
    <xf numFmtId="0" fontId="32" fillId="0" borderId="12" xfId="0" applyFont="1" applyBorder="1" applyAlignment="1">
      <alignment horizontal="center" vertical="center" wrapText="1"/>
    </xf>
    <xf numFmtId="0" fontId="32" fillId="0" borderId="10" xfId="0" applyFont="1" applyBorder="1" applyAlignment="1">
      <alignment vertical="top" wrapText="1"/>
    </xf>
    <xf numFmtId="0" fontId="32"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2" fillId="30" borderId="97"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1" fillId="0" borderId="171" xfId="0" applyFont="1" applyBorder="1" applyAlignment="1">
      <alignment horizontal="center" vertical="center"/>
    </xf>
    <xf numFmtId="179" fontId="29" fillId="0" borderId="172" xfId="28" applyNumberFormat="1" applyFont="1" applyBorder="1" applyAlignment="1">
      <alignment vertical="center" wrapText="1"/>
    </xf>
    <xf numFmtId="179" fontId="29" fillId="0" borderId="171" xfId="28" applyNumberFormat="1" applyFont="1" applyBorder="1" applyAlignment="1">
      <alignment vertical="center" wrapText="1"/>
    </xf>
    <xf numFmtId="179" fontId="29" fillId="0" borderId="173" xfId="28" applyNumberFormat="1" applyFont="1" applyBorder="1" applyAlignment="1">
      <alignment vertical="center" wrapText="1"/>
    </xf>
    <xf numFmtId="10" fontId="29" fillId="0" borderId="27" xfId="28" applyNumberFormat="1" applyFont="1" applyBorder="1" applyAlignment="1">
      <alignment vertical="center" wrapText="1"/>
    </xf>
    <xf numFmtId="0" fontId="2" fillId="26" borderId="0" xfId="49" applyFill="1">
      <alignment vertical="center"/>
    </xf>
    <xf numFmtId="0" fontId="2" fillId="26" borderId="0" xfId="49" applyFill="1" applyAlignment="1">
      <alignment horizontal="center" vertical="center"/>
    </xf>
    <xf numFmtId="0" fontId="2" fillId="27" borderId="0" xfId="49" applyFill="1">
      <alignment vertical="center"/>
    </xf>
    <xf numFmtId="0" fontId="129" fillId="26" borderId="0" xfId="49" applyFont="1" applyFill="1" applyAlignment="1">
      <alignment horizontal="center" vertical="center"/>
    </xf>
    <xf numFmtId="0" fontId="131" fillId="26" borderId="0" xfId="49" applyFont="1" applyFill="1" applyAlignment="1">
      <alignment horizontal="justify" vertical="center"/>
    </xf>
    <xf numFmtId="0" fontId="132" fillId="26" borderId="10" xfId="49" applyFont="1" applyFill="1" applyBorder="1" applyAlignment="1">
      <alignment horizontal="center" vertical="center" wrapText="1"/>
    </xf>
    <xf numFmtId="0" fontId="2" fillId="27" borderId="0" xfId="49" applyFill="1" applyAlignment="1">
      <alignment vertical="center" wrapText="1"/>
    </xf>
    <xf numFmtId="0" fontId="2" fillId="35" borderId="30" xfId="49" applyFill="1" applyBorder="1" applyAlignment="1">
      <alignment horizontal="center" vertical="center"/>
    </xf>
    <xf numFmtId="0" fontId="134" fillId="26" borderId="0" xfId="49" applyFont="1" applyFill="1" applyAlignment="1">
      <alignment vertical="top"/>
    </xf>
    <xf numFmtId="0" fontId="134" fillId="26" borderId="0" xfId="49" applyFont="1" applyFill="1" applyBorder="1" applyAlignment="1">
      <alignment vertical="top"/>
    </xf>
    <xf numFmtId="0" fontId="135" fillId="26" borderId="0" xfId="49" applyFont="1" applyFill="1" applyBorder="1" applyAlignment="1">
      <alignment horizontal="center" vertical="center"/>
    </xf>
    <xf numFmtId="0" fontId="136" fillId="26" borderId="0" xfId="49" applyFont="1" applyFill="1" applyBorder="1" applyAlignment="1">
      <alignment horizontal="left" vertical="center"/>
    </xf>
    <xf numFmtId="0" fontId="136" fillId="26" borderId="37" xfId="49" applyFont="1" applyFill="1" applyBorder="1" applyAlignment="1">
      <alignment horizontal="left" vertical="center"/>
    </xf>
    <xf numFmtId="0" fontId="135" fillId="26" borderId="11" xfId="49" applyFont="1" applyFill="1" applyBorder="1" applyAlignment="1">
      <alignment horizontal="center" vertical="center"/>
    </xf>
    <xf numFmtId="0" fontId="135" fillId="26" borderId="14" xfId="49" applyFont="1" applyFill="1" applyBorder="1" applyAlignment="1">
      <alignment horizontal="center" vertical="center"/>
    </xf>
    <xf numFmtId="0" fontId="135" fillId="26" borderId="12" xfId="49" applyFont="1" applyFill="1" applyBorder="1" applyAlignment="1">
      <alignment horizontal="center" vertical="center"/>
    </xf>
    <xf numFmtId="0" fontId="135" fillId="26" borderId="17" xfId="49" applyFont="1" applyFill="1" applyBorder="1" applyAlignment="1">
      <alignment horizontal="center" vertical="center"/>
    </xf>
    <xf numFmtId="0" fontId="129" fillId="26" borderId="12" xfId="49" applyFont="1" applyFill="1" applyBorder="1" applyAlignment="1">
      <alignment horizontal="center" vertical="center" wrapText="1"/>
    </xf>
    <xf numFmtId="0" fontId="129" fillId="26" borderId="14" xfId="49" applyFont="1" applyFill="1" applyBorder="1" applyAlignment="1">
      <alignment horizontal="center" vertical="center"/>
    </xf>
    <xf numFmtId="0" fontId="129" fillId="26" borderId="0" xfId="49" applyFont="1" applyFill="1" applyAlignment="1">
      <alignment horizontal="left" vertical="center"/>
    </xf>
    <xf numFmtId="0" fontId="129" fillId="26" borderId="20" xfId="49" applyFont="1" applyFill="1" applyBorder="1" applyAlignment="1">
      <alignment horizontal="center" vertical="center"/>
    </xf>
    <xf numFmtId="0" fontId="129" fillId="26" borderId="151" xfId="49" applyFont="1" applyFill="1" applyBorder="1" applyAlignment="1">
      <alignment horizontal="left" vertical="center"/>
    </xf>
    <xf numFmtId="0" fontId="129" fillId="26" borderId="151" xfId="49" applyFont="1" applyFill="1" applyBorder="1" applyAlignment="1">
      <alignment horizontal="right" vertical="center"/>
    </xf>
    <xf numFmtId="0" fontId="129" fillId="26" borderId="0" xfId="49" applyFont="1" applyFill="1" applyBorder="1" applyAlignment="1">
      <alignment horizontal="center" vertical="center"/>
    </xf>
    <xf numFmtId="0" fontId="129" fillId="26" borderId="0" xfId="49" applyFont="1" applyFill="1" applyBorder="1" applyAlignment="1">
      <alignment horizontal="center" vertical="center" wrapText="1"/>
    </xf>
    <xf numFmtId="0" fontId="130" fillId="26" borderId="0" xfId="49" applyFont="1" applyFill="1" applyBorder="1" applyAlignment="1">
      <alignment horizontal="center" vertical="center"/>
    </xf>
    <xf numFmtId="0" fontId="2" fillId="26" borderId="0" xfId="49" applyFill="1" applyBorder="1" applyAlignment="1">
      <alignment horizontal="center" vertical="center"/>
    </xf>
    <xf numFmtId="0" fontId="2" fillId="27" borderId="10" xfId="49" applyFill="1" applyBorder="1" applyAlignment="1">
      <alignment horizontal="center" vertical="center"/>
    </xf>
    <xf numFmtId="0" fontId="2" fillId="27" borderId="10" xfId="49" applyFill="1" applyBorder="1">
      <alignment vertical="center"/>
    </xf>
    <xf numFmtId="0" fontId="2" fillId="27" borderId="0" xfId="49" applyFill="1" applyAlignment="1">
      <alignment horizontal="center" vertical="center"/>
    </xf>
    <xf numFmtId="0" fontId="109" fillId="0" borderId="0" xfId="0" applyFont="1" applyFill="1">
      <alignment vertical="center"/>
    </xf>
    <xf numFmtId="0" fontId="139" fillId="0" borderId="0" xfId="0" applyFont="1" applyFill="1">
      <alignment vertical="center"/>
    </xf>
    <xf numFmtId="0" fontId="143" fillId="26" borderId="0" xfId="49" applyFont="1" applyFill="1">
      <alignment vertical="center"/>
    </xf>
    <xf numFmtId="0" fontId="92" fillId="0" borderId="0" xfId="0" applyFont="1">
      <alignment vertical="center"/>
    </xf>
    <xf numFmtId="0" fontId="32" fillId="0" borderId="102" xfId="0" applyFont="1" applyBorder="1" applyAlignment="1">
      <alignment horizontal="center" vertical="center"/>
    </xf>
    <xf numFmtId="0" fontId="32" fillId="30" borderId="10" xfId="0" applyFont="1" applyFill="1" applyBorder="1" applyAlignment="1">
      <alignment vertical="center"/>
    </xf>
    <xf numFmtId="0" fontId="32" fillId="30" borderId="29" xfId="0" applyFont="1" applyFill="1" applyBorder="1" applyAlignment="1">
      <alignment vertical="center"/>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02" xfId="0" applyFont="1" applyFill="1" applyBorder="1" applyAlignment="1">
      <alignment horizontal="center" vertical="center" wrapText="1" shrinkToFit="1"/>
    </xf>
    <xf numFmtId="0" fontId="67" fillId="0" borderId="10" xfId="0" applyFont="1" applyFill="1" applyBorder="1" applyAlignment="1">
      <alignment horizontal="center"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xf numFmtId="0" fontId="146" fillId="0" borderId="0" xfId="0" applyFont="1" applyFill="1">
      <alignment vertical="center"/>
    </xf>
    <xf numFmtId="0" fontId="91" fillId="0" borderId="0" xfId="0" applyFont="1" applyAlignment="1">
      <alignment horizontal="left" vertical="top"/>
    </xf>
    <xf numFmtId="0" fontId="91" fillId="0" borderId="0" xfId="0" applyFont="1" applyAlignment="1">
      <alignment horizontal="left" vertical="top" wrapText="1"/>
    </xf>
    <xf numFmtId="0" fontId="44" fillId="0" borderId="10" xfId="0" applyFont="1" applyBorder="1" applyAlignment="1">
      <alignment horizontal="center" vertical="center"/>
    </xf>
    <xf numFmtId="0" fontId="35" fillId="0" borderId="151" xfId="0" applyFont="1" applyBorder="1" applyAlignment="1">
      <alignment horizontal="center" vertical="top" wrapText="1"/>
    </xf>
    <xf numFmtId="0" fontId="37" fillId="29" borderId="0" xfId="0" applyFont="1" applyFill="1" applyAlignment="1">
      <alignment horizontal="center" vertical="top" wrapText="1"/>
    </xf>
    <xf numFmtId="0" fontId="38" fillId="0" borderId="18" xfId="0" applyFont="1" applyBorder="1" applyAlignment="1">
      <alignment horizontal="left" vertical="top" wrapText="1"/>
    </xf>
    <xf numFmtId="0" fontId="41" fillId="0" borderId="0" xfId="0" applyFont="1" applyAlignment="1">
      <alignment horizontal="left" vertical="center" wrapText="1"/>
    </xf>
    <xf numFmtId="0" fontId="45" fillId="0" borderId="12" xfId="0" applyFont="1" applyBorder="1" applyAlignment="1">
      <alignment horizontal="center" vertical="center" wrapText="1"/>
    </xf>
    <xf numFmtId="0" fontId="43" fillId="31" borderId="26" xfId="0" applyFont="1" applyFill="1" applyBorder="1" applyAlignment="1">
      <alignment horizontal="center" vertical="center" wrapText="1"/>
    </xf>
    <xf numFmtId="0" fontId="43" fillId="31" borderId="32" xfId="0" applyFont="1" applyFill="1" applyBorder="1" applyAlignment="1">
      <alignment horizontal="center" vertical="center" wrapText="1"/>
    </xf>
    <xf numFmtId="0" fontId="45" fillId="0" borderId="35" xfId="0" applyFont="1" applyBorder="1" applyAlignment="1">
      <alignment horizontal="center" vertical="center" wrapText="1"/>
    </xf>
    <xf numFmtId="0" fontId="45" fillId="0" borderId="38" xfId="0" applyFont="1" applyBorder="1" applyAlignment="1">
      <alignment horizontal="center" vertical="center" wrapText="1"/>
    </xf>
    <xf numFmtId="0" fontId="45" fillId="0" borderId="108" xfId="0" applyFont="1" applyBorder="1" applyAlignment="1">
      <alignment horizontal="center" vertical="center" wrapText="1"/>
    </xf>
    <xf numFmtId="0" fontId="45" fillId="0" borderId="107" xfId="0" applyFont="1" applyBorder="1" applyAlignment="1">
      <alignment horizontal="center" vertical="center" wrapText="1"/>
    </xf>
    <xf numFmtId="0" fontId="145" fillId="0" borderId="35" xfId="0" applyFont="1" applyBorder="1" applyAlignment="1">
      <alignment horizontal="center" vertical="center" wrapText="1"/>
    </xf>
    <xf numFmtId="0" fontId="145" fillId="0" borderId="38" xfId="0" applyFont="1" applyBorder="1" applyAlignment="1">
      <alignment horizontal="center" vertical="center" wrapText="1"/>
    </xf>
    <xf numFmtId="0" fontId="145" fillId="0" borderId="108" xfId="0" applyFont="1" applyBorder="1" applyAlignment="1">
      <alignment horizontal="center" vertical="center" wrapText="1"/>
    </xf>
    <xf numFmtId="0" fontId="145" fillId="0" borderId="107" xfId="0" applyFont="1" applyBorder="1" applyAlignment="1">
      <alignment horizontal="center" vertical="center" wrapText="1"/>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2" fillId="29" borderId="26" xfId="0" applyFont="1" applyFill="1" applyBorder="1" applyAlignment="1">
      <alignment horizontal="left" vertical="center"/>
    </xf>
    <xf numFmtId="0" fontId="32" fillId="29" borderId="31" xfId="0" applyFont="1" applyFill="1" applyBorder="1" applyAlignment="1">
      <alignment horizontal="left" vertical="center"/>
    </xf>
    <xf numFmtId="0" fontId="32" fillId="29" borderId="32" xfId="0" applyFont="1" applyFill="1" applyBorder="1" applyAlignment="1">
      <alignment horizontal="lef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92" fillId="0" borderId="0" xfId="0" applyFont="1" applyAlignment="1">
      <alignment horizontal="left" vertical="center" wrapText="1"/>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78" xfId="0" applyFont="1" applyBorder="1" applyAlignment="1">
      <alignment horizontal="center" vertical="center"/>
    </xf>
    <xf numFmtId="0" fontId="32" fillId="0" borderId="180"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2" fillId="30" borderId="147" xfId="0" applyFont="1" applyFill="1" applyBorder="1" applyAlignment="1">
      <alignment vertical="center"/>
    </xf>
    <xf numFmtId="0" fontId="32" fillId="30" borderId="24" xfId="0" applyFont="1" applyFill="1" applyBorder="1" applyAlignment="1">
      <alignment vertical="center"/>
    </xf>
    <xf numFmtId="0" fontId="32" fillId="30" borderId="154" xfId="0" applyFont="1" applyFill="1" applyBorder="1" applyAlignment="1">
      <alignment vertical="center"/>
    </xf>
    <xf numFmtId="0" fontId="32" fillId="30" borderId="10" xfId="0" applyFont="1" applyFill="1" applyBorder="1" applyAlignment="1">
      <alignment vertical="center"/>
    </xf>
    <xf numFmtId="0" fontId="0" fillId="0" borderId="0" xfId="0" applyAlignment="1">
      <alignment horizontal="left" vertical="top" wrapText="1"/>
    </xf>
    <xf numFmtId="0" fontId="32" fillId="30" borderId="29"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34"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128" fillId="26" borderId="0" xfId="49" applyFont="1" applyFill="1" applyAlignment="1">
      <alignment horizontal="center" vertical="center"/>
    </xf>
    <xf numFmtId="0" fontId="129" fillId="26" borderId="0" xfId="49" applyFont="1" applyFill="1" applyAlignment="1">
      <alignment horizontal="center" vertical="center"/>
    </xf>
    <xf numFmtId="0" fontId="130" fillId="26" borderId="0" xfId="49" applyFont="1" applyFill="1" applyBorder="1" applyAlignment="1">
      <alignment horizontal="left" vertical="center"/>
    </xf>
    <xf numFmtId="0" fontId="129" fillId="26" borderId="12" xfId="49" applyFont="1" applyFill="1" applyBorder="1" applyAlignment="1">
      <alignment horizontal="left" vertical="center" wrapText="1"/>
    </xf>
    <xf numFmtId="0" fontId="129" fillId="26" borderId="37" xfId="49" applyFont="1" applyFill="1" applyBorder="1" applyAlignment="1">
      <alignment horizontal="left" vertical="center" wrapText="1"/>
    </xf>
    <xf numFmtId="0" fontId="130" fillId="35" borderId="49" xfId="49" applyFont="1" applyFill="1" applyBorder="1" applyAlignment="1">
      <alignment horizontal="left" vertical="center" wrapText="1"/>
    </xf>
    <xf numFmtId="0" fontId="130" fillId="35" borderId="37" xfId="49" applyFont="1" applyFill="1" applyBorder="1" applyAlignment="1">
      <alignment horizontal="left" vertical="center" wrapText="1"/>
    </xf>
    <xf numFmtId="0" fontId="130" fillId="35" borderId="11" xfId="49" applyFont="1" applyFill="1" applyBorder="1" applyAlignment="1">
      <alignment horizontal="left" vertical="center" wrapText="1"/>
    </xf>
    <xf numFmtId="0" fontId="137" fillId="26" borderId="0" xfId="49" applyFont="1" applyFill="1" applyAlignment="1">
      <alignment horizontal="left" vertical="center" wrapText="1"/>
    </xf>
    <xf numFmtId="0" fontId="137" fillId="26" borderId="16" xfId="49" applyFont="1" applyFill="1" applyBorder="1" applyAlignment="1">
      <alignment horizontal="left" vertical="center" wrapText="1"/>
    </xf>
    <xf numFmtId="0" fontId="129" fillId="26" borderId="49" xfId="49" applyFont="1" applyFill="1" applyBorder="1" applyAlignment="1">
      <alignment horizontal="left" vertical="center"/>
    </xf>
    <xf numFmtId="0" fontId="129" fillId="26" borderId="37" xfId="49" applyFont="1" applyFill="1" applyBorder="1" applyAlignment="1">
      <alignment horizontal="left" vertical="center"/>
    </xf>
    <xf numFmtId="0" fontId="134" fillId="35" borderId="160" xfId="49" applyFont="1" applyFill="1" applyBorder="1" applyAlignment="1">
      <alignment horizontal="center" vertical="center"/>
    </xf>
    <xf numFmtId="0" fontId="134" fillId="35" borderId="176" xfId="49" applyFont="1" applyFill="1" applyBorder="1" applyAlignment="1">
      <alignment horizontal="center" vertical="center"/>
    </xf>
    <xf numFmtId="0" fontId="130" fillId="26" borderId="18" xfId="49" applyFont="1" applyFill="1" applyBorder="1" applyAlignment="1">
      <alignment horizontal="left" vertical="center"/>
    </xf>
    <xf numFmtId="0" fontId="129" fillId="26" borderId="12" xfId="49" applyFont="1" applyFill="1" applyBorder="1" applyAlignment="1">
      <alignment horizontal="left" vertical="center" shrinkToFit="1"/>
    </xf>
    <xf numFmtId="0" fontId="129" fillId="26" borderId="37" xfId="49" applyFont="1" applyFill="1" applyBorder="1" applyAlignment="1">
      <alignment horizontal="left" vertical="center" shrinkToFit="1"/>
    </xf>
    <xf numFmtId="0" fontId="129" fillId="26" borderId="174" xfId="49" applyFont="1" applyFill="1" applyBorder="1" applyAlignment="1">
      <alignment horizontal="left" vertical="center" shrinkToFit="1"/>
    </xf>
    <xf numFmtId="0" fontId="129" fillId="26" borderId="10" xfId="49" applyFont="1" applyFill="1" applyBorder="1" applyAlignment="1">
      <alignment horizontal="left" vertical="center" wrapText="1"/>
    </xf>
    <xf numFmtId="0" fontId="134" fillId="26" borderId="0" xfId="49" applyFont="1" applyFill="1" applyAlignment="1">
      <alignment vertical="top"/>
    </xf>
    <xf numFmtId="0" fontId="134" fillId="26" borderId="0" xfId="49" applyFont="1" applyFill="1" applyBorder="1" applyAlignment="1">
      <alignment vertical="top"/>
    </xf>
    <xf numFmtId="0" fontId="136" fillId="26" borderId="49" xfId="49" applyFont="1" applyFill="1" applyBorder="1" applyAlignment="1">
      <alignment horizontal="left" vertical="center"/>
    </xf>
    <xf numFmtId="0" fontId="136" fillId="26" borderId="37" xfId="49" applyFont="1" applyFill="1" applyBorder="1" applyAlignment="1">
      <alignment horizontal="left" vertical="center"/>
    </xf>
    <xf numFmtId="0" fontId="135" fillId="35" borderId="160" xfId="49" applyFont="1" applyFill="1" applyBorder="1" applyAlignment="1">
      <alignment horizontal="center" vertical="center" wrapText="1"/>
    </xf>
    <xf numFmtId="0" fontId="135" fillId="35" borderId="175" xfId="49" applyFont="1" applyFill="1" applyBorder="1" applyAlignment="1">
      <alignment horizontal="center" vertical="center" wrapText="1"/>
    </xf>
    <xf numFmtId="0" fontId="135" fillId="35" borderId="176" xfId="49" applyFont="1" applyFill="1" applyBorder="1" applyAlignment="1">
      <alignment horizontal="center" vertical="center" wrapText="1"/>
    </xf>
    <xf numFmtId="0" fontId="129" fillId="26" borderId="0" xfId="49" applyFont="1" applyFill="1" applyBorder="1" applyAlignment="1">
      <alignment horizontal="right" vertical="center"/>
    </xf>
    <xf numFmtId="0" fontId="129" fillId="26" borderId="16" xfId="49" applyFont="1" applyFill="1" applyBorder="1" applyAlignment="1">
      <alignment horizontal="right" vertical="center"/>
    </xf>
    <xf numFmtId="0" fontId="129" fillId="35" borderId="49" xfId="49" applyFont="1" applyFill="1" applyBorder="1" applyAlignment="1">
      <alignment horizontal="center" vertical="center" wrapText="1"/>
    </xf>
    <xf numFmtId="0" fontId="129" fillId="35" borderId="37" xfId="49" applyFont="1" applyFill="1" applyBorder="1" applyAlignment="1">
      <alignment horizontal="center" vertical="center" wrapText="1"/>
    </xf>
    <xf numFmtId="0" fontId="129" fillId="35" borderId="11" xfId="49" applyFont="1" applyFill="1" applyBorder="1" applyAlignment="1">
      <alignment horizontal="center" vertical="center" wrapText="1"/>
    </xf>
    <xf numFmtId="0" fontId="129" fillId="26" borderId="177" xfId="49" applyFont="1" applyFill="1" applyBorder="1" applyAlignment="1">
      <alignment horizontal="center" vertical="center"/>
    </xf>
    <xf numFmtId="0" fontId="129" fillId="26" borderId="12" xfId="49" applyFont="1" applyFill="1" applyBorder="1" applyAlignment="1">
      <alignment horizontal="center" vertical="center"/>
    </xf>
    <xf numFmtId="0" fontId="129" fillId="26" borderId="37" xfId="49" applyFont="1" applyFill="1" applyBorder="1" applyAlignment="1">
      <alignment horizontal="center" vertical="center"/>
    </xf>
    <xf numFmtId="0" fontId="129" fillId="26" borderId="11" xfId="49" applyFont="1" applyFill="1" applyBorder="1" applyAlignment="1">
      <alignment horizontal="center" vertical="center"/>
    </xf>
    <xf numFmtId="0" fontId="135" fillId="26" borderId="10" xfId="49" applyFont="1" applyFill="1" applyBorder="1" applyAlignment="1">
      <alignment horizontal="center" vertical="center"/>
    </xf>
    <xf numFmtId="0" fontId="136" fillId="26" borderId="10" xfId="49" applyFont="1" applyFill="1" applyBorder="1" applyAlignment="1">
      <alignment horizontal="center" vertical="center"/>
    </xf>
    <xf numFmtId="0" fontId="129" fillId="26" borderId="10" xfId="49" applyFont="1" applyFill="1" applyBorder="1" applyAlignment="1">
      <alignment horizontal="left" vertical="center"/>
    </xf>
    <xf numFmtId="0" fontId="129" fillId="26" borderId="12" xfId="49" applyFont="1" applyFill="1" applyBorder="1" applyAlignment="1">
      <alignment horizontal="left" vertical="center"/>
    </xf>
    <xf numFmtId="0" fontId="134" fillId="26" borderId="30" xfId="49" applyFont="1" applyFill="1" applyBorder="1" applyAlignment="1">
      <alignment horizontal="center" vertical="center"/>
    </xf>
    <xf numFmtId="0" fontId="134" fillId="26" borderId="10" xfId="49" applyFont="1" applyFill="1" applyBorder="1" applyAlignment="1">
      <alignment horizontal="center" vertical="center"/>
    </xf>
    <xf numFmtId="0" fontId="129" fillId="26" borderId="49" xfId="49" applyFont="1" applyFill="1" applyBorder="1" applyAlignment="1">
      <alignment horizontal="center" vertical="center"/>
    </xf>
    <xf numFmtId="0" fontId="134" fillId="26" borderId="12" xfId="49" applyFont="1" applyFill="1" applyBorder="1" applyAlignment="1">
      <alignment horizontal="center" vertical="center"/>
    </xf>
    <xf numFmtId="0" fontId="134" fillId="26" borderId="174" xfId="49" applyFont="1" applyFill="1" applyBorder="1" applyAlignment="1">
      <alignment horizontal="center" vertical="center"/>
    </xf>
    <xf numFmtId="0" fontId="134" fillId="26" borderId="49" xfId="49" applyFont="1" applyFill="1" applyBorder="1" applyAlignment="1">
      <alignment horizontal="center" vertical="center"/>
    </xf>
    <xf numFmtId="0" fontId="134" fillId="26" borderId="11" xfId="49" applyFont="1" applyFill="1" applyBorder="1" applyAlignment="1">
      <alignment horizontal="center" vertical="center"/>
    </xf>
    <xf numFmtId="0" fontId="134" fillId="26" borderId="37" xfId="49" applyFont="1" applyFill="1" applyBorder="1" applyAlignment="1">
      <alignment horizontal="center" vertical="center"/>
    </xf>
    <xf numFmtId="0" fontId="144" fillId="26" borderId="12" xfId="49" applyFont="1" applyFill="1" applyBorder="1" applyAlignment="1">
      <alignment horizontal="center" vertical="center"/>
    </xf>
    <xf numFmtId="0" fontId="144" fillId="26" borderId="37" xfId="49" applyFont="1" applyFill="1" applyBorder="1" applyAlignment="1">
      <alignment horizontal="center" vertical="center"/>
    </xf>
    <xf numFmtId="0" fontId="70" fillId="26" borderId="55" xfId="0" applyFont="1" applyFill="1" applyBorder="1" applyAlignment="1">
      <alignment horizontal="left" vertical="center" wrapText="1"/>
    </xf>
    <xf numFmtId="0" fontId="70" fillId="26" borderId="69" xfId="0" applyFont="1" applyFill="1" applyBorder="1" applyAlignment="1">
      <alignment horizontal="left" vertical="center" wrapText="1"/>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55" xfId="0" applyFont="1" applyFill="1" applyBorder="1" applyAlignment="1">
      <alignment vertical="center" wrapText="1"/>
    </xf>
    <xf numFmtId="0" fontId="70" fillId="26" borderId="78" xfId="0" applyFont="1" applyFill="1" applyBorder="1" applyAlignment="1">
      <alignment horizontal="lef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0" fillId="0" borderId="67" xfId="0" applyFont="1" applyFill="1" applyBorder="1" applyAlignment="1">
      <alignment horizontal="left" vertical="center" wrapText="1"/>
    </xf>
    <xf numFmtId="0" fontId="70" fillId="0" borderId="55"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5" fillId="0" borderId="41"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76" xfId="0" applyFont="1" applyFill="1" applyBorder="1" applyAlignment="1">
      <alignment horizontal="left" vertical="center" wrapText="1"/>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176" fontId="70" fillId="26" borderId="0" xfId="0" applyNumberFormat="1" applyFont="1" applyFill="1" applyBorder="1" applyAlignment="1">
      <alignment vertical="center" shrinkToFi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15"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11" xfId="0" applyFont="1" applyFill="1" applyBorder="1" applyAlignment="1">
      <alignment vertical="center" wrapText="1"/>
    </xf>
    <xf numFmtId="176" fontId="70" fillId="26" borderId="78" xfId="0" applyNumberFormat="1" applyFont="1" applyFill="1" applyBorder="1" applyAlignment="1">
      <alignment vertical="center" shrinkToFi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0" fontId="67" fillId="0" borderId="18" xfId="0" applyFont="1" applyFill="1" applyBorder="1" applyAlignment="1">
      <alignment horizontal="center" vertical="center"/>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37" xfId="0" applyFont="1" applyFill="1" applyBorder="1" applyAlignment="1">
      <alignment horizontal="center" vertical="center"/>
    </xf>
    <xf numFmtId="0" fontId="67" fillId="0" borderId="11" xfId="0" applyFont="1" applyFill="1" applyBorder="1" applyAlignment="1">
      <alignment horizontal="center" vertical="center"/>
    </xf>
    <xf numFmtId="0" fontId="67" fillId="0" borderId="37" xfId="0" applyFont="1" applyFill="1" applyBorder="1" applyAlignment="1">
      <alignment vertical="center"/>
    </xf>
    <xf numFmtId="0" fontId="67" fillId="0" borderId="21" xfId="0" applyFont="1" applyFill="1" applyBorder="1" applyAlignment="1">
      <alignment vertical="center" wrapText="1"/>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0" borderId="19"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0" fontId="68" fillId="30" borderId="0" xfId="0" applyFont="1" applyFill="1" applyAlignment="1">
      <alignment horizontal="center" vertical="center"/>
    </xf>
    <xf numFmtId="0" fontId="67" fillId="0" borderId="78" xfId="0" applyNumberFormat="1" applyFont="1" applyFill="1" applyBorder="1" applyAlignment="1" applyProtection="1">
      <alignment vertical="center"/>
      <protection locked="0"/>
    </xf>
    <xf numFmtId="0" fontId="70" fillId="0" borderId="0" xfId="0" applyFont="1" applyFill="1" applyBorder="1" applyAlignment="1">
      <alignment horizontal="left" vertical="top" wrapText="1"/>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70" fillId="0" borderId="0" xfId="0" applyFont="1" applyFill="1" applyBorder="1" applyAlignment="1">
      <alignment vertical="top" wrapText="1"/>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176" fontId="70" fillId="26" borderId="18" xfId="0" applyNumberFormat="1" applyFont="1" applyFill="1" applyBorder="1" applyAlignment="1">
      <alignment vertical="center" shrinkToFit="1"/>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67" fillId="28" borderId="26"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70" fillId="26" borderId="0" xfId="0" applyFont="1" applyFill="1" applyBorder="1" applyAlignment="1">
      <alignment horizontal="left" vertical="top" wrapText="1"/>
    </xf>
    <xf numFmtId="0" fontId="70" fillId="0" borderId="0" xfId="0" applyFont="1" applyFill="1" applyAlignment="1">
      <alignment horizontal="left" vertical="top" wrapText="1"/>
    </xf>
    <xf numFmtId="0" fontId="70" fillId="0" borderId="0" xfId="0" applyFont="1" applyFill="1" applyBorder="1" applyAlignment="1">
      <alignment vertical="center" wrapText="1"/>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7" fillId="0" borderId="37" xfId="0" applyFont="1" applyFill="1" applyBorder="1" applyAlignment="1">
      <alignment vertical="center" shrinkToFit="1"/>
    </xf>
    <xf numFmtId="0" fontId="67" fillId="0" borderId="31" xfId="0" applyFont="1" applyFill="1" applyBorder="1" applyAlignment="1">
      <alignment horizontal="center" vertical="center"/>
    </xf>
    <xf numFmtId="0" fontId="67" fillId="28" borderId="31" xfId="0" applyFont="1" applyFill="1" applyBorder="1" applyAlignment="1" applyProtection="1">
      <alignment horizontal="center" vertical="center"/>
      <protection locked="0"/>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0" borderId="10" xfId="0" applyFont="1" applyFill="1" applyBorder="1" applyAlignment="1">
      <alignment horizontal="center" vertical="center"/>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4" borderId="31" xfId="0" applyFont="1" applyFill="1" applyBorder="1" applyAlignment="1" applyProtection="1">
      <alignment horizontal="center"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65" fillId="0" borderId="7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99" xfId="0" applyFont="1" applyFill="1" applyBorder="1" applyAlignment="1">
      <alignment horizontal="lef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7" xfId="0" applyFont="1" applyFill="1" applyBorder="1" applyAlignment="1">
      <alignment horizontal="center"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49" fillId="0" borderId="26" xfId="0" applyFont="1" applyBorder="1" applyAlignment="1" applyProtection="1">
      <alignment horizontal="center" vertical="center"/>
      <protection locked="0"/>
    </xf>
    <xf numFmtId="0" fontId="49" fillId="0" borderId="31" xfId="0" applyFont="1" applyBorder="1" applyAlignment="1" applyProtection="1">
      <alignment horizontal="center" vertical="center"/>
      <protection locked="0"/>
    </xf>
    <xf numFmtId="0" fontId="49" fillId="0" borderId="32" xfId="0" applyFont="1" applyBorder="1" applyAlignment="1" applyProtection="1">
      <alignment horizontal="center" vertical="center"/>
      <protection locked="0"/>
    </xf>
    <xf numFmtId="0" fontId="49" fillId="36" borderId="35" xfId="0" applyFont="1" applyFill="1" applyBorder="1" applyAlignment="1" applyProtection="1">
      <alignment horizontal="center" vertical="center" wrapText="1"/>
      <protection locked="0"/>
    </xf>
    <xf numFmtId="0" fontId="49" fillId="36" borderId="0" xfId="0" applyFont="1" applyFill="1" applyBorder="1" applyAlignment="1" applyProtection="1">
      <alignment horizontal="center" vertical="center" wrapText="1"/>
      <protection locked="0"/>
    </xf>
    <xf numFmtId="0" fontId="49" fillId="36" borderId="38" xfId="0" applyFont="1" applyFill="1" applyBorder="1" applyAlignment="1" applyProtection="1">
      <alignment horizontal="center" vertical="center" wrapText="1"/>
      <protection locked="0"/>
    </xf>
    <xf numFmtId="0" fontId="49" fillId="36" borderId="108" xfId="0" applyFont="1" applyFill="1" applyBorder="1" applyAlignment="1" applyProtection="1">
      <alignment horizontal="center" vertical="center" wrapText="1"/>
      <protection locked="0"/>
    </xf>
    <xf numFmtId="0" fontId="49" fillId="36" borderId="178" xfId="0" applyFont="1" applyFill="1" applyBorder="1" applyAlignment="1" applyProtection="1">
      <alignment horizontal="center" vertical="center" wrapText="1"/>
      <protection locked="0"/>
    </xf>
    <xf numFmtId="0" fontId="49" fillId="36" borderId="179" xfId="0" applyFont="1" applyFill="1" applyBorder="1" applyAlignment="1" applyProtection="1">
      <alignment horizontal="center" vertical="center" wrapText="1"/>
      <protection locked="0"/>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33"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141" fillId="36" borderId="35" xfId="0" applyFont="1" applyFill="1" applyBorder="1" applyAlignment="1" applyProtection="1">
      <alignment horizontal="center" vertical="center" wrapText="1"/>
      <protection locked="0"/>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37" xfId="0" applyFont="1" applyFill="1" applyBorder="1" applyAlignment="1">
      <alignment horizontal="left" vertical="center"/>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5" fillId="0" borderId="37" xfId="0" applyFont="1" applyFill="1" applyBorder="1" applyAlignment="1">
      <alignment horizontal="center" vertical="center"/>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3" fillId="0" borderId="117"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95" fillId="0" borderId="11" xfId="0" applyFont="1" applyFill="1" applyBorder="1" applyAlignment="1">
      <alignment horizontal="center" vertical="center"/>
    </xf>
    <xf numFmtId="0" fontId="95" fillId="0" borderId="10" xfId="0" applyFont="1" applyFill="1" applyBorder="1" applyAlignment="1">
      <alignment horizontal="center"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78" fillId="26" borderId="14" xfId="0" applyFont="1" applyFill="1" applyBorder="1" applyAlignment="1">
      <alignment horizontal="left" vertical="center" wrapText="1"/>
    </xf>
    <xf numFmtId="0" fontId="78" fillId="26" borderId="15" xfId="0" applyFont="1" applyFill="1" applyBorder="1" applyAlignment="1">
      <alignment horizontal="left" vertical="center" wrapTex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3" xfId="0" applyFont="1" applyFill="1" applyBorder="1" applyAlignment="1">
      <alignment horizontal="center" vertical="center" textRotation="255"/>
    </xf>
    <xf numFmtId="0" fontId="114" fillId="26" borderId="102"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33" xfId="0" applyFont="1" applyFill="1" applyBorder="1" applyAlignment="1">
      <alignment horizontal="center" vertical="center"/>
    </xf>
    <xf numFmtId="0" fontId="114" fillId="26" borderId="0" xfId="0" applyFont="1" applyFill="1" applyBorder="1" applyAlignment="1">
      <alignment horizontal="center" vertical="center"/>
    </xf>
    <xf numFmtId="0" fontId="114" fillId="26" borderId="16" xfId="0" applyFont="1" applyFill="1" applyBorder="1" applyAlignment="1">
      <alignment horizontal="center" vertical="center"/>
    </xf>
    <xf numFmtId="0" fontId="67" fillId="0" borderId="12" xfId="0" applyFont="1" applyFill="1" applyBorder="1" applyAlignment="1">
      <alignment horizontal="center" vertical="center" wrapText="1"/>
    </xf>
    <xf numFmtId="0" fontId="67" fillId="0" borderId="37" xfId="0" applyFont="1" applyFill="1" applyBorder="1" applyAlignment="1">
      <alignment horizontal="center" vertical="center" wrapText="1"/>
    </xf>
    <xf numFmtId="0" fontId="67" fillId="0" borderId="11" xfId="0" applyFont="1" applyFill="1" applyBorder="1" applyAlignment="1">
      <alignment horizontal="center" vertical="center" wrapText="1"/>
    </xf>
    <xf numFmtId="0" fontId="114" fillId="29" borderId="12" xfId="0" applyFont="1" applyFill="1" applyBorder="1" applyAlignment="1">
      <alignment horizontal="center" vertical="center"/>
    </xf>
    <xf numFmtId="0" fontId="114" fillId="29" borderId="37" xfId="0" applyFont="1" applyFill="1" applyBorder="1" applyAlignment="1">
      <alignment horizontal="center" vertical="center"/>
    </xf>
    <xf numFmtId="0" fontId="114" fillId="29" borderId="11" xfId="0" applyFont="1" applyFill="1" applyBorder="1" applyAlignment="1">
      <alignment horizontal="center" vertical="center"/>
    </xf>
    <xf numFmtId="0" fontId="78" fillId="26" borderId="13"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114" fillId="0" borderId="12" xfId="0" applyFont="1" applyFill="1" applyBorder="1" applyAlignment="1">
      <alignment horizontal="center" vertical="center"/>
    </xf>
    <xf numFmtId="0" fontId="114" fillId="0" borderId="37" xfId="0" applyFont="1" applyFill="1" applyBorder="1" applyAlignment="1">
      <alignment horizontal="center" vertical="center"/>
    </xf>
    <xf numFmtId="0" fontId="114" fillId="0" borderId="71"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78" fillId="0" borderId="71"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29" fillId="0" borderId="61" xfId="0" applyFont="1" applyBorder="1" applyAlignment="1">
      <alignment horizontal="left" vertical="center" wrapText="1"/>
    </xf>
    <xf numFmtId="0" fontId="29" fillId="0" borderId="37" xfId="0" applyFont="1" applyBorder="1" applyAlignment="1">
      <alignment horizontal="left" vertical="center" wrapText="1"/>
    </xf>
    <xf numFmtId="0" fontId="29" fillId="0" borderId="36" xfId="0" applyFont="1" applyBorder="1" applyAlignment="1">
      <alignment horizontal="left" vertical="center" wrapText="1"/>
    </xf>
    <xf numFmtId="0" fontId="29" fillId="0" borderId="52" xfId="0" applyFont="1" applyBorder="1" applyAlignment="1">
      <alignment horizontal="left" vertical="center" wrapText="1"/>
    </xf>
    <xf numFmtId="0" fontId="29" fillId="0" borderId="94" xfId="0" applyFont="1" applyBorder="1" applyAlignment="1">
      <alignment horizontal="left" vertical="center" wrapText="1"/>
    </xf>
    <xf numFmtId="0" fontId="29"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標準 4" xfId="49"/>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 xmlns:a16="http://schemas.microsoft.com/office/drawing/2014/main" id="{00000000-0008-0000-0000-000002000000}"/>
            </a:ext>
          </a:extLst>
        </xdr:cNvPr>
        <xdr:cNvGrpSpPr/>
      </xdr:nvGrpSpPr>
      <xdr:grpSpPr>
        <a:xfrm>
          <a:off x="1889018" y="5850467"/>
          <a:ext cx="8754352" cy="1764181"/>
          <a:chOff x="97972" y="4260273"/>
          <a:chExt cx="8755084" cy="1789215"/>
        </a:xfrm>
      </xdr:grpSpPr>
      <xdr:sp macro="" textlink="">
        <xdr:nvSpPr>
          <xdr:cNvPr id="3" name="四角形: 角を丸くする 2">
            <a:extLst>
              <a:ext uri="{FF2B5EF4-FFF2-40B4-BE49-F238E27FC236}">
                <a16:creationId xmlns=""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4</xdr:col>
      <xdr:colOff>1588</xdr:colOff>
      <xdr:row>28</xdr:row>
      <xdr:rowOff>518175</xdr:rowOff>
    </xdr:to>
    <xdr:pic>
      <xdr:nvPicPr>
        <xdr:cNvPr id="13" name="図 12">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4554644</xdr:colOff>
      <xdr:row>30</xdr:row>
      <xdr:rowOff>503725</xdr:rowOff>
    </xdr:to>
    <xdr:pic>
      <xdr:nvPicPr>
        <xdr:cNvPr id="14" name="図 13">
          <a:extLst>
            <a:ext uri="{FF2B5EF4-FFF2-40B4-BE49-F238E27FC236}">
              <a16:creationId xmlns=""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30</xdr:row>
      <xdr:rowOff>78316</xdr:rowOff>
    </xdr:from>
    <xdr:to>
      <xdr:col>5</xdr:col>
      <xdr:colOff>447653</xdr:colOff>
      <xdr:row>30</xdr:row>
      <xdr:rowOff>78316</xdr:rowOff>
    </xdr:to>
    <xdr:cxnSp macro="">
      <xdr:nvCxnSpPr>
        <xdr:cNvPr id="27" name="直線コネクタ 26"/>
        <xdr:cNvCxnSpPr/>
      </xdr:nvCxnSpPr>
      <xdr:spPr bwMode="auto">
        <a:xfrm>
          <a:off x="11952802" y="11745383"/>
          <a:ext cx="175365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 xmlns:a16="http://schemas.microsoft.com/office/drawing/2014/main"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 xmlns:a16="http://schemas.microsoft.com/office/drawing/2014/main" id="{00000000-0008-0000-0100-000004000000}"/>
            </a:ext>
          </a:extLst>
        </xdr:cNvPr>
        <xdr:cNvGrpSpPr/>
      </xdr:nvGrpSpPr>
      <xdr:grpSpPr>
        <a:xfrm>
          <a:off x="5848336" y="1224915"/>
          <a:ext cx="331013" cy="512445"/>
          <a:chOff x="6343650" y="3467100"/>
          <a:chExt cx="323850" cy="504825"/>
        </a:xfrm>
      </xdr:grpSpPr>
      <xdr:sp macro="" textlink="">
        <xdr:nvSpPr>
          <xdr:cNvPr id="3" name="正方形/長方形 2">
            <a:extLst>
              <a:ext uri="{FF2B5EF4-FFF2-40B4-BE49-F238E27FC236}">
                <a16:creationId xmlns=""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70471</xdr:colOff>
      <xdr:row>1</xdr:row>
      <xdr:rowOff>152400</xdr:rowOff>
    </xdr:from>
    <xdr:to>
      <xdr:col>27</xdr:col>
      <xdr:colOff>714375</xdr:colOff>
      <xdr:row>8</xdr:row>
      <xdr:rowOff>114302</xdr:rowOff>
    </xdr:to>
    <xdr:sp macro="" textlink="">
      <xdr:nvSpPr>
        <xdr:cNvPr id="8" name="正方形/長方形 7">
          <a:extLst>
            <a:ext uri="{FF2B5EF4-FFF2-40B4-BE49-F238E27FC236}">
              <a16:creationId xmlns="" xmlns:a16="http://schemas.microsoft.com/office/drawing/2014/main" id="{00000000-0008-0000-0100-000002000000}"/>
            </a:ext>
          </a:extLst>
        </xdr:cNvPr>
        <xdr:cNvSpPr/>
      </xdr:nvSpPr>
      <xdr:spPr bwMode="auto">
        <a:xfrm>
          <a:off x="5686411" y="403860"/>
          <a:ext cx="6282704" cy="172212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9" name="グループ化 8">
          <a:extLst>
            <a:ext uri="{FF2B5EF4-FFF2-40B4-BE49-F238E27FC236}">
              <a16:creationId xmlns="" xmlns:a16="http://schemas.microsoft.com/office/drawing/2014/main" id="{00000000-0008-0000-0100-000004000000}"/>
            </a:ext>
          </a:extLst>
        </xdr:cNvPr>
        <xdr:cNvGrpSpPr/>
      </xdr:nvGrpSpPr>
      <xdr:grpSpPr>
        <a:xfrm>
          <a:off x="5848336" y="1224915"/>
          <a:ext cx="331013" cy="512445"/>
          <a:chOff x="6343650" y="3467100"/>
          <a:chExt cx="323850" cy="504825"/>
        </a:xfrm>
      </xdr:grpSpPr>
      <xdr:sp macro="" textlink="">
        <xdr:nvSpPr>
          <xdr:cNvPr id="10" name="正方形/長方形 9">
            <a:extLst>
              <a:ext uri="{FF2B5EF4-FFF2-40B4-BE49-F238E27FC236}">
                <a16:creationId xmlns=""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 name="正方形/長方形 10">
            <a:extLst>
              <a:ext uri="{FF2B5EF4-FFF2-40B4-BE49-F238E27FC236}">
                <a16:creationId xmlns=""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 name="正方形/長方形 11">
            <a:extLst>
              <a:ext uri="{FF2B5EF4-FFF2-40B4-BE49-F238E27FC236}">
                <a16:creationId xmlns=""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 xmlns:a16="http://schemas.microsoft.com/office/drawing/2014/main" id="{00000000-0008-0000-0200-000013000000}"/>
                </a:ext>
              </a:extLst>
            </xdr:cNvPr>
            <xdr:cNvGrpSpPr>
              <a:grpSpLocks/>
            </xdr:cNvGrpSpPr>
          </xdr:nvGrpSpPr>
          <xdr:grpSpPr bwMode="auto">
            <a:xfrm>
              <a:off x="789214" y="43087018"/>
              <a:ext cx="176893" cy="1790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176</xdr:row>
          <xdr:rowOff>45720</xdr:rowOff>
        </xdr:from>
        <xdr:to>
          <xdr:col>5</xdr:col>
          <xdr:colOff>22860</xdr:colOff>
          <xdr:row>176</xdr:row>
          <xdr:rowOff>182880</xdr:rowOff>
        </xdr:to>
        <xdr:sp macro="" textlink="">
          <xdr:nvSpPr>
            <xdr:cNvPr id="75798" name="Check Box 22" hidden="1">
              <a:extLst>
                <a:ext uri="{63B3BB69-23CF-44E3-9099-C40C66FF867C}">
                  <a14:compatExt spid="_x0000_s75798"/>
                </a:ext>
                <a:ext uri="{FF2B5EF4-FFF2-40B4-BE49-F238E27FC236}">
                  <a16:creationId xmlns=""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177</xdr:row>
          <xdr:rowOff>38100</xdr:rowOff>
        </xdr:from>
        <xdr:to>
          <xdr:col>5</xdr:col>
          <xdr:colOff>22860</xdr:colOff>
          <xdr:row>177</xdr:row>
          <xdr:rowOff>160020</xdr:rowOff>
        </xdr:to>
        <xdr:sp macro="" textlink="">
          <xdr:nvSpPr>
            <xdr:cNvPr id="75799" name="Check Box 23" hidden="1">
              <a:extLst>
                <a:ext uri="{63B3BB69-23CF-44E3-9099-C40C66FF867C}">
                  <a14:compatExt spid="_x0000_s75799"/>
                </a:ext>
                <a:ext uri="{FF2B5EF4-FFF2-40B4-BE49-F238E27FC236}">
                  <a16:creationId xmlns=""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177</xdr:row>
          <xdr:rowOff>175260</xdr:rowOff>
        </xdr:from>
        <xdr:to>
          <xdr:col>5</xdr:col>
          <xdr:colOff>0</xdr:colOff>
          <xdr:row>179</xdr:row>
          <xdr:rowOff>30480</xdr:rowOff>
        </xdr:to>
        <xdr:sp macro="" textlink="">
          <xdr:nvSpPr>
            <xdr:cNvPr id="75800" name="Check Box 24" hidden="1">
              <a:extLst>
                <a:ext uri="{63B3BB69-23CF-44E3-9099-C40C66FF867C}">
                  <a14:compatExt spid="_x0000_s75800"/>
                </a:ext>
                <a:ext uri="{FF2B5EF4-FFF2-40B4-BE49-F238E27FC236}">
                  <a16:creationId xmlns=""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 xmlns:a16="http://schemas.microsoft.com/office/drawing/2014/main" id="{00000000-0008-0000-0200-000020000000}"/>
                </a:ext>
              </a:extLst>
            </xdr:cNvPr>
            <xdr:cNvGrpSpPr>
              <a:grpSpLocks/>
            </xdr:cNvGrpSpPr>
          </xdr:nvGrpSpPr>
          <xdr:grpSpPr bwMode="auto">
            <a:xfrm>
              <a:off x="789214" y="46079229"/>
              <a:ext cx="176893"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176</xdr:row>
          <xdr:rowOff>30480</xdr:rowOff>
        </xdr:from>
        <xdr:to>
          <xdr:col>19</xdr:col>
          <xdr:colOff>30480</xdr:colOff>
          <xdr:row>176</xdr:row>
          <xdr:rowOff>175260</xdr:rowOff>
        </xdr:to>
        <xdr:sp macro="" textlink="">
          <xdr:nvSpPr>
            <xdr:cNvPr id="75802" name="Check Box 26" hidden="1">
              <a:extLst>
                <a:ext uri="{63B3BB69-23CF-44E3-9099-C40C66FF867C}">
                  <a14:compatExt spid="_x0000_s75802"/>
                </a:ext>
                <a:ext uri="{FF2B5EF4-FFF2-40B4-BE49-F238E27FC236}">
                  <a16:creationId xmlns=""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22860</xdr:colOff>
          <xdr:row>184</xdr:row>
          <xdr:rowOff>22860</xdr:rowOff>
        </xdr:to>
        <xdr:sp macro="" textlink="">
          <xdr:nvSpPr>
            <xdr:cNvPr id="75882" name="Check Box 106" hidden="1">
              <a:extLst>
                <a:ext uri="{63B3BB69-23CF-44E3-9099-C40C66FF867C}">
                  <a14:compatExt spid="_x0000_s75882"/>
                </a:ext>
                <a:ext uri="{FF2B5EF4-FFF2-40B4-BE49-F238E27FC236}">
                  <a16:creationId xmlns=""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22860</xdr:colOff>
          <xdr:row>185</xdr:row>
          <xdr:rowOff>22860</xdr:rowOff>
        </xdr:to>
        <xdr:sp macro="" textlink="">
          <xdr:nvSpPr>
            <xdr:cNvPr id="75886" name="Check Box 110" hidden="1">
              <a:extLst>
                <a:ext uri="{63B3BB69-23CF-44E3-9099-C40C66FF867C}">
                  <a14:compatExt spid="_x0000_s75886"/>
                </a:ext>
                <a:ext uri="{FF2B5EF4-FFF2-40B4-BE49-F238E27FC236}">
                  <a16:creationId xmlns=""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22860</xdr:colOff>
          <xdr:row>186</xdr:row>
          <xdr:rowOff>22860</xdr:rowOff>
        </xdr:to>
        <xdr:sp macro="" textlink="">
          <xdr:nvSpPr>
            <xdr:cNvPr id="75887" name="Check Box 111" hidden="1">
              <a:extLst>
                <a:ext uri="{63B3BB69-23CF-44E3-9099-C40C66FF867C}">
                  <a14:compatExt spid="_x0000_s75887"/>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22860</xdr:colOff>
          <xdr:row>190</xdr:row>
          <xdr:rowOff>22860</xdr:rowOff>
        </xdr:to>
        <xdr:sp macro="" textlink="">
          <xdr:nvSpPr>
            <xdr:cNvPr id="75888" name="Check Box 112" hidden="1">
              <a:extLst>
                <a:ext uri="{63B3BB69-23CF-44E3-9099-C40C66FF867C}">
                  <a14:compatExt spid="_x0000_s75888"/>
                </a:ext>
                <a:ext uri="{FF2B5EF4-FFF2-40B4-BE49-F238E27FC236}">
                  <a16:creationId xmlns=""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182880</xdr:colOff>
          <xdr:row>18</xdr:row>
          <xdr:rowOff>7620</xdr:rowOff>
        </xdr:from>
        <xdr:to>
          <xdr:col>20</xdr:col>
          <xdr:colOff>0</xdr:colOff>
          <xdr:row>19</xdr:row>
          <xdr:rowOff>7620</xdr:rowOff>
        </xdr:to>
        <xdr:sp macro="" textlink="">
          <xdr:nvSpPr>
            <xdr:cNvPr id="75907" name="Check Box 131" hidden="1">
              <a:extLst>
                <a:ext uri="{63B3BB69-23CF-44E3-9099-C40C66FF867C}">
                  <a14:compatExt spid="_x0000_s75907"/>
                </a:ext>
                <a:ext uri="{FF2B5EF4-FFF2-40B4-BE49-F238E27FC236}">
                  <a16:creationId xmlns=""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18</xdr:row>
          <xdr:rowOff>7620</xdr:rowOff>
        </xdr:from>
        <xdr:to>
          <xdr:col>3</xdr:col>
          <xdr:colOff>38100</xdr:colOff>
          <xdr:row>19</xdr:row>
          <xdr:rowOff>7620</xdr:rowOff>
        </xdr:to>
        <xdr:sp macro="" textlink="">
          <xdr:nvSpPr>
            <xdr:cNvPr id="75908" name="Check Box 132" hidden="1">
              <a:extLst>
                <a:ext uri="{63B3BB69-23CF-44E3-9099-C40C66FF867C}">
                  <a14:compatExt spid="_x0000_s75908"/>
                </a:ext>
                <a:ext uri="{FF2B5EF4-FFF2-40B4-BE49-F238E27FC236}">
                  <a16:creationId xmlns=""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30480</xdr:colOff>
          <xdr:row>90</xdr:row>
          <xdr:rowOff>220980</xdr:rowOff>
        </xdr:to>
        <xdr:sp macro="" textlink="">
          <xdr:nvSpPr>
            <xdr:cNvPr id="75915" name="Check Box 139" hidden="1">
              <a:extLst>
                <a:ext uri="{63B3BB69-23CF-44E3-9099-C40C66FF867C}">
                  <a14:compatExt spid="_x0000_s75915"/>
                </a:ext>
                <a:ext uri="{FF2B5EF4-FFF2-40B4-BE49-F238E27FC236}">
                  <a16:creationId xmlns=""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220980</xdr:rowOff>
        </xdr:from>
        <xdr:to>
          <xdr:col>5</xdr:col>
          <xdr:colOff>30480</xdr:colOff>
          <xdr:row>89</xdr:row>
          <xdr:rowOff>7620</xdr:rowOff>
        </xdr:to>
        <xdr:sp macro="" textlink="">
          <xdr:nvSpPr>
            <xdr:cNvPr id="75916" name="Check Box 140" hidden="1">
              <a:extLst>
                <a:ext uri="{63B3BB69-23CF-44E3-9099-C40C66FF867C}">
                  <a14:compatExt spid="_x0000_s75916"/>
                </a:ext>
                <a:ext uri="{FF2B5EF4-FFF2-40B4-BE49-F238E27FC236}">
                  <a16:creationId xmlns=""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87</xdr:row>
          <xdr:rowOff>220980</xdr:rowOff>
        </xdr:from>
        <xdr:to>
          <xdr:col>9</xdr:col>
          <xdr:colOff>30480</xdr:colOff>
          <xdr:row>89</xdr:row>
          <xdr:rowOff>7620</xdr:rowOff>
        </xdr:to>
        <xdr:sp macro="" textlink="">
          <xdr:nvSpPr>
            <xdr:cNvPr id="75917" name="Check Box 141" hidden="1">
              <a:extLst>
                <a:ext uri="{63B3BB69-23CF-44E3-9099-C40C66FF867C}">
                  <a14:compatExt spid="_x0000_s75917"/>
                </a:ext>
                <a:ext uri="{FF2B5EF4-FFF2-40B4-BE49-F238E27FC236}">
                  <a16:creationId xmlns=""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87</xdr:row>
          <xdr:rowOff>220980</xdr:rowOff>
        </xdr:from>
        <xdr:to>
          <xdr:col>15</xdr:col>
          <xdr:colOff>30480</xdr:colOff>
          <xdr:row>89</xdr:row>
          <xdr:rowOff>7620</xdr:rowOff>
        </xdr:to>
        <xdr:sp macro="" textlink="">
          <xdr:nvSpPr>
            <xdr:cNvPr id="75918" name="Check Box 142" hidden="1">
              <a:extLst>
                <a:ext uri="{63B3BB69-23CF-44E3-9099-C40C66FF867C}">
                  <a14:compatExt spid="_x0000_s75918"/>
                </a:ext>
                <a:ext uri="{FF2B5EF4-FFF2-40B4-BE49-F238E27FC236}">
                  <a16:creationId xmlns=""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87</xdr:row>
          <xdr:rowOff>220980</xdr:rowOff>
        </xdr:from>
        <xdr:to>
          <xdr:col>22</xdr:col>
          <xdr:colOff>30480</xdr:colOff>
          <xdr:row>89</xdr:row>
          <xdr:rowOff>7620</xdr:rowOff>
        </xdr:to>
        <xdr:sp macro="" textlink="">
          <xdr:nvSpPr>
            <xdr:cNvPr id="75919" name="Check Box 143" hidden="1">
              <a:extLst>
                <a:ext uri="{63B3BB69-23CF-44E3-9099-C40C66FF867C}">
                  <a14:compatExt spid="_x0000_s75919"/>
                </a:ext>
                <a:ext uri="{FF2B5EF4-FFF2-40B4-BE49-F238E27FC236}">
                  <a16:creationId xmlns=""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87</xdr:row>
          <xdr:rowOff>220980</xdr:rowOff>
        </xdr:from>
        <xdr:to>
          <xdr:col>26</xdr:col>
          <xdr:colOff>30480</xdr:colOff>
          <xdr:row>89</xdr:row>
          <xdr:rowOff>7620</xdr:rowOff>
        </xdr:to>
        <xdr:sp macro="" textlink="">
          <xdr:nvSpPr>
            <xdr:cNvPr id="75920" name="Check Box 144" hidden="1">
              <a:extLst>
                <a:ext uri="{63B3BB69-23CF-44E3-9099-C40C66FF867C}">
                  <a14:compatExt spid="_x0000_s75920"/>
                </a:ext>
                <a:ext uri="{FF2B5EF4-FFF2-40B4-BE49-F238E27FC236}">
                  <a16:creationId xmlns=""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90</xdr:row>
          <xdr:rowOff>0</xdr:rowOff>
        </xdr:from>
        <xdr:to>
          <xdr:col>11</xdr:col>
          <xdr:colOff>38100</xdr:colOff>
          <xdr:row>90</xdr:row>
          <xdr:rowOff>220980</xdr:rowOff>
        </xdr:to>
        <xdr:sp macro="" textlink="">
          <xdr:nvSpPr>
            <xdr:cNvPr id="75921" name="Check Box 145" hidden="1">
              <a:extLst>
                <a:ext uri="{63B3BB69-23CF-44E3-9099-C40C66FF867C}">
                  <a14:compatExt spid="_x0000_s75921"/>
                </a:ext>
                <a:ext uri="{FF2B5EF4-FFF2-40B4-BE49-F238E27FC236}">
                  <a16:creationId xmlns=""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90</xdr:row>
          <xdr:rowOff>0</xdr:rowOff>
        </xdr:from>
        <xdr:to>
          <xdr:col>18</xdr:col>
          <xdr:colOff>22860</xdr:colOff>
          <xdr:row>90</xdr:row>
          <xdr:rowOff>220980</xdr:rowOff>
        </xdr:to>
        <xdr:sp macro="" textlink="">
          <xdr:nvSpPr>
            <xdr:cNvPr id="75922" name="Check Box 146" hidden="1">
              <a:extLst>
                <a:ext uri="{63B3BB69-23CF-44E3-9099-C40C66FF867C}">
                  <a14:compatExt spid="_x0000_s75922"/>
                </a:ext>
                <a:ext uri="{FF2B5EF4-FFF2-40B4-BE49-F238E27FC236}">
                  <a16:creationId xmlns=""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95</xdr:row>
          <xdr:rowOff>0</xdr:rowOff>
        </xdr:from>
        <xdr:to>
          <xdr:col>22</xdr:col>
          <xdr:colOff>38100</xdr:colOff>
          <xdr:row>95</xdr:row>
          <xdr:rowOff>220980</xdr:rowOff>
        </xdr:to>
        <xdr:sp macro="" textlink="">
          <xdr:nvSpPr>
            <xdr:cNvPr id="75923" name="Check Box 147" hidden="1">
              <a:extLst>
                <a:ext uri="{63B3BB69-23CF-44E3-9099-C40C66FF867C}">
                  <a14:compatExt spid="_x0000_s75923"/>
                </a:ext>
                <a:ext uri="{FF2B5EF4-FFF2-40B4-BE49-F238E27FC236}">
                  <a16:creationId xmlns=""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95</xdr:row>
          <xdr:rowOff>0</xdr:rowOff>
        </xdr:from>
        <xdr:to>
          <xdr:col>26</xdr:col>
          <xdr:colOff>38100</xdr:colOff>
          <xdr:row>95</xdr:row>
          <xdr:rowOff>220980</xdr:rowOff>
        </xdr:to>
        <xdr:sp macro="" textlink="">
          <xdr:nvSpPr>
            <xdr:cNvPr id="75924" name="Check Box 148" hidden="1">
              <a:extLst>
                <a:ext uri="{63B3BB69-23CF-44E3-9099-C40C66FF867C}">
                  <a14:compatExt spid="_x0000_s75924"/>
                </a:ext>
                <a:ext uri="{FF2B5EF4-FFF2-40B4-BE49-F238E27FC236}">
                  <a16:creationId xmlns=""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30480</xdr:colOff>
          <xdr:row>100</xdr:row>
          <xdr:rowOff>121920</xdr:rowOff>
        </xdr:to>
        <xdr:sp macro="" textlink="">
          <xdr:nvSpPr>
            <xdr:cNvPr id="75925" name="Check Box 149" hidden="1">
              <a:extLst>
                <a:ext uri="{63B3BB69-23CF-44E3-9099-C40C66FF867C}">
                  <a14:compatExt spid="_x0000_s75925"/>
                </a:ext>
                <a:ext uri="{FF2B5EF4-FFF2-40B4-BE49-F238E27FC236}">
                  <a16:creationId xmlns=""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98</xdr:row>
          <xdr:rowOff>838200</xdr:rowOff>
        </xdr:from>
        <xdr:to>
          <xdr:col>14</xdr:col>
          <xdr:colOff>38100</xdr:colOff>
          <xdr:row>100</xdr:row>
          <xdr:rowOff>121920</xdr:rowOff>
        </xdr:to>
        <xdr:sp macro="" textlink="">
          <xdr:nvSpPr>
            <xdr:cNvPr id="75926" name="Check Box 150" hidden="1">
              <a:extLst>
                <a:ext uri="{63B3BB69-23CF-44E3-9099-C40C66FF867C}">
                  <a14:compatExt spid="_x0000_s75926"/>
                </a:ext>
                <a:ext uri="{FF2B5EF4-FFF2-40B4-BE49-F238E27FC236}">
                  <a16:creationId xmlns=""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98</xdr:row>
          <xdr:rowOff>838200</xdr:rowOff>
        </xdr:from>
        <xdr:to>
          <xdr:col>21</xdr:col>
          <xdr:colOff>38100</xdr:colOff>
          <xdr:row>100</xdr:row>
          <xdr:rowOff>121920</xdr:rowOff>
        </xdr:to>
        <xdr:sp macro="" textlink="">
          <xdr:nvSpPr>
            <xdr:cNvPr id="75927" name="Check Box 151" hidden="1">
              <a:extLst>
                <a:ext uri="{63B3BB69-23CF-44E3-9099-C40C66FF867C}">
                  <a14:compatExt spid="_x0000_s75927"/>
                </a:ext>
                <a:ext uri="{FF2B5EF4-FFF2-40B4-BE49-F238E27FC236}">
                  <a16:creationId xmlns=""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175260</xdr:rowOff>
        </xdr:from>
        <xdr:to>
          <xdr:col>5</xdr:col>
          <xdr:colOff>30480</xdr:colOff>
          <xdr:row>104</xdr:row>
          <xdr:rowOff>38100</xdr:rowOff>
        </xdr:to>
        <xdr:sp macro="" textlink="">
          <xdr:nvSpPr>
            <xdr:cNvPr id="75928" name="Check Box 152" hidden="1">
              <a:extLst>
                <a:ext uri="{63B3BB69-23CF-44E3-9099-C40C66FF867C}">
                  <a14:compatExt spid="_x0000_s75928"/>
                </a:ext>
                <a:ext uri="{FF2B5EF4-FFF2-40B4-BE49-F238E27FC236}">
                  <a16:creationId xmlns=""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100</xdr:row>
          <xdr:rowOff>327660</xdr:rowOff>
        </xdr:from>
        <xdr:to>
          <xdr:col>9</xdr:col>
          <xdr:colOff>30480</xdr:colOff>
          <xdr:row>102</xdr:row>
          <xdr:rowOff>30480</xdr:rowOff>
        </xdr:to>
        <xdr:sp macro="" textlink="">
          <xdr:nvSpPr>
            <xdr:cNvPr id="75930" name="Check Box 154" hidden="1">
              <a:extLst>
                <a:ext uri="{63B3BB69-23CF-44E3-9099-C40C66FF867C}">
                  <a14:compatExt spid="_x0000_s75930"/>
                </a:ext>
                <a:ext uri="{FF2B5EF4-FFF2-40B4-BE49-F238E27FC236}">
                  <a16:creationId xmlns=""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100</xdr:row>
          <xdr:rowOff>327660</xdr:rowOff>
        </xdr:from>
        <xdr:to>
          <xdr:col>15</xdr:col>
          <xdr:colOff>30480</xdr:colOff>
          <xdr:row>102</xdr:row>
          <xdr:rowOff>30480</xdr:rowOff>
        </xdr:to>
        <xdr:sp macro="" textlink="">
          <xdr:nvSpPr>
            <xdr:cNvPr id="75931" name="Check Box 155" hidden="1">
              <a:extLst>
                <a:ext uri="{63B3BB69-23CF-44E3-9099-C40C66FF867C}">
                  <a14:compatExt spid="_x0000_s75931"/>
                </a:ext>
                <a:ext uri="{FF2B5EF4-FFF2-40B4-BE49-F238E27FC236}">
                  <a16:creationId xmlns=""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101</xdr:row>
          <xdr:rowOff>0</xdr:rowOff>
        </xdr:from>
        <xdr:to>
          <xdr:col>22</xdr:col>
          <xdr:colOff>38100</xdr:colOff>
          <xdr:row>102</xdr:row>
          <xdr:rowOff>22860</xdr:rowOff>
        </xdr:to>
        <xdr:sp macro="" textlink="">
          <xdr:nvSpPr>
            <xdr:cNvPr id="75932" name="Check Box 156" hidden="1">
              <a:extLst>
                <a:ext uri="{63B3BB69-23CF-44E3-9099-C40C66FF867C}">
                  <a14:compatExt spid="_x0000_s75932"/>
                </a:ext>
                <a:ext uri="{FF2B5EF4-FFF2-40B4-BE49-F238E27FC236}">
                  <a16:creationId xmlns=""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101</xdr:row>
          <xdr:rowOff>0</xdr:rowOff>
        </xdr:from>
        <xdr:to>
          <xdr:col>25</xdr:col>
          <xdr:colOff>38100</xdr:colOff>
          <xdr:row>102</xdr:row>
          <xdr:rowOff>22860</xdr:rowOff>
        </xdr:to>
        <xdr:sp macro="" textlink="">
          <xdr:nvSpPr>
            <xdr:cNvPr id="75933" name="Check Box 157" hidden="1">
              <a:extLst>
                <a:ext uri="{63B3BB69-23CF-44E3-9099-C40C66FF867C}">
                  <a14:compatExt spid="_x0000_s75933"/>
                </a:ext>
                <a:ext uri="{FF2B5EF4-FFF2-40B4-BE49-F238E27FC236}">
                  <a16:creationId xmlns=""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102</xdr:row>
          <xdr:rowOff>175260</xdr:rowOff>
        </xdr:from>
        <xdr:to>
          <xdr:col>11</xdr:col>
          <xdr:colOff>38100</xdr:colOff>
          <xdr:row>104</xdr:row>
          <xdr:rowOff>30480</xdr:rowOff>
        </xdr:to>
        <xdr:sp macro="" textlink="">
          <xdr:nvSpPr>
            <xdr:cNvPr id="75934" name="Check Box 158" hidden="1">
              <a:extLst>
                <a:ext uri="{63B3BB69-23CF-44E3-9099-C40C66FF867C}">
                  <a14:compatExt spid="_x0000_s75934"/>
                </a:ext>
                <a:ext uri="{FF2B5EF4-FFF2-40B4-BE49-F238E27FC236}">
                  <a16:creationId xmlns=""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102</xdr:row>
          <xdr:rowOff>175260</xdr:rowOff>
        </xdr:from>
        <xdr:to>
          <xdr:col>18</xdr:col>
          <xdr:colOff>30480</xdr:colOff>
          <xdr:row>104</xdr:row>
          <xdr:rowOff>30480</xdr:rowOff>
        </xdr:to>
        <xdr:sp macro="" textlink="">
          <xdr:nvSpPr>
            <xdr:cNvPr id="75935" name="Check Box 159" hidden="1">
              <a:extLst>
                <a:ext uri="{63B3BB69-23CF-44E3-9099-C40C66FF867C}">
                  <a14:compatExt spid="_x0000_s75935"/>
                </a:ext>
                <a:ext uri="{FF2B5EF4-FFF2-40B4-BE49-F238E27FC236}">
                  <a16:creationId xmlns=""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108</xdr:row>
          <xdr:rowOff>144780</xdr:rowOff>
        </xdr:from>
        <xdr:to>
          <xdr:col>21</xdr:col>
          <xdr:colOff>30480</xdr:colOff>
          <xdr:row>110</xdr:row>
          <xdr:rowOff>30480</xdr:rowOff>
        </xdr:to>
        <xdr:sp macro="" textlink="">
          <xdr:nvSpPr>
            <xdr:cNvPr id="75936" name="Check Box 160" hidden="1">
              <a:extLst>
                <a:ext uri="{63B3BB69-23CF-44E3-9099-C40C66FF867C}">
                  <a14:compatExt spid="_x0000_s75936"/>
                </a:ext>
                <a:ext uri="{FF2B5EF4-FFF2-40B4-BE49-F238E27FC236}">
                  <a16:creationId xmlns=""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108</xdr:row>
          <xdr:rowOff>144780</xdr:rowOff>
        </xdr:from>
        <xdr:to>
          <xdr:col>25</xdr:col>
          <xdr:colOff>30480</xdr:colOff>
          <xdr:row>110</xdr:row>
          <xdr:rowOff>30480</xdr:rowOff>
        </xdr:to>
        <xdr:sp macro="" textlink="">
          <xdr:nvSpPr>
            <xdr:cNvPr id="75937" name="Check Box 161" hidden="1">
              <a:extLst>
                <a:ext uri="{63B3BB69-23CF-44E3-9099-C40C66FF867C}">
                  <a14:compatExt spid="_x0000_s75937"/>
                </a:ext>
                <a:ext uri="{FF2B5EF4-FFF2-40B4-BE49-F238E27FC236}">
                  <a16:creationId xmlns=""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100</xdr:row>
          <xdr:rowOff>327660</xdr:rowOff>
        </xdr:from>
        <xdr:to>
          <xdr:col>5</xdr:col>
          <xdr:colOff>22860</xdr:colOff>
          <xdr:row>102</xdr:row>
          <xdr:rowOff>30480</xdr:rowOff>
        </xdr:to>
        <xdr:sp macro="" textlink="">
          <xdr:nvSpPr>
            <xdr:cNvPr id="75940" name="Check Box 164" hidden="1">
              <a:extLst>
                <a:ext uri="{63B3BB69-23CF-44E3-9099-C40C66FF867C}">
                  <a14:compatExt spid="_x0000_s75940"/>
                </a:ext>
                <a:ext uri="{FF2B5EF4-FFF2-40B4-BE49-F238E27FC236}">
                  <a16:creationId xmlns=""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122</xdr:row>
          <xdr:rowOff>60960</xdr:rowOff>
        </xdr:from>
        <xdr:to>
          <xdr:col>29</xdr:col>
          <xdr:colOff>0</xdr:colOff>
          <xdr:row>124</xdr:row>
          <xdr:rowOff>30480</xdr:rowOff>
        </xdr:to>
        <xdr:sp macro="" textlink="">
          <xdr:nvSpPr>
            <xdr:cNvPr id="75943" name="Check Box 167" hidden="1">
              <a:extLst>
                <a:ext uri="{63B3BB69-23CF-44E3-9099-C40C66FF867C}">
                  <a14:compatExt spid="_x0000_s75943"/>
                </a:ext>
                <a:ext uri="{FF2B5EF4-FFF2-40B4-BE49-F238E27FC236}">
                  <a16:creationId xmlns=""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138</xdr:row>
          <xdr:rowOff>327660</xdr:rowOff>
        </xdr:from>
        <xdr:to>
          <xdr:col>11</xdr:col>
          <xdr:colOff>0</xdr:colOff>
          <xdr:row>140</xdr:row>
          <xdr:rowOff>30480</xdr:rowOff>
        </xdr:to>
        <xdr:sp macro="" textlink="">
          <xdr:nvSpPr>
            <xdr:cNvPr id="75944" name="Check Box 168" hidden="1">
              <a:extLst>
                <a:ext uri="{63B3BB69-23CF-44E3-9099-C40C66FF867C}">
                  <a14:compatExt spid="_x0000_s75944"/>
                </a:ext>
                <a:ext uri="{FF2B5EF4-FFF2-40B4-BE49-F238E27FC236}">
                  <a16:creationId xmlns=""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140</xdr:row>
          <xdr:rowOff>83820</xdr:rowOff>
        </xdr:from>
        <xdr:to>
          <xdr:col>11</xdr:col>
          <xdr:colOff>0</xdr:colOff>
          <xdr:row>140</xdr:row>
          <xdr:rowOff>365760</xdr:rowOff>
        </xdr:to>
        <xdr:sp macro="" textlink="">
          <xdr:nvSpPr>
            <xdr:cNvPr id="75945" name="Check Box 169" hidden="1">
              <a:extLst>
                <a:ext uri="{63B3BB69-23CF-44E3-9099-C40C66FF867C}">
                  <a14:compatExt spid="_x0000_s75945"/>
                </a:ext>
                <a:ext uri="{FF2B5EF4-FFF2-40B4-BE49-F238E27FC236}">
                  <a16:creationId xmlns=""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141</xdr:row>
          <xdr:rowOff>30480</xdr:rowOff>
        </xdr:from>
        <xdr:to>
          <xdr:col>11</xdr:col>
          <xdr:colOff>22860</xdr:colOff>
          <xdr:row>141</xdr:row>
          <xdr:rowOff>419100</xdr:rowOff>
        </xdr:to>
        <xdr:sp macro="" textlink="">
          <xdr:nvSpPr>
            <xdr:cNvPr id="75946" name="Check Box 170" hidden="1">
              <a:extLst>
                <a:ext uri="{63B3BB69-23CF-44E3-9099-C40C66FF867C}">
                  <a14:compatExt spid="_x0000_s75946"/>
                </a:ext>
                <a:ext uri="{FF2B5EF4-FFF2-40B4-BE49-F238E27FC236}">
                  <a16:creationId xmlns=""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122</xdr:row>
          <xdr:rowOff>60960</xdr:rowOff>
        </xdr:from>
        <xdr:to>
          <xdr:col>33</xdr:col>
          <xdr:colOff>0</xdr:colOff>
          <xdr:row>124</xdr:row>
          <xdr:rowOff>30480</xdr:rowOff>
        </xdr:to>
        <xdr:sp macro="" textlink="">
          <xdr:nvSpPr>
            <xdr:cNvPr id="75947" name="Check Box 171" hidden="1">
              <a:extLst>
                <a:ext uri="{63B3BB69-23CF-44E3-9099-C40C66FF867C}">
                  <a14:compatExt spid="_x0000_s75947"/>
                </a:ext>
                <a:ext uri="{FF2B5EF4-FFF2-40B4-BE49-F238E27FC236}">
                  <a16:creationId xmlns=""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127</xdr:row>
          <xdr:rowOff>83820</xdr:rowOff>
        </xdr:from>
        <xdr:to>
          <xdr:col>29</xdr:col>
          <xdr:colOff>0</xdr:colOff>
          <xdr:row>129</xdr:row>
          <xdr:rowOff>45720</xdr:rowOff>
        </xdr:to>
        <xdr:sp macro="" textlink="">
          <xdr:nvSpPr>
            <xdr:cNvPr id="75948" name="Check Box 172" hidden="1">
              <a:extLst>
                <a:ext uri="{63B3BB69-23CF-44E3-9099-C40C66FF867C}">
                  <a14:compatExt spid="_x0000_s75948"/>
                </a:ext>
                <a:ext uri="{FF2B5EF4-FFF2-40B4-BE49-F238E27FC236}">
                  <a16:creationId xmlns=""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127</xdr:row>
          <xdr:rowOff>83820</xdr:rowOff>
        </xdr:from>
        <xdr:to>
          <xdr:col>32</xdr:col>
          <xdr:colOff>182880</xdr:colOff>
          <xdr:row>129</xdr:row>
          <xdr:rowOff>45720</xdr:rowOff>
        </xdr:to>
        <xdr:sp macro="" textlink="">
          <xdr:nvSpPr>
            <xdr:cNvPr id="75949" name="Check Box 173" hidden="1">
              <a:extLst>
                <a:ext uri="{63B3BB69-23CF-44E3-9099-C40C66FF867C}">
                  <a14:compatExt spid="_x0000_s75949"/>
                </a:ext>
                <a:ext uri="{FF2B5EF4-FFF2-40B4-BE49-F238E27FC236}">
                  <a16:creationId xmlns=""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132</xdr:row>
          <xdr:rowOff>160020</xdr:rowOff>
        </xdr:from>
        <xdr:to>
          <xdr:col>11</xdr:col>
          <xdr:colOff>7620</xdr:colOff>
          <xdr:row>132</xdr:row>
          <xdr:rowOff>419100</xdr:rowOff>
        </xdr:to>
        <xdr:sp macro="" textlink="">
          <xdr:nvSpPr>
            <xdr:cNvPr id="75950" name="Check Box 174" hidden="1">
              <a:extLst>
                <a:ext uri="{63B3BB69-23CF-44E3-9099-C40C66FF867C}">
                  <a14:compatExt spid="_x0000_s75950"/>
                </a:ext>
                <a:ext uri="{FF2B5EF4-FFF2-40B4-BE49-F238E27FC236}">
                  <a16:creationId xmlns=""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134</xdr:row>
          <xdr:rowOff>220980</xdr:rowOff>
        </xdr:from>
        <xdr:to>
          <xdr:col>11</xdr:col>
          <xdr:colOff>0</xdr:colOff>
          <xdr:row>134</xdr:row>
          <xdr:rowOff>556260</xdr:rowOff>
        </xdr:to>
        <xdr:sp macro="" textlink="">
          <xdr:nvSpPr>
            <xdr:cNvPr id="75951" name="Check Box 175" hidden="1">
              <a:extLst>
                <a:ext uri="{63B3BB69-23CF-44E3-9099-C40C66FF867C}">
                  <a14:compatExt spid="_x0000_s75951"/>
                </a:ext>
                <a:ext uri="{FF2B5EF4-FFF2-40B4-BE49-F238E27FC236}">
                  <a16:creationId xmlns=""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137</xdr:row>
          <xdr:rowOff>0</xdr:rowOff>
        </xdr:from>
        <xdr:to>
          <xdr:col>29</xdr:col>
          <xdr:colOff>0</xdr:colOff>
          <xdr:row>138</xdr:row>
          <xdr:rowOff>22860</xdr:rowOff>
        </xdr:to>
        <xdr:sp macro="" textlink="">
          <xdr:nvSpPr>
            <xdr:cNvPr id="75952" name="Check Box 176" hidden="1">
              <a:extLst>
                <a:ext uri="{63B3BB69-23CF-44E3-9099-C40C66FF867C}">
                  <a14:compatExt spid="_x0000_s75952"/>
                </a:ext>
                <a:ext uri="{FF2B5EF4-FFF2-40B4-BE49-F238E27FC236}">
                  <a16:creationId xmlns=""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137</xdr:row>
          <xdr:rowOff>0</xdr:rowOff>
        </xdr:from>
        <xdr:to>
          <xdr:col>33</xdr:col>
          <xdr:colOff>0</xdr:colOff>
          <xdr:row>138</xdr:row>
          <xdr:rowOff>22860</xdr:rowOff>
        </xdr:to>
        <xdr:sp macro="" textlink="">
          <xdr:nvSpPr>
            <xdr:cNvPr id="75953" name="Check Box 177" hidden="1">
              <a:extLst>
                <a:ext uri="{63B3BB69-23CF-44E3-9099-C40C66FF867C}">
                  <a14:compatExt spid="_x0000_s75953"/>
                </a:ext>
                <a:ext uri="{FF2B5EF4-FFF2-40B4-BE49-F238E27FC236}">
                  <a16:creationId xmlns=""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 xmlns:a16="http://schemas.microsoft.com/office/drawing/2014/main" id="{00000000-0008-0000-0200-000099000000}"/>
                </a:ext>
              </a:extLst>
            </xdr:cNvPr>
            <xdr:cNvGrpSpPr>
              <a:grpSpLocks/>
            </xdr:cNvGrpSpPr>
          </xdr:nvGrpSpPr>
          <xdr:grpSpPr bwMode="auto">
            <a:xfrm>
              <a:off x="789214" y="45687343"/>
              <a:ext cx="176893" cy="39188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177</xdr:row>
          <xdr:rowOff>30480</xdr:rowOff>
        </xdr:from>
        <xdr:to>
          <xdr:col>19</xdr:col>
          <xdr:colOff>30480</xdr:colOff>
          <xdr:row>177</xdr:row>
          <xdr:rowOff>175260</xdr:rowOff>
        </xdr:to>
        <xdr:sp macro="" textlink="">
          <xdr:nvSpPr>
            <xdr:cNvPr id="75971" name="Check Box 195" hidden="1">
              <a:extLst>
                <a:ext uri="{63B3BB69-23CF-44E3-9099-C40C66FF867C}">
                  <a14:compatExt spid="_x0000_s75971"/>
                </a:ext>
                <a:ext uri="{FF2B5EF4-FFF2-40B4-BE49-F238E27FC236}">
                  <a16:creationId xmlns=""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178</xdr:row>
          <xdr:rowOff>22860</xdr:rowOff>
        </xdr:from>
        <xdr:to>
          <xdr:col>22</xdr:col>
          <xdr:colOff>30480</xdr:colOff>
          <xdr:row>178</xdr:row>
          <xdr:rowOff>160020</xdr:rowOff>
        </xdr:to>
        <xdr:sp macro="" textlink="">
          <xdr:nvSpPr>
            <xdr:cNvPr id="75972" name="Check Box 196" hidden="1">
              <a:extLst>
                <a:ext uri="{63B3BB69-23CF-44E3-9099-C40C66FF867C}">
                  <a14:compatExt spid="_x0000_s75972"/>
                </a:ext>
                <a:ext uri="{FF2B5EF4-FFF2-40B4-BE49-F238E27FC236}">
                  <a16:creationId xmlns=""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22860</xdr:rowOff>
        </xdr:from>
        <xdr:to>
          <xdr:col>27</xdr:col>
          <xdr:colOff>45720</xdr:colOff>
          <xdr:row>179</xdr:row>
          <xdr:rowOff>160020</xdr:rowOff>
        </xdr:to>
        <xdr:sp macro="" textlink="">
          <xdr:nvSpPr>
            <xdr:cNvPr id="75973" name="Check Box 197" hidden="1">
              <a:extLst>
                <a:ext uri="{63B3BB69-23CF-44E3-9099-C40C66FF867C}">
                  <a14:compatExt spid="_x0000_s75973"/>
                </a:ext>
                <a:ext uri="{FF2B5EF4-FFF2-40B4-BE49-F238E27FC236}">
                  <a16:creationId xmlns=""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175260</xdr:rowOff>
        </xdr:from>
        <xdr:to>
          <xdr:col>33</xdr:col>
          <xdr:colOff>45720</xdr:colOff>
          <xdr:row>88</xdr:row>
          <xdr:rowOff>60960</xdr:rowOff>
        </xdr:to>
        <xdr:sp macro="" textlink="">
          <xdr:nvSpPr>
            <xdr:cNvPr id="75978" name="Check Box 202" hidden="1">
              <a:extLst>
                <a:ext uri="{63B3BB69-23CF-44E3-9099-C40C66FF867C}">
                  <a14:compatExt spid="_x0000_s75978"/>
                </a:ext>
                <a:ext uri="{FF2B5EF4-FFF2-40B4-BE49-F238E27FC236}">
                  <a16:creationId xmlns=""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45720</xdr:colOff>
          <xdr:row>98</xdr:row>
          <xdr:rowOff>60960</xdr:rowOff>
        </xdr:to>
        <xdr:sp macro="" textlink="">
          <xdr:nvSpPr>
            <xdr:cNvPr id="75979" name="Check Box 203" hidden="1">
              <a:extLst>
                <a:ext uri="{63B3BB69-23CF-44E3-9099-C40C66FF867C}">
                  <a14:compatExt spid="_x0000_s75979"/>
                </a:ext>
                <a:ext uri="{FF2B5EF4-FFF2-40B4-BE49-F238E27FC236}">
                  <a16:creationId xmlns=""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45720</xdr:colOff>
          <xdr:row>121</xdr:row>
          <xdr:rowOff>38100</xdr:rowOff>
        </xdr:to>
        <xdr:sp macro="" textlink="">
          <xdr:nvSpPr>
            <xdr:cNvPr id="75982" name="Check Box 206" hidden="1">
              <a:extLst>
                <a:ext uri="{63B3BB69-23CF-44E3-9099-C40C66FF867C}">
                  <a14:compatExt spid="_x0000_s75982"/>
                </a:ext>
                <a:ext uri="{FF2B5EF4-FFF2-40B4-BE49-F238E27FC236}">
                  <a16:creationId xmlns=""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144780</xdr:rowOff>
        </xdr:from>
        <xdr:to>
          <xdr:col>33</xdr:col>
          <xdr:colOff>45720</xdr:colOff>
          <xdr:row>146</xdr:row>
          <xdr:rowOff>60960</xdr:rowOff>
        </xdr:to>
        <xdr:sp macro="" textlink="">
          <xdr:nvSpPr>
            <xdr:cNvPr id="75983" name="Check Box 207" hidden="1">
              <a:extLst>
                <a:ext uri="{63B3BB69-23CF-44E3-9099-C40C66FF867C}">
                  <a14:compatExt spid="_x0000_s75983"/>
                </a:ext>
                <a:ext uri="{FF2B5EF4-FFF2-40B4-BE49-F238E27FC236}">
                  <a16:creationId xmlns=""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7620</xdr:rowOff>
        </xdr:from>
        <xdr:to>
          <xdr:col>11</xdr:col>
          <xdr:colOff>30480</xdr:colOff>
          <xdr:row>62</xdr:row>
          <xdr:rowOff>0</xdr:rowOff>
        </xdr:to>
        <xdr:sp macro="" textlink="">
          <xdr:nvSpPr>
            <xdr:cNvPr id="75985" name="Option Button 209" hidden="1">
              <a:extLst>
                <a:ext uri="{63B3BB69-23CF-44E3-9099-C40C66FF867C}">
                  <a14:compatExt spid="_x0000_s75985"/>
                </a:ext>
                <a:ext uri="{FF2B5EF4-FFF2-40B4-BE49-F238E27FC236}">
                  <a16:creationId xmlns=""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63</xdr:row>
          <xdr:rowOff>7620</xdr:rowOff>
        </xdr:from>
        <xdr:to>
          <xdr:col>11</xdr:col>
          <xdr:colOff>22860</xdr:colOff>
          <xdr:row>64</xdr:row>
          <xdr:rowOff>0</xdr:rowOff>
        </xdr:to>
        <xdr:sp macro="" textlink="">
          <xdr:nvSpPr>
            <xdr:cNvPr id="75986" name="Option Button 210" hidden="1">
              <a:extLst>
                <a:ext uri="{63B3BB69-23CF-44E3-9099-C40C66FF867C}">
                  <a14:compatExt spid="_x0000_s75986"/>
                </a:ext>
                <a:ext uri="{FF2B5EF4-FFF2-40B4-BE49-F238E27FC236}">
                  <a16:creationId xmlns=""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65</xdr:row>
          <xdr:rowOff>7620</xdr:rowOff>
        </xdr:from>
        <xdr:to>
          <xdr:col>11</xdr:col>
          <xdr:colOff>22860</xdr:colOff>
          <xdr:row>66</xdr:row>
          <xdr:rowOff>0</xdr:rowOff>
        </xdr:to>
        <xdr:sp macro="" textlink="">
          <xdr:nvSpPr>
            <xdr:cNvPr id="75987" name="Option Button 211" hidden="1">
              <a:extLst>
                <a:ext uri="{63B3BB69-23CF-44E3-9099-C40C66FF867C}">
                  <a14:compatExt spid="_x0000_s75987"/>
                </a:ext>
                <a:ext uri="{FF2B5EF4-FFF2-40B4-BE49-F238E27FC236}">
                  <a16:creationId xmlns=""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67</xdr:row>
          <xdr:rowOff>7620</xdr:rowOff>
        </xdr:from>
        <xdr:to>
          <xdr:col>11</xdr:col>
          <xdr:colOff>22860</xdr:colOff>
          <xdr:row>68</xdr:row>
          <xdr:rowOff>0</xdr:rowOff>
        </xdr:to>
        <xdr:sp macro="" textlink="">
          <xdr:nvSpPr>
            <xdr:cNvPr id="75988" name="Option Button 212" hidden="1">
              <a:extLst>
                <a:ext uri="{63B3BB69-23CF-44E3-9099-C40C66FF867C}">
                  <a14:compatExt spid="_x0000_s75988"/>
                </a:ext>
                <a:ext uri="{FF2B5EF4-FFF2-40B4-BE49-F238E27FC236}">
                  <a16:creationId xmlns=""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45720</xdr:rowOff>
        </xdr:from>
        <xdr:to>
          <xdr:col>2</xdr:col>
          <xdr:colOff>22860</xdr:colOff>
          <xdr:row>187</xdr:row>
          <xdr:rowOff>274320</xdr:rowOff>
        </xdr:to>
        <xdr:sp macro="" textlink="">
          <xdr:nvSpPr>
            <xdr:cNvPr id="75989" name="Check Box 213" hidden="1">
              <a:extLst>
                <a:ext uri="{63B3BB69-23CF-44E3-9099-C40C66FF867C}">
                  <a14:compatExt spid="_x0000_s75989"/>
                </a:ext>
                <a:ext uri="{FF2B5EF4-FFF2-40B4-BE49-F238E27FC236}">
                  <a16:creationId xmlns=""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22860</xdr:colOff>
          <xdr:row>186</xdr:row>
          <xdr:rowOff>22860</xdr:rowOff>
        </xdr:to>
        <xdr:sp macro="" textlink="">
          <xdr:nvSpPr>
            <xdr:cNvPr id="75990" name="Check Box 214" hidden="1">
              <a:extLst>
                <a:ext uri="{63B3BB69-23CF-44E3-9099-C40C66FF867C}">
                  <a14:compatExt spid="_x0000_s75990"/>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45720</xdr:rowOff>
        </xdr:from>
        <xdr:to>
          <xdr:col>2</xdr:col>
          <xdr:colOff>22860</xdr:colOff>
          <xdr:row>188</xdr:row>
          <xdr:rowOff>274320</xdr:rowOff>
        </xdr:to>
        <xdr:sp macro="" textlink="">
          <xdr:nvSpPr>
            <xdr:cNvPr id="75996" name="Check Box 220" hidden="1">
              <a:extLst>
                <a:ext uri="{63B3BB69-23CF-44E3-9099-C40C66FF867C}">
                  <a14:compatExt spid="_x0000_s75996"/>
                </a:ext>
                <a:ext uri="{FF2B5EF4-FFF2-40B4-BE49-F238E27FC236}">
                  <a16:creationId xmlns=""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 xmlns:a16="http://schemas.microsoft.com/office/drawing/2014/main" id="{00000000-0008-0000-0200-000066000000}"/>
            </a:ext>
          </a:extLst>
        </xdr:cNvPr>
        <xdr:cNvGrpSpPr/>
      </xdr:nvGrpSpPr>
      <xdr:grpSpPr>
        <a:xfrm>
          <a:off x="6590393" y="427718"/>
          <a:ext cx="6310539" cy="1373869"/>
          <a:chOff x="6288786" y="2829012"/>
          <a:chExt cx="5086350" cy="1381126"/>
        </a:xfrm>
      </xdr:grpSpPr>
      <xdr:sp macro="" textlink="">
        <xdr:nvSpPr>
          <xdr:cNvPr id="108" name="正方形/長方形 107">
            <a:extLst>
              <a:ext uri="{FF2B5EF4-FFF2-40B4-BE49-F238E27FC236}">
                <a16:creationId xmlns=""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30480</xdr:colOff>
          <xdr:row>72</xdr:row>
          <xdr:rowOff>60960</xdr:rowOff>
        </xdr:to>
        <xdr:sp macro="" textlink="">
          <xdr:nvSpPr>
            <xdr:cNvPr id="76021" name="Check Box 245" hidden="1">
              <a:extLst>
                <a:ext uri="{63B3BB69-23CF-44E3-9099-C40C66FF867C}">
                  <a14:compatExt spid="_x0000_s76021"/>
                </a:ext>
                <a:ext uri="{FF2B5EF4-FFF2-40B4-BE49-F238E27FC236}">
                  <a16:creationId xmlns=""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220980</xdr:rowOff>
        </xdr:from>
        <xdr:to>
          <xdr:col>3</xdr:col>
          <xdr:colOff>30480</xdr:colOff>
          <xdr:row>73</xdr:row>
          <xdr:rowOff>45720</xdr:rowOff>
        </xdr:to>
        <xdr:sp macro="" textlink="">
          <xdr:nvSpPr>
            <xdr:cNvPr id="76022" name="Check Box 246" hidden="1">
              <a:extLst>
                <a:ext uri="{63B3BB69-23CF-44E3-9099-C40C66FF867C}">
                  <a14:compatExt spid="_x0000_s76022"/>
                </a:ext>
                <a:ext uri="{FF2B5EF4-FFF2-40B4-BE49-F238E27FC236}">
                  <a16:creationId xmlns=""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22860</xdr:rowOff>
        </xdr:from>
        <xdr:to>
          <xdr:col>3</xdr:col>
          <xdr:colOff>30480</xdr:colOff>
          <xdr:row>73</xdr:row>
          <xdr:rowOff>266700</xdr:rowOff>
        </xdr:to>
        <xdr:sp macro="" textlink="">
          <xdr:nvSpPr>
            <xdr:cNvPr id="76023" name="Check Box 247" hidden="1">
              <a:extLst>
                <a:ext uri="{63B3BB69-23CF-44E3-9099-C40C66FF867C}">
                  <a14:compatExt spid="_x0000_s76023"/>
                </a:ext>
                <a:ext uri="{FF2B5EF4-FFF2-40B4-BE49-F238E27FC236}">
                  <a16:creationId xmlns=""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30480</xdr:colOff>
          <xdr:row>74</xdr:row>
          <xdr:rowOff>220980</xdr:rowOff>
        </xdr:to>
        <xdr:sp macro="" textlink="">
          <xdr:nvSpPr>
            <xdr:cNvPr id="76024" name="Check Box 248" hidden="1">
              <a:extLst>
                <a:ext uri="{63B3BB69-23CF-44E3-9099-C40C66FF867C}">
                  <a14:compatExt spid="_x0000_s76024"/>
                </a:ext>
                <a:ext uri="{FF2B5EF4-FFF2-40B4-BE49-F238E27FC236}">
                  <a16:creationId xmlns=""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22860</xdr:colOff>
          <xdr:row>186</xdr:row>
          <xdr:rowOff>22860</xdr:rowOff>
        </xdr:to>
        <xdr:sp macro="" textlink="">
          <xdr:nvSpPr>
            <xdr:cNvPr id="76028" name="Check Box 252" hidden="1">
              <a:extLst>
                <a:ext uri="{63B3BB69-23CF-44E3-9099-C40C66FF867C}">
                  <a14:compatExt spid="_x0000_s76028"/>
                </a:ext>
                <a:ext uri="{FF2B5EF4-FFF2-40B4-BE49-F238E27FC236}">
                  <a16:creationId xmlns=""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22860</xdr:colOff>
          <xdr:row>187</xdr:row>
          <xdr:rowOff>22860</xdr:rowOff>
        </xdr:to>
        <xdr:sp macro="" textlink="">
          <xdr:nvSpPr>
            <xdr:cNvPr id="76029" name="Check Box 253" hidden="1">
              <a:extLst>
                <a:ext uri="{63B3BB69-23CF-44E3-9099-C40C66FF867C}">
                  <a14:compatExt spid="_x0000_s76029"/>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22860</xdr:colOff>
          <xdr:row>187</xdr:row>
          <xdr:rowOff>22860</xdr:rowOff>
        </xdr:to>
        <xdr:sp macro="" textlink="">
          <xdr:nvSpPr>
            <xdr:cNvPr id="76030" name="Check Box 254" hidden="1">
              <a:extLst>
                <a:ext uri="{63B3BB69-23CF-44E3-9099-C40C66FF867C}">
                  <a14:compatExt spid="_x0000_s76030"/>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182880</xdr:colOff>
          <xdr:row>150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182880</xdr:colOff>
          <xdr:row>151</xdr:row>
          <xdr:rowOff>7620</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182880</xdr:colOff>
          <xdr:row>152</xdr:row>
          <xdr:rowOff>7620</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182880</xdr:colOff>
          <xdr:row>153</xdr:row>
          <xdr:rowOff>7620</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182880</xdr:colOff>
          <xdr:row>153</xdr:row>
          <xdr:rowOff>182880</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182880</xdr:colOff>
          <xdr:row>155</xdr:row>
          <xdr:rowOff>7620</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182880</xdr:colOff>
          <xdr:row>156</xdr:row>
          <xdr:rowOff>7620</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182880</xdr:colOff>
          <xdr:row>157</xdr:row>
          <xdr:rowOff>7620</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182880</xdr:colOff>
          <xdr:row>158</xdr:row>
          <xdr:rowOff>7620</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182880</xdr:colOff>
          <xdr:row>158</xdr:row>
          <xdr:rowOff>182880</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182880</xdr:colOff>
          <xdr:row>160</xdr:row>
          <xdr:rowOff>7620</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182880</xdr:colOff>
          <xdr:row>161</xdr:row>
          <xdr:rowOff>7620</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182880</xdr:colOff>
          <xdr:row>161</xdr:row>
          <xdr:rowOff>182880</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182880</xdr:colOff>
          <xdr:row>163</xdr:row>
          <xdr:rowOff>7620</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182880</xdr:colOff>
          <xdr:row>164</xdr:row>
          <xdr:rowOff>7620</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182880</xdr:colOff>
          <xdr:row>165</xdr:row>
          <xdr:rowOff>7620</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182880</xdr:colOff>
          <xdr:row>166</xdr:row>
          <xdr:rowOff>7620</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182880</xdr:colOff>
          <xdr:row>166</xdr:row>
          <xdr:rowOff>182880</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182880</xdr:colOff>
          <xdr:row>168</xdr:row>
          <xdr:rowOff>7620</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182880</xdr:colOff>
          <xdr:row>169</xdr:row>
          <xdr:rowOff>7620</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182880</xdr:colOff>
          <xdr:row>170</xdr:row>
          <xdr:rowOff>7620</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182880</xdr:colOff>
          <xdr:row>171</xdr:row>
          <xdr:rowOff>7620</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182880</xdr:colOff>
          <xdr:row>172</xdr:row>
          <xdr:rowOff>7620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182880</xdr:colOff>
          <xdr:row>173</xdr:row>
          <xdr:rowOff>7620</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555172</xdr:colOff>
      <xdr:row>88</xdr:row>
      <xdr:rowOff>217714</xdr:rowOff>
    </xdr:from>
    <xdr:to>
      <xdr:col>45</xdr:col>
      <xdr:colOff>135940</xdr:colOff>
      <xdr:row>92</xdr:row>
      <xdr:rowOff>636416</xdr:rowOff>
    </xdr:to>
    <xdr:sp macro="" textlink="">
      <xdr:nvSpPr>
        <xdr:cNvPr id="105" name="正方形/長方形 104"/>
        <xdr:cNvSpPr/>
      </xdr:nvSpPr>
      <xdr:spPr bwMode="auto">
        <a:xfrm>
          <a:off x="6999515" y="22021800"/>
          <a:ext cx="4033025" cy="1431073"/>
        </a:xfrm>
        <a:prstGeom prst="rect">
          <a:avLst/>
        </a:prstGeom>
        <a:solidFill>
          <a:srgbClr val="9BBB59">
            <a:lumMod val="20000"/>
            <a:lumOff val="80000"/>
          </a:srgbClr>
        </a:solidFill>
        <a:ln w="2857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rPr>
            <a:t>金額の変動ではなく，支払い方法に変更があれば変更とみなすので，支払い方法に変更がなければ「変更なし」にチェックしてください。</a:t>
          </a:r>
          <a:endParaRPr kumimoji="1" lang="en-US" altLang="ja-JP" sz="1600" b="1" i="0" u="none" strike="noStrike" kern="0" cap="none" spc="0" normalizeH="0" baseline="0" noProof="0">
            <a:ln>
              <a:noFill/>
            </a:ln>
            <a:solidFill>
              <a:srgbClr val="FF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rPr>
            <a:t>「変更なし」にチェックしていても具体的な取組内容に記入してください</a:t>
          </a:r>
          <a:r>
            <a:rPr kumimoji="1" lang="ja-JP" altLang="en-US" sz="1600" b="0" i="0" u="none" strike="noStrike" kern="0" cap="none" spc="0" normalizeH="0" baseline="0" noProof="0">
              <a:ln>
                <a:noFill/>
              </a:ln>
              <a:solidFill>
                <a:srgbClr val="FF0000"/>
              </a:solidFill>
              <a:effectLst/>
              <a:uLnTx/>
              <a:uFillTx/>
            </a:rPr>
            <a:t>。</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22860</xdr:colOff>
          <xdr:row>53</xdr:row>
          <xdr:rowOff>22860</xdr:rowOff>
        </xdr:to>
        <xdr:sp macro="" textlink="">
          <xdr:nvSpPr>
            <xdr:cNvPr id="82945" name="Check Box 1" hidden="1">
              <a:extLst>
                <a:ext uri="{63B3BB69-23CF-44E3-9099-C40C66FF867C}">
                  <a14:compatExt spid="_x0000_s82945"/>
                </a:ext>
                <a:ext uri="{FF2B5EF4-FFF2-40B4-BE49-F238E27FC236}">
                  <a16:creationId xmlns=""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22860</xdr:colOff>
          <xdr:row>54</xdr:row>
          <xdr:rowOff>22860</xdr:rowOff>
        </xdr:to>
        <xdr:sp macro="" textlink="">
          <xdr:nvSpPr>
            <xdr:cNvPr id="82946" name="Check Box 2" hidden="1">
              <a:extLst>
                <a:ext uri="{63B3BB69-23CF-44E3-9099-C40C66FF867C}">
                  <a14:compatExt spid="_x0000_s82946"/>
                </a:ext>
                <a:ext uri="{FF2B5EF4-FFF2-40B4-BE49-F238E27FC236}">
                  <a16:creationId xmlns=""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22860</xdr:colOff>
          <xdr:row>55</xdr:row>
          <xdr:rowOff>22860</xdr:rowOff>
        </xdr:to>
        <xdr:sp macro="" textlink="">
          <xdr:nvSpPr>
            <xdr:cNvPr id="82947" name="Check Box 3" hidden="1">
              <a:extLst>
                <a:ext uri="{63B3BB69-23CF-44E3-9099-C40C66FF867C}">
                  <a14:compatExt spid="_x0000_s82947"/>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22860</xdr:colOff>
          <xdr:row>58</xdr:row>
          <xdr:rowOff>22860</xdr:rowOff>
        </xdr:to>
        <xdr:sp macro="" textlink="">
          <xdr:nvSpPr>
            <xdr:cNvPr id="82948" name="Check Box 4" hidden="1">
              <a:extLst>
                <a:ext uri="{63B3BB69-23CF-44E3-9099-C40C66FF867C}">
                  <a14:compatExt spid="_x0000_s82948"/>
                </a:ext>
                <a:ext uri="{FF2B5EF4-FFF2-40B4-BE49-F238E27FC236}">
                  <a16:creationId xmlns=""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45720</xdr:rowOff>
        </xdr:from>
        <xdr:to>
          <xdr:col>2</xdr:col>
          <xdr:colOff>22860</xdr:colOff>
          <xdr:row>56</xdr:row>
          <xdr:rowOff>0</xdr:rowOff>
        </xdr:to>
        <xdr:sp macro="" textlink="">
          <xdr:nvSpPr>
            <xdr:cNvPr id="82949" name="Check Box 5" hidden="1">
              <a:extLst>
                <a:ext uri="{63B3BB69-23CF-44E3-9099-C40C66FF867C}">
                  <a14:compatExt spid="_x0000_s82949"/>
                </a:ext>
                <a:ext uri="{FF2B5EF4-FFF2-40B4-BE49-F238E27FC236}">
                  <a16:creationId xmlns=""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22860</xdr:colOff>
          <xdr:row>55</xdr:row>
          <xdr:rowOff>22860</xdr:rowOff>
        </xdr:to>
        <xdr:sp macro="" textlink="">
          <xdr:nvSpPr>
            <xdr:cNvPr id="82950" name="Check Box 6" hidden="1">
              <a:extLst>
                <a:ext uri="{63B3BB69-23CF-44E3-9099-C40C66FF867C}">
                  <a14:compatExt spid="_x0000_s82950"/>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45720</xdr:rowOff>
        </xdr:from>
        <xdr:to>
          <xdr:col>2</xdr:col>
          <xdr:colOff>22860</xdr:colOff>
          <xdr:row>56</xdr:row>
          <xdr:rowOff>274320</xdr:rowOff>
        </xdr:to>
        <xdr:sp macro="" textlink="">
          <xdr:nvSpPr>
            <xdr:cNvPr id="82951" name="Check Box 7" hidden="1">
              <a:extLst>
                <a:ext uri="{63B3BB69-23CF-44E3-9099-C40C66FF867C}">
                  <a14:compatExt spid="_x0000_s82951"/>
                </a:ext>
                <a:ext uri="{FF2B5EF4-FFF2-40B4-BE49-F238E27FC236}">
                  <a16:creationId xmlns=""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 xmlns:a16="http://schemas.microsoft.com/office/drawing/2014/main" id="{00000000-0008-0000-0200-000066000000}"/>
            </a:ext>
          </a:extLst>
        </xdr:cNvPr>
        <xdr:cNvGrpSpPr/>
      </xdr:nvGrpSpPr>
      <xdr:grpSpPr>
        <a:xfrm>
          <a:off x="7013331" y="639396"/>
          <a:ext cx="4680104" cy="1314207"/>
          <a:chOff x="6172200" y="2790824"/>
          <a:chExt cx="5086350" cy="1381126"/>
        </a:xfrm>
      </xdr:grpSpPr>
      <xdr:sp macro="" textlink="">
        <xdr:nvSpPr>
          <xdr:cNvPr id="10" name="正方形/長方形 9">
            <a:extLst>
              <a:ext uri="{FF2B5EF4-FFF2-40B4-BE49-F238E27FC236}">
                <a16:creationId xmlns=""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22860</xdr:colOff>
          <xdr:row>55</xdr:row>
          <xdr:rowOff>22860</xdr:rowOff>
        </xdr:to>
        <xdr:sp macro="" textlink="">
          <xdr:nvSpPr>
            <xdr:cNvPr id="82952" name="Check Box 8" hidden="1">
              <a:extLst>
                <a:ext uri="{63B3BB69-23CF-44E3-9099-C40C66FF867C}">
                  <a14:compatExt spid="_x0000_s82952"/>
                </a:ext>
                <a:ext uri="{FF2B5EF4-FFF2-40B4-BE49-F238E27FC236}">
                  <a16:creationId xmlns=""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220980</xdr:rowOff>
        </xdr:from>
        <xdr:to>
          <xdr:col>2</xdr:col>
          <xdr:colOff>22860</xdr:colOff>
          <xdr:row>51</xdr:row>
          <xdr:rowOff>220980</xdr:rowOff>
        </xdr:to>
        <xdr:sp macro="" textlink="">
          <xdr:nvSpPr>
            <xdr:cNvPr id="82953" name="Check Box 9" hidden="1">
              <a:extLst>
                <a:ext uri="{63B3BB69-23CF-44E3-9099-C40C66FF867C}">
                  <a14:compatExt spid="_x0000_s82953"/>
                </a:ext>
                <a:ext uri="{FF2B5EF4-FFF2-40B4-BE49-F238E27FC236}">
                  <a16:creationId xmlns=""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22860</xdr:colOff>
          <xdr:row>51</xdr:row>
          <xdr:rowOff>7620</xdr:rowOff>
        </xdr:to>
        <xdr:sp macro="" textlink="">
          <xdr:nvSpPr>
            <xdr:cNvPr id="82954" name="Check Box 10" hidden="1">
              <a:extLst>
                <a:ext uri="{63B3BB69-23CF-44E3-9099-C40C66FF867C}">
                  <a14:compatExt spid="_x0000_s82954"/>
                </a:ext>
                <a:ext uri="{FF2B5EF4-FFF2-40B4-BE49-F238E27FC236}">
                  <a16:creationId xmlns=""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41</xdr:row>
          <xdr:rowOff>0</xdr:rowOff>
        </xdr:from>
        <xdr:to>
          <xdr:col>18</xdr:col>
          <xdr:colOff>22860</xdr:colOff>
          <xdr:row>41</xdr:row>
          <xdr:rowOff>220980</xdr:rowOff>
        </xdr:to>
        <xdr:sp macro="" textlink="">
          <xdr:nvSpPr>
            <xdr:cNvPr id="82955" name="Check Box 11" hidden="1">
              <a:extLst>
                <a:ext uri="{63B3BB69-23CF-44E3-9099-C40C66FF867C}">
                  <a14:compatExt spid="_x0000_s82955"/>
                </a:ext>
                <a:ext uri="{FF2B5EF4-FFF2-40B4-BE49-F238E27FC236}">
                  <a16:creationId xmlns=""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45720</xdr:rowOff>
        </xdr:from>
        <xdr:to>
          <xdr:col>13</xdr:col>
          <xdr:colOff>45720</xdr:colOff>
          <xdr:row>38</xdr:row>
          <xdr:rowOff>266700</xdr:rowOff>
        </xdr:to>
        <xdr:sp macro="" textlink="">
          <xdr:nvSpPr>
            <xdr:cNvPr id="82956" name="Check Box 12" hidden="1">
              <a:extLst>
                <a:ext uri="{63B3BB69-23CF-44E3-9099-C40C66FF867C}">
                  <a14:compatExt spid="_x0000_s8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251460</xdr:rowOff>
        </xdr:from>
        <xdr:to>
          <xdr:col>5</xdr:col>
          <xdr:colOff>30480</xdr:colOff>
          <xdr:row>41</xdr:row>
          <xdr:rowOff>220980</xdr:rowOff>
        </xdr:to>
        <xdr:sp macro="" textlink="">
          <xdr:nvSpPr>
            <xdr:cNvPr id="82957" name="Check Box 13" hidden="1">
              <a:extLst>
                <a:ext uri="{63B3BB69-23CF-44E3-9099-C40C66FF867C}">
                  <a14:compatExt spid="_x0000_s8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251460</xdr:rowOff>
        </xdr:from>
        <xdr:to>
          <xdr:col>11</xdr:col>
          <xdr:colOff>45720</xdr:colOff>
          <xdr:row>41</xdr:row>
          <xdr:rowOff>220980</xdr:rowOff>
        </xdr:to>
        <xdr:sp macro="" textlink="">
          <xdr:nvSpPr>
            <xdr:cNvPr id="82958" name="Check Box 14" hidden="1">
              <a:extLst>
                <a:ext uri="{63B3BB69-23CF-44E3-9099-C40C66FF867C}">
                  <a14:compatExt spid="_x0000_s8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45720</xdr:rowOff>
        </xdr:from>
        <xdr:to>
          <xdr:col>9</xdr:col>
          <xdr:colOff>45720</xdr:colOff>
          <xdr:row>39</xdr:row>
          <xdr:rowOff>266700</xdr:rowOff>
        </xdr:to>
        <xdr:sp macro="" textlink="">
          <xdr:nvSpPr>
            <xdr:cNvPr id="82959" name="Check Box 15" hidden="1">
              <a:extLst>
                <a:ext uri="{63B3BB69-23CF-44E3-9099-C40C66FF867C}">
                  <a14:compatExt spid="_x0000_s8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45720</xdr:rowOff>
        </xdr:from>
        <xdr:to>
          <xdr:col>13</xdr:col>
          <xdr:colOff>45720</xdr:colOff>
          <xdr:row>39</xdr:row>
          <xdr:rowOff>266700</xdr:rowOff>
        </xdr:to>
        <xdr:sp macro="" textlink="">
          <xdr:nvSpPr>
            <xdr:cNvPr id="82960" name="Check Box 16" hidden="1">
              <a:extLst>
                <a:ext uri="{63B3BB69-23CF-44E3-9099-C40C66FF867C}">
                  <a14:compatExt spid="_x0000_s8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45720</xdr:rowOff>
        </xdr:from>
        <xdr:to>
          <xdr:col>27</xdr:col>
          <xdr:colOff>45720</xdr:colOff>
          <xdr:row>39</xdr:row>
          <xdr:rowOff>266700</xdr:rowOff>
        </xdr:to>
        <xdr:sp macro="" textlink="">
          <xdr:nvSpPr>
            <xdr:cNvPr id="82961" name="Check Box 17" hidden="1">
              <a:extLst>
                <a:ext uri="{63B3BB69-23CF-44E3-9099-C40C66FF867C}">
                  <a14:compatExt spid="_x0000_s8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45720</xdr:rowOff>
        </xdr:from>
        <xdr:to>
          <xdr:col>20</xdr:col>
          <xdr:colOff>45720</xdr:colOff>
          <xdr:row>38</xdr:row>
          <xdr:rowOff>266700</xdr:rowOff>
        </xdr:to>
        <xdr:sp macro="" textlink="">
          <xdr:nvSpPr>
            <xdr:cNvPr id="82962" name="Check Box 18" hidden="1">
              <a:extLst>
                <a:ext uri="{63B3BB69-23CF-44E3-9099-C40C66FF867C}">
                  <a14:compatExt spid="_x0000_s8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45720</xdr:rowOff>
        </xdr:from>
        <xdr:to>
          <xdr:col>20</xdr:col>
          <xdr:colOff>45720</xdr:colOff>
          <xdr:row>39</xdr:row>
          <xdr:rowOff>266700</xdr:rowOff>
        </xdr:to>
        <xdr:sp macro="" textlink="">
          <xdr:nvSpPr>
            <xdr:cNvPr id="82963" name="Check Box 19" hidden="1">
              <a:extLst>
                <a:ext uri="{63B3BB69-23CF-44E3-9099-C40C66FF867C}">
                  <a14:compatExt spid="_x0000_s8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45720</xdr:rowOff>
        </xdr:from>
        <xdr:to>
          <xdr:col>9</xdr:col>
          <xdr:colOff>45720</xdr:colOff>
          <xdr:row>38</xdr:row>
          <xdr:rowOff>266700</xdr:rowOff>
        </xdr:to>
        <xdr:sp macro="" textlink="">
          <xdr:nvSpPr>
            <xdr:cNvPr id="82964" name="Check Box 20" hidden="1">
              <a:extLst>
                <a:ext uri="{63B3BB69-23CF-44E3-9099-C40C66FF867C}">
                  <a14:compatExt spid="_x0000_s8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数式用"/>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7.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4.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83"/>
  <sheetViews>
    <sheetView showGridLines="0" view="pageBreakPreview" topLeftCell="A25" zoomScale="90" zoomScaleNormal="90" zoomScaleSheetLayoutView="90" workbookViewId="0">
      <selection activeCell="K36" sqref="K36"/>
    </sheetView>
  </sheetViews>
  <sheetFormatPr defaultRowHeight="13.2"/>
  <cols>
    <col min="1" max="1" width="27.77734375" style="27" customWidth="1"/>
    <col min="2" max="2" width="12.77734375" style="28" customWidth="1"/>
    <col min="3" max="3" width="19.88671875" style="29" customWidth="1"/>
    <col min="4" max="4" width="66.44140625" style="29" customWidth="1"/>
    <col min="5" max="5" width="66.44140625" customWidth="1"/>
  </cols>
  <sheetData>
    <row r="1" spans="1:5" ht="30" customHeight="1" thickBot="1">
      <c r="A1" s="906" t="s">
        <v>225</v>
      </c>
      <c r="B1" s="906"/>
      <c r="C1" s="906"/>
      <c r="D1" s="906"/>
      <c r="E1" s="906"/>
    </row>
    <row r="2" spans="1:5" ht="16.8" thickTop="1">
      <c r="A2" s="907" t="s">
        <v>446</v>
      </c>
      <c r="B2" s="907"/>
      <c r="C2" s="907"/>
      <c r="D2" s="907"/>
      <c r="E2" s="907"/>
    </row>
    <row r="3" spans="1:5" s="20" customFormat="1" ht="8.1" customHeight="1">
      <c r="A3" s="908"/>
      <c r="B3" s="908"/>
      <c r="C3" s="908"/>
      <c r="D3" s="908"/>
    </row>
    <row r="4" spans="1:5" s="22" customFormat="1" ht="26.4">
      <c r="A4" s="21" t="s">
        <v>226</v>
      </c>
      <c r="B4" s="21" t="s">
        <v>227</v>
      </c>
      <c r="C4" s="162" t="s">
        <v>228</v>
      </c>
      <c r="D4" s="163" t="s">
        <v>229</v>
      </c>
      <c r="E4" s="21" t="s">
        <v>331</v>
      </c>
    </row>
    <row r="5" spans="1:5" ht="18" customHeight="1">
      <c r="A5" s="23" t="s">
        <v>230</v>
      </c>
      <c r="B5" s="160">
        <v>1</v>
      </c>
      <c r="C5" s="160" t="s">
        <v>231</v>
      </c>
      <c r="D5" s="40" t="s">
        <v>232</v>
      </c>
      <c r="E5" s="24" t="s">
        <v>233</v>
      </c>
    </row>
    <row r="6" spans="1:5" ht="75" customHeight="1">
      <c r="A6" s="25" t="s">
        <v>234</v>
      </c>
      <c r="B6" s="24">
        <v>1</v>
      </c>
      <c r="C6" s="161" t="s">
        <v>10</v>
      </c>
      <c r="D6" s="46" t="s">
        <v>327</v>
      </c>
      <c r="E6" s="41" t="s">
        <v>233</v>
      </c>
    </row>
    <row r="7" spans="1:5" ht="105" customHeight="1">
      <c r="A7" s="25" t="s">
        <v>235</v>
      </c>
      <c r="B7" s="24">
        <v>1</v>
      </c>
      <c r="C7" s="161" t="s">
        <v>35</v>
      </c>
      <c r="D7" s="46" t="s">
        <v>328</v>
      </c>
      <c r="E7" s="26" t="s">
        <v>236</v>
      </c>
    </row>
    <row r="8" spans="1:5" ht="60" customHeight="1">
      <c r="A8" s="25" t="s">
        <v>293</v>
      </c>
      <c r="B8" s="24" t="s">
        <v>438</v>
      </c>
      <c r="C8" s="161" t="s">
        <v>11</v>
      </c>
      <c r="D8" s="46" t="s">
        <v>329</v>
      </c>
      <c r="E8" s="26" t="s">
        <v>236</v>
      </c>
    </row>
    <row r="9" spans="1:5" ht="60" customHeight="1">
      <c r="A9" s="25" t="s">
        <v>237</v>
      </c>
      <c r="B9" s="24" t="s">
        <v>438</v>
      </c>
      <c r="C9" s="161" t="s">
        <v>11</v>
      </c>
      <c r="D9" s="46" t="s">
        <v>330</v>
      </c>
      <c r="E9" s="26" t="s">
        <v>236</v>
      </c>
    </row>
    <row r="10" spans="1:5" ht="54.75" customHeight="1">
      <c r="A10" s="838" t="s">
        <v>439</v>
      </c>
      <c r="B10" s="837" t="s">
        <v>231</v>
      </c>
      <c r="C10" s="837" t="s">
        <v>231</v>
      </c>
      <c r="D10" s="839" t="s">
        <v>450</v>
      </c>
      <c r="E10" s="840" t="s">
        <v>451</v>
      </c>
    </row>
    <row r="11" spans="1:5" ht="19.2" customHeight="1">
      <c r="C11" s="28"/>
      <c r="D11" s="27"/>
      <c r="E11" s="14"/>
    </row>
    <row r="12" spans="1:5" ht="19.2" customHeight="1">
      <c r="C12" s="28"/>
      <c r="D12" s="27"/>
      <c r="E12" s="14"/>
    </row>
    <row r="13" spans="1:5" ht="19.2" customHeight="1">
      <c r="C13" s="28"/>
      <c r="D13" s="27"/>
      <c r="E13" s="14"/>
    </row>
    <row r="14" spans="1:5" ht="19.2" customHeight="1">
      <c r="C14" s="28"/>
      <c r="D14" s="27"/>
      <c r="E14" s="14"/>
    </row>
    <row r="15" spans="1:5" ht="19.2" customHeight="1">
      <c r="C15" s="28"/>
      <c r="D15" s="27"/>
      <c r="E15" s="14"/>
    </row>
    <row r="16" spans="1:5" ht="19.2" customHeight="1">
      <c r="C16" s="28"/>
      <c r="D16" s="27"/>
      <c r="E16" s="14"/>
    </row>
    <row r="17" spans="1:7" ht="19.2" customHeight="1">
      <c r="C17" s="28"/>
      <c r="D17" s="27"/>
      <c r="E17" s="14"/>
    </row>
    <row r="18" spans="1:7" ht="11.4" customHeight="1">
      <c r="A18" s="909" t="s">
        <v>238</v>
      </c>
      <c r="B18" s="909"/>
      <c r="C18" s="909"/>
      <c r="D18" s="909"/>
    </row>
    <row r="19" spans="1:7" ht="5.25" customHeight="1">
      <c r="A19" s="642"/>
      <c r="B19" s="642"/>
      <c r="C19" s="642"/>
      <c r="D19" s="642"/>
    </row>
    <row r="20" spans="1:7" ht="16.2">
      <c r="A20" s="31" t="s">
        <v>384</v>
      </c>
      <c r="B20" s="30"/>
    </row>
    <row r="21" spans="1:7" s="33" customFormat="1" ht="16.2">
      <c r="A21" s="31" t="s">
        <v>445</v>
      </c>
      <c r="B21" s="32"/>
      <c r="C21" s="31"/>
      <c r="D21" s="31"/>
    </row>
    <row r="22" spans="1:7" s="33" customFormat="1" ht="16.2">
      <c r="A22" s="31" t="s">
        <v>239</v>
      </c>
      <c r="B22" s="32"/>
      <c r="C22" s="31"/>
      <c r="D22" s="31"/>
    </row>
    <row r="23" spans="1:7" s="33" customFormat="1" ht="16.2">
      <c r="A23" s="31" t="s">
        <v>240</v>
      </c>
      <c r="B23" s="32"/>
      <c r="C23" s="31"/>
      <c r="D23" s="31"/>
    </row>
    <row r="24" spans="1:7" s="33" customFormat="1" ht="16.2">
      <c r="A24" s="31" t="s">
        <v>332</v>
      </c>
      <c r="B24" s="32"/>
      <c r="C24" s="31"/>
      <c r="D24" s="31"/>
    </row>
    <row r="25" spans="1:7" s="33" customFormat="1" ht="16.2">
      <c r="A25" s="31" t="s">
        <v>241</v>
      </c>
      <c r="B25" s="32"/>
      <c r="C25" s="31"/>
      <c r="D25" s="31"/>
    </row>
    <row r="26" spans="1:7" ht="10.5" customHeight="1" thickBot="1">
      <c r="A26" s="34"/>
      <c r="B26" s="30"/>
    </row>
    <row r="27" spans="1:7" ht="22.2" customHeight="1" thickBot="1">
      <c r="A27" s="29"/>
      <c r="C27" s="42"/>
      <c r="D27" s="43" t="s">
        <v>242</v>
      </c>
      <c r="E27" s="911" t="s">
        <v>440</v>
      </c>
      <c r="F27" s="912"/>
    </row>
    <row r="28" spans="1:7" ht="58.5" customHeight="1">
      <c r="A28" s="29"/>
      <c r="C28" s="905" t="s">
        <v>243</v>
      </c>
      <c r="D28" s="910"/>
      <c r="E28" s="913"/>
      <c r="F28" s="914"/>
    </row>
    <row r="29" spans="1:7" ht="63" customHeight="1" thickBot="1">
      <c r="A29" s="29"/>
      <c r="C29" s="905"/>
      <c r="D29" s="910"/>
      <c r="E29" s="915"/>
      <c r="F29" s="916"/>
    </row>
    <row r="30" spans="1:7" ht="63.6" customHeight="1">
      <c r="A30" s="29"/>
      <c r="C30" s="905" t="s">
        <v>244</v>
      </c>
      <c r="D30" s="44"/>
      <c r="E30" s="917"/>
      <c r="F30" s="918"/>
      <c r="G30" s="891"/>
    </row>
    <row r="31" spans="1:7" ht="63.6" customHeight="1" thickBot="1">
      <c r="A31" s="29"/>
      <c r="C31" s="905"/>
      <c r="D31" s="45"/>
      <c r="E31" s="919"/>
      <c r="F31" s="920"/>
      <c r="G31" s="891"/>
    </row>
    <row r="32" spans="1:7" ht="3" customHeight="1">
      <c r="A32" s="29"/>
      <c r="B32" s="30"/>
      <c r="D32" s="30"/>
    </row>
    <row r="33" spans="1:6" s="651" customFormat="1" ht="16.2">
      <c r="A33" s="903" t="s">
        <v>382</v>
      </c>
      <c r="B33" s="903"/>
      <c r="C33" s="903"/>
      <c r="D33" s="903"/>
      <c r="F33" s="652"/>
    </row>
    <row r="34" spans="1:6" s="651" customFormat="1" ht="16.2">
      <c r="A34" s="904" t="s">
        <v>383</v>
      </c>
      <c r="B34" s="904"/>
      <c r="C34" s="904"/>
      <c r="D34" s="904"/>
      <c r="E34" s="904"/>
      <c r="F34" s="904"/>
    </row>
    <row r="35" spans="1:6" s="651" customFormat="1" ht="35.25" customHeight="1">
      <c r="A35" s="904" t="s">
        <v>385</v>
      </c>
      <c r="B35" s="904"/>
      <c r="C35" s="904"/>
      <c r="D35" s="904"/>
      <c r="E35" s="904"/>
      <c r="F35" s="904"/>
    </row>
    <row r="36" spans="1:6" s="33" customFormat="1" ht="15" customHeight="1">
      <c r="A36" s="650"/>
      <c r="B36" s="650"/>
      <c r="C36" s="650"/>
      <c r="D36" s="650"/>
      <c r="F36" s="649"/>
    </row>
    <row r="37" spans="1:6">
      <c r="A37" s="29"/>
      <c r="B37" s="30"/>
    </row>
    <row r="38" spans="1:6">
      <c r="A38" s="29"/>
      <c r="B38" s="30"/>
    </row>
    <row r="39" spans="1:6" ht="14.4" customHeight="1">
      <c r="A39" s="29"/>
      <c r="B39" s="30"/>
    </row>
    <row r="40" spans="1:6" ht="14.4" customHeight="1">
      <c r="A40" s="29"/>
      <c r="B40" s="30"/>
    </row>
    <row r="41" spans="1:6" ht="16.2">
      <c r="A41" s="35"/>
      <c r="B41" s="36"/>
      <c r="C41" s="35"/>
    </row>
    <row r="42" spans="1:6">
      <c r="A42" s="29"/>
      <c r="B42" s="30"/>
    </row>
    <row r="43" spans="1:6">
      <c r="A43" s="29"/>
      <c r="B43" s="30"/>
    </row>
    <row r="44" spans="1:6">
      <c r="A44" s="29"/>
      <c r="B44" s="30"/>
    </row>
    <row r="45" spans="1:6">
      <c r="A45" s="29"/>
      <c r="B45" s="30"/>
    </row>
    <row r="46" spans="1:6">
      <c r="A46" s="29"/>
      <c r="B46" s="30"/>
    </row>
    <row r="66" ht="34.950000000000003" customHeight="1"/>
    <row r="67" ht="34.950000000000003" customHeight="1"/>
    <row r="71" ht="34.950000000000003" customHeight="1"/>
    <row r="72" ht="34.950000000000003" customHeight="1"/>
    <row r="74" ht="34.950000000000003" customHeight="1"/>
    <row r="75" ht="34.950000000000003" customHeight="1"/>
    <row r="77" ht="55.2" customHeight="1"/>
    <row r="78" ht="55.2" customHeight="1"/>
    <row r="82" ht="28.95" customHeight="1"/>
    <row r="83" ht="28.95"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8"/>
  <printOptions horizontalCentered="1" verticalCentered="1"/>
  <pageMargins left="0.70866141732283472" right="0.70866141732283472" top="0.35433070866141736" bottom="0.35433070866141736" header="0.31496062992125984" footer="0.31496062992125984"/>
  <pageSetup paperSize="9" scale="5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22" zoomScaleNormal="100" zoomScaleSheetLayoutView="85" workbookViewId="0">
      <selection activeCell="A3" sqref="A3:XFD3"/>
    </sheetView>
  </sheetViews>
  <sheetFormatPr defaultColWidth="9" defaultRowHeight="13.2"/>
  <cols>
    <col min="1" max="1" width="21.77734375" style="2" customWidth="1"/>
    <col min="2" max="2" width="20.33203125" style="2" customWidth="1"/>
    <col min="3" max="3" width="29.77734375" style="2" customWidth="1"/>
    <col min="4" max="16384" width="9" style="2"/>
  </cols>
  <sheetData>
    <row r="1" spans="1:7" ht="13.8" thickBot="1">
      <c r="A1" s="5" t="s">
        <v>423</v>
      </c>
      <c r="B1" s="5"/>
      <c r="C1" s="5"/>
    </row>
    <row r="2" spans="1:7" ht="27.75" customHeight="1">
      <c r="A2" s="1646" t="s">
        <v>30</v>
      </c>
      <c r="B2" s="1638"/>
      <c r="C2" s="853" t="s">
        <v>424</v>
      </c>
      <c r="E2" s="1643" t="s">
        <v>95</v>
      </c>
      <c r="F2" s="1644"/>
      <c r="G2" s="1644"/>
    </row>
    <row r="3" spans="1:7" ht="26.4" customHeight="1">
      <c r="A3" s="778" t="s">
        <v>31</v>
      </c>
      <c r="B3" s="779"/>
      <c r="C3" s="854">
        <v>2.1000000000000001E-2</v>
      </c>
      <c r="E3" s="1650" t="s">
        <v>425</v>
      </c>
      <c r="F3" s="1652"/>
      <c r="G3" s="1652"/>
    </row>
    <row r="4" spans="1:7" ht="18" customHeight="1">
      <c r="A4" s="780" t="s">
        <v>21</v>
      </c>
      <c r="B4" s="779"/>
      <c r="C4" s="854">
        <v>2.1000000000000001E-2</v>
      </c>
      <c r="E4" s="899" t="s">
        <v>88</v>
      </c>
      <c r="F4" s="901" t="s">
        <v>89</v>
      </c>
      <c r="G4" s="901" t="s">
        <v>90</v>
      </c>
    </row>
    <row r="5" spans="1:7" ht="18" customHeight="1">
      <c r="A5" s="780" t="s">
        <v>326</v>
      </c>
      <c r="B5" s="779"/>
      <c r="C5" s="854">
        <v>2.1000000000000001E-2</v>
      </c>
    </row>
    <row r="6" spans="1:7" ht="18" customHeight="1">
      <c r="A6" s="780" t="s">
        <v>522</v>
      </c>
      <c r="B6" s="779"/>
      <c r="C6" s="854">
        <v>0.01</v>
      </c>
    </row>
    <row r="7" spans="1:7" ht="18" customHeight="1">
      <c r="A7" s="780" t="s">
        <v>32</v>
      </c>
      <c r="B7" s="779"/>
      <c r="C7" s="854">
        <v>0.01</v>
      </c>
    </row>
    <row r="8" spans="1:7" ht="18" customHeight="1">
      <c r="A8" s="780" t="s">
        <v>22</v>
      </c>
      <c r="B8" s="779"/>
      <c r="C8" s="854">
        <v>0.01</v>
      </c>
    </row>
    <row r="9" spans="1:7" ht="18" customHeight="1">
      <c r="A9" s="780" t="s">
        <v>526</v>
      </c>
      <c r="B9" s="779"/>
      <c r="C9" s="854">
        <v>8.9999999999999993E-3</v>
      </c>
    </row>
    <row r="10" spans="1:7" ht="18" customHeight="1">
      <c r="A10" s="780" t="s">
        <v>527</v>
      </c>
      <c r="B10" s="779"/>
      <c r="C10" s="854">
        <v>1.4E-2</v>
      </c>
    </row>
    <row r="11" spans="1:7" ht="18" customHeight="1">
      <c r="A11" s="780" t="s">
        <v>23</v>
      </c>
      <c r="B11" s="779"/>
      <c r="C11" s="854">
        <v>1.4E-2</v>
      </c>
    </row>
    <row r="12" spans="1:7" ht="18" customHeight="1">
      <c r="A12" s="780" t="s">
        <v>530</v>
      </c>
      <c r="B12" s="779"/>
      <c r="C12" s="854">
        <v>2.1000000000000001E-2</v>
      </c>
    </row>
    <row r="13" spans="1:7" ht="18" customHeight="1">
      <c r="A13" s="780" t="s">
        <v>531</v>
      </c>
      <c r="B13" s="779"/>
      <c r="C13" s="854">
        <v>1.6E-2</v>
      </c>
    </row>
    <row r="14" spans="1:7" ht="18" customHeight="1">
      <c r="A14" s="780" t="s">
        <v>479</v>
      </c>
      <c r="B14" s="779"/>
      <c r="C14" s="854">
        <v>1.6E-2</v>
      </c>
    </row>
    <row r="15" spans="1:7" ht="18" customHeight="1">
      <c r="A15" s="780" t="s">
        <v>532</v>
      </c>
      <c r="B15" s="779"/>
      <c r="C15" s="854">
        <v>0.02</v>
      </c>
    </row>
    <row r="16" spans="1:7" ht="18" customHeight="1">
      <c r="A16" s="780" t="s">
        <v>26</v>
      </c>
      <c r="B16" s="779"/>
      <c r="C16" s="854">
        <v>1.4E-2</v>
      </c>
    </row>
    <row r="17" spans="1:3" ht="18" customHeight="1">
      <c r="A17" s="780" t="s">
        <v>24</v>
      </c>
      <c r="B17" s="779"/>
      <c r="C17" s="854">
        <v>1.4E-2</v>
      </c>
    </row>
    <row r="18" spans="1:3" ht="18" customHeight="1">
      <c r="A18" s="780" t="s">
        <v>557</v>
      </c>
      <c r="B18" s="779"/>
      <c r="C18" s="854">
        <v>1.4E-2</v>
      </c>
    </row>
    <row r="19" spans="1:3" ht="18" customHeight="1">
      <c r="A19" s="780" t="s">
        <v>27</v>
      </c>
      <c r="B19" s="779"/>
      <c r="C19" s="854">
        <v>8.0000000000000002E-3</v>
      </c>
    </row>
    <row r="20" spans="1:3" ht="18" customHeight="1">
      <c r="A20" s="780" t="s">
        <v>558</v>
      </c>
      <c r="B20" s="779"/>
      <c r="C20" s="854">
        <v>8.0000000000000002E-3</v>
      </c>
    </row>
    <row r="21" spans="1:3" ht="18" customHeight="1">
      <c r="A21" s="780" t="s">
        <v>28</v>
      </c>
      <c r="B21" s="779"/>
      <c r="C21" s="854">
        <v>5.0000000000000001E-3</v>
      </c>
    </row>
    <row r="22" spans="1:3" ht="18" customHeight="1">
      <c r="A22" s="780" t="s">
        <v>538</v>
      </c>
      <c r="B22" s="779"/>
      <c r="C22" s="854">
        <v>5.0000000000000001E-3</v>
      </c>
    </row>
    <row r="23" spans="1:3" ht="18" customHeight="1">
      <c r="A23" s="780" t="s">
        <v>33</v>
      </c>
      <c r="B23" s="779"/>
      <c r="C23" s="854">
        <v>5.0000000000000001E-3</v>
      </c>
    </row>
    <row r="24" spans="1:3" ht="18" customHeight="1" thickBot="1">
      <c r="A24" s="781" t="s">
        <v>539</v>
      </c>
      <c r="B24" s="782"/>
      <c r="C24" s="854">
        <v>5.0000000000000001E-3</v>
      </c>
    </row>
    <row r="25" spans="1:3" ht="18" customHeight="1">
      <c r="A25" s="783" t="s">
        <v>421</v>
      </c>
      <c r="B25" s="784"/>
      <c r="C25" s="855">
        <v>2.1000000000000001E-2</v>
      </c>
    </row>
    <row r="26" spans="1:3" ht="18" customHeight="1" thickBot="1">
      <c r="A26" s="781" t="s">
        <v>422</v>
      </c>
      <c r="B26" s="782"/>
      <c r="C26" s="856">
        <v>0.01</v>
      </c>
    </row>
    <row r="27" spans="1:3" ht="18" customHeight="1">
      <c r="A27" s="780" t="s">
        <v>547</v>
      </c>
      <c r="B27" s="779"/>
      <c r="C27" s="854">
        <v>0.01</v>
      </c>
    </row>
    <row r="28" spans="1:3" ht="18" customHeight="1">
      <c r="A28" s="780" t="s">
        <v>548</v>
      </c>
      <c r="B28" s="779"/>
      <c r="C28" s="854">
        <v>8.9999999999999993E-3</v>
      </c>
    </row>
    <row r="29" spans="1:3" ht="18" customHeight="1">
      <c r="A29" s="780" t="s">
        <v>559</v>
      </c>
      <c r="B29" s="779"/>
      <c r="C29" s="854">
        <v>1.4E-2</v>
      </c>
    </row>
    <row r="30" spans="1:3" ht="18" customHeight="1">
      <c r="A30" s="780" t="s">
        <v>560</v>
      </c>
      <c r="B30" s="779"/>
      <c r="C30" s="854">
        <v>2.1000000000000001E-2</v>
      </c>
    </row>
    <row r="31" spans="1:3" ht="18" customHeight="1">
      <c r="A31" s="780" t="s">
        <v>552</v>
      </c>
      <c r="B31" s="779"/>
      <c r="C31" s="854">
        <v>1.6E-2</v>
      </c>
    </row>
    <row r="32" spans="1:3" ht="18" customHeight="1">
      <c r="A32" s="780" t="s">
        <v>553</v>
      </c>
      <c r="B32" s="779"/>
      <c r="C32" s="854">
        <v>0.02</v>
      </c>
    </row>
    <row r="33" spans="1:3" ht="18" customHeight="1">
      <c r="A33" s="780" t="s">
        <v>554</v>
      </c>
      <c r="B33" s="779"/>
      <c r="C33" s="854">
        <v>1.4E-2</v>
      </c>
    </row>
    <row r="34" spans="1:3" ht="18" customHeight="1">
      <c r="A34" s="780" t="s">
        <v>561</v>
      </c>
      <c r="B34" s="779"/>
      <c r="C34" s="854">
        <v>8.0000000000000002E-3</v>
      </c>
    </row>
    <row r="35" spans="1:3" ht="18" customHeight="1">
      <c r="A35" s="780" t="s">
        <v>562</v>
      </c>
      <c r="B35" s="779"/>
      <c r="C35" s="854">
        <v>5.0000000000000001E-3</v>
      </c>
    </row>
    <row r="36" spans="1:3" ht="18" customHeight="1" thickBot="1">
      <c r="A36" s="781" t="s">
        <v>475</v>
      </c>
      <c r="B36" s="782"/>
      <c r="C36" s="854">
        <v>5.0000000000000001E-3</v>
      </c>
    </row>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topLeftCell="A21" zoomScaleNormal="100" zoomScaleSheetLayoutView="100" workbookViewId="0">
      <selection activeCell="Y52" sqref="Y52"/>
    </sheetView>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0" bestFit="1" customWidth="1"/>
    <col min="27" max="27" width="14.77734375" bestFit="1" customWidth="1"/>
    <col min="28" max="28" width="20.88671875" customWidth="1"/>
  </cols>
  <sheetData>
    <row r="1" spans="1:29" ht="20.100000000000001" customHeight="1">
      <c r="A1" s="848" t="s">
        <v>433</v>
      </c>
      <c r="AC1" t="s">
        <v>138</v>
      </c>
    </row>
    <row r="2" spans="1:29" ht="20.100000000000001" customHeight="1">
      <c r="A2" s="849" t="s">
        <v>134</v>
      </c>
    </row>
    <row r="4" spans="1:29" ht="20.100000000000001" customHeight="1">
      <c r="A4" s="851" t="s">
        <v>133</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row>
    <row r="5" spans="1:29" ht="20.100000000000001" customHeight="1">
      <c r="A5" s="851" t="s">
        <v>563</v>
      </c>
      <c r="B5" s="164"/>
      <c r="C5" s="164"/>
      <c r="D5" s="164"/>
      <c r="E5" s="164"/>
      <c r="F5" s="164"/>
      <c r="G5" s="164"/>
      <c r="H5" s="164"/>
      <c r="I5" s="164"/>
      <c r="J5" s="164"/>
      <c r="K5" s="164"/>
      <c r="L5" s="164"/>
      <c r="M5" s="164"/>
      <c r="N5" s="164"/>
      <c r="O5" s="164"/>
      <c r="P5" s="164"/>
      <c r="Q5" s="164"/>
      <c r="R5" s="164"/>
      <c r="S5" s="164"/>
      <c r="T5" s="164"/>
      <c r="U5" s="164"/>
      <c r="V5" s="164"/>
      <c r="W5" s="164"/>
      <c r="X5" s="164"/>
      <c r="Y5" s="164"/>
      <c r="Z5" s="164"/>
      <c r="AA5" s="164"/>
    </row>
    <row r="6" spans="1:29" ht="20.100000000000001" customHeight="1">
      <c r="A6" s="851" t="s">
        <v>564</v>
      </c>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row>
    <row r="7" spans="1:29" ht="20.100000000000001" customHeight="1">
      <c r="A7" s="851" t="s">
        <v>452</v>
      </c>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row>
    <row r="8" spans="1:29" ht="20.100000000000001" customHeight="1">
      <c r="A8" s="164"/>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row>
    <row r="9" spans="1:29" ht="20.100000000000001" customHeight="1">
      <c r="A9" s="850" t="s">
        <v>565</v>
      </c>
      <c r="B9" s="164"/>
      <c r="C9" s="164"/>
      <c r="D9" s="164"/>
      <c r="E9" s="164"/>
      <c r="F9" s="164"/>
      <c r="G9" s="164"/>
      <c r="H9" s="164"/>
      <c r="I9" s="164"/>
      <c r="J9" s="164"/>
      <c r="K9" s="164"/>
      <c r="L9" s="164"/>
      <c r="M9" s="164"/>
      <c r="N9" s="164"/>
      <c r="O9" s="164"/>
      <c r="P9" s="164"/>
      <c r="Q9" s="164"/>
      <c r="R9" s="164"/>
      <c r="S9" s="164"/>
      <c r="T9" s="164"/>
      <c r="U9" s="164"/>
      <c r="V9" s="164"/>
      <c r="W9" s="164"/>
      <c r="X9" s="164"/>
      <c r="Y9" s="164"/>
      <c r="Z9" s="164"/>
      <c r="AA9" s="164"/>
    </row>
    <row r="10" spans="1:29" ht="20.100000000000001" customHeight="1" thickBot="1">
      <c r="A10" s="164"/>
      <c r="B10" s="851" t="s">
        <v>389</v>
      </c>
      <c r="C10" s="164"/>
      <c r="D10" s="164"/>
      <c r="E10" s="164"/>
      <c r="F10" s="164"/>
      <c r="G10" s="164"/>
      <c r="H10" s="164"/>
      <c r="I10" s="164"/>
      <c r="J10" s="164"/>
      <c r="K10" s="164"/>
      <c r="L10" s="164"/>
      <c r="M10" s="164"/>
      <c r="N10" s="164"/>
      <c r="O10" s="164"/>
      <c r="P10" s="164"/>
      <c r="Q10" s="164"/>
      <c r="R10" s="164"/>
      <c r="S10" s="164"/>
      <c r="T10" s="164"/>
      <c r="U10" s="164"/>
      <c r="V10" s="164"/>
      <c r="W10" s="164"/>
      <c r="X10" s="164"/>
      <c r="Y10" s="164"/>
      <c r="Z10" s="164"/>
      <c r="AA10" s="164"/>
    </row>
    <row r="11" spans="1:29" ht="20.100000000000001" customHeight="1" thickBot="1">
      <c r="A11" s="164"/>
      <c r="B11" s="836" t="s">
        <v>436</v>
      </c>
      <c r="C11" s="987"/>
      <c r="D11" s="988"/>
      <c r="E11" s="988"/>
      <c r="F11" s="988"/>
      <c r="G11" s="988"/>
      <c r="H11" s="988"/>
      <c r="I11" s="988"/>
      <c r="J11" s="988"/>
      <c r="K11" s="988"/>
      <c r="L11" s="989"/>
      <c r="M11" s="164"/>
      <c r="N11" s="922" t="s">
        <v>437</v>
      </c>
      <c r="O11" s="923"/>
      <c r="P11" s="923"/>
      <c r="Q11" s="923"/>
      <c r="R11" s="924"/>
      <c r="S11" s="925"/>
      <c r="T11" s="925"/>
      <c r="U11" s="925"/>
      <c r="V11" s="925"/>
      <c r="W11" s="926"/>
      <c r="X11" s="164"/>
      <c r="Y11" s="164"/>
      <c r="Z11" s="164"/>
      <c r="AA11" s="164"/>
    </row>
    <row r="12" spans="1:29" ht="13.5" customHeight="1">
      <c r="A12" s="164"/>
      <c r="B12" s="833"/>
      <c r="C12" s="929"/>
      <c r="D12" s="929"/>
      <c r="E12" s="929"/>
      <c r="F12" s="929"/>
      <c r="G12" s="929"/>
      <c r="H12" s="929"/>
      <c r="I12" s="929"/>
      <c r="J12" s="929"/>
      <c r="K12" s="929"/>
      <c r="L12" s="929"/>
      <c r="M12" s="929"/>
      <c r="N12" s="929"/>
      <c r="O12" s="929"/>
      <c r="P12" s="929"/>
      <c r="Q12" s="929"/>
      <c r="R12" s="929"/>
      <c r="S12" s="929"/>
      <c r="T12" s="929"/>
      <c r="U12" s="929"/>
      <c r="V12" s="929"/>
      <c r="W12" s="929"/>
      <c r="X12" s="929"/>
      <c r="Y12" s="929"/>
      <c r="Z12" s="929"/>
      <c r="AA12" s="929"/>
    </row>
    <row r="13" spans="1:29" ht="20.100000000000001" customHeight="1">
      <c r="A13" s="850" t="s">
        <v>566</v>
      </c>
      <c r="B13" s="164"/>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row>
    <row r="14" spans="1:29" ht="20.100000000000001" customHeight="1" thickBot="1">
      <c r="A14" s="164"/>
      <c r="B14" s="851" t="s">
        <v>432</v>
      </c>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row>
    <row r="15" spans="1:29" ht="20.100000000000001" customHeight="1">
      <c r="A15" s="164"/>
      <c r="B15" s="166" t="s">
        <v>6</v>
      </c>
      <c r="C15" s="972" t="s">
        <v>9</v>
      </c>
      <c r="D15" s="972"/>
      <c r="E15" s="972"/>
      <c r="F15" s="972"/>
      <c r="G15" s="972"/>
      <c r="H15" s="972"/>
      <c r="I15" s="972"/>
      <c r="J15" s="972"/>
      <c r="K15" s="972"/>
      <c r="L15" s="973"/>
      <c r="M15" s="950"/>
      <c r="N15" s="951"/>
      <c r="O15" s="951"/>
      <c r="P15" s="951"/>
      <c r="Q15" s="951"/>
      <c r="R15" s="951"/>
      <c r="S15" s="951"/>
      <c r="T15" s="951"/>
      <c r="U15" s="951"/>
      <c r="V15" s="951"/>
      <c r="W15" s="952"/>
      <c r="X15" s="953"/>
      <c r="Y15" s="164"/>
      <c r="Z15" s="164"/>
      <c r="AA15" s="164"/>
    </row>
    <row r="16" spans="1:29" ht="20.100000000000001" customHeight="1" thickBot="1">
      <c r="A16" s="164"/>
      <c r="B16" s="167"/>
      <c r="C16" s="972" t="s">
        <v>117</v>
      </c>
      <c r="D16" s="972"/>
      <c r="E16" s="972"/>
      <c r="F16" s="972"/>
      <c r="G16" s="972"/>
      <c r="H16" s="972"/>
      <c r="I16" s="972"/>
      <c r="J16" s="972"/>
      <c r="K16" s="972"/>
      <c r="L16" s="973"/>
      <c r="M16" s="954"/>
      <c r="N16" s="955"/>
      <c r="O16" s="955"/>
      <c r="P16" s="955"/>
      <c r="Q16" s="955"/>
      <c r="R16" s="955"/>
      <c r="S16" s="955"/>
      <c r="T16" s="955"/>
      <c r="U16" s="956"/>
      <c r="V16" s="956"/>
      <c r="W16" s="957"/>
      <c r="X16" s="958"/>
      <c r="Y16" s="164"/>
      <c r="Z16" s="164"/>
      <c r="AA16" s="164"/>
      <c r="AC16" t="s">
        <v>132</v>
      </c>
    </row>
    <row r="17" spans="1:29" ht="20.100000000000001" customHeight="1" thickBot="1">
      <c r="A17" s="164"/>
      <c r="B17" s="166" t="s">
        <v>118</v>
      </c>
      <c r="C17" s="972" t="s">
        <v>567</v>
      </c>
      <c r="D17" s="972"/>
      <c r="E17" s="972"/>
      <c r="F17" s="972"/>
      <c r="G17" s="972"/>
      <c r="H17" s="972"/>
      <c r="I17" s="972"/>
      <c r="J17" s="972"/>
      <c r="K17" s="972"/>
      <c r="L17" s="973"/>
      <c r="M17" s="168"/>
      <c r="N17" s="169"/>
      <c r="O17" s="169"/>
      <c r="P17" s="170" t="s">
        <v>124</v>
      </c>
      <c r="Q17" s="169"/>
      <c r="R17" s="169"/>
      <c r="S17" s="169"/>
      <c r="T17" s="171"/>
      <c r="U17" s="172"/>
      <c r="V17" s="173"/>
      <c r="W17" s="173"/>
      <c r="X17" s="173"/>
      <c r="Y17" s="164"/>
      <c r="Z17" s="164"/>
      <c r="AA17" s="164"/>
      <c r="AC17" t="str">
        <f>CONCATENATE(M17,N17,O17,P17,Q17,R17,S17,T17)</f>
        <v>－</v>
      </c>
    </row>
    <row r="18" spans="1:29" ht="20.100000000000001" customHeight="1">
      <c r="A18" s="164"/>
      <c r="B18" s="174"/>
      <c r="C18" s="972" t="s">
        <v>122</v>
      </c>
      <c r="D18" s="972"/>
      <c r="E18" s="972"/>
      <c r="F18" s="972"/>
      <c r="G18" s="972"/>
      <c r="H18" s="972"/>
      <c r="I18" s="972"/>
      <c r="J18" s="972"/>
      <c r="K18" s="972"/>
      <c r="L18" s="973"/>
      <c r="M18" s="954"/>
      <c r="N18" s="955"/>
      <c r="O18" s="955"/>
      <c r="P18" s="955"/>
      <c r="Q18" s="955"/>
      <c r="R18" s="955"/>
      <c r="S18" s="955"/>
      <c r="T18" s="955"/>
      <c r="U18" s="959"/>
      <c r="V18" s="959"/>
      <c r="W18" s="960"/>
      <c r="X18" s="961"/>
      <c r="Y18" s="164"/>
      <c r="Z18" s="164"/>
      <c r="AA18" s="164"/>
    </row>
    <row r="19" spans="1:29" ht="20.100000000000001" customHeight="1">
      <c r="A19" s="164"/>
      <c r="B19" s="167"/>
      <c r="C19" s="972" t="s">
        <v>123</v>
      </c>
      <c r="D19" s="972"/>
      <c r="E19" s="972"/>
      <c r="F19" s="972"/>
      <c r="G19" s="972"/>
      <c r="H19" s="972"/>
      <c r="I19" s="972"/>
      <c r="J19" s="972"/>
      <c r="K19" s="972"/>
      <c r="L19" s="973"/>
      <c r="M19" s="954"/>
      <c r="N19" s="955"/>
      <c r="O19" s="955"/>
      <c r="P19" s="955"/>
      <c r="Q19" s="955"/>
      <c r="R19" s="955"/>
      <c r="S19" s="955"/>
      <c r="T19" s="955"/>
      <c r="U19" s="955"/>
      <c r="V19" s="955"/>
      <c r="W19" s="962"/>
      <c r="X19" s="963"/>
      <c r="Y19" s="164"/>
      <c r="Z19" s="164"/>
      <c r="AA19" s="164"/>
    </row>
    <row r="20" spans="1:29" ht="20.100000000000001" customHeight="1">
      <c r="A20" s="164"/>
      <c r="B20" s="166" t="s">
        <v>119</v>
      </c>
      <c r="C20" s="972" t="s">
        <v>112</v>
      </c>
      <c r="D20" s="972"/>
      <c r="E20" s="972"/>
      <c r="F20" s="972"/>
      <c r="G20" s="972"/>
      <c r="H20" s="972"/>
      <c r="I20" s="972"/>
      <c r="J20" s="972"/>
      <c r="K20" s="972"/>
      <c r="L20" s="973"/>
      <c r="M20" s="968"/>
      <c r="N20" s="969"/>
      <c r="O20" s="969"/>
      <c r="P20" s="969"/>
      <c r="Q20" s="969"/>
      <c r="R20" s="969"/>
      <c r="S20" s="969"/>
      <c r="T20" s="969"/>
      <c r="U20" s="969"/>
      <c r="V20" s="969"/>
      <c r="W20" s="970"/>
      <c r="X20" s="971"/>
      <c r="Y20" s="164"/>
      <c r="Z20" s="164"/>
      <c r="AA20" s="164"/>
    </row>
    <row r="21" spans="1:29" ht="20.100000000000001" customHeight="1">
      <c r="A21" s="164"/>
      <c r="B21" s="167"/>
      <c r="C21" s="972" t="s">
        <v>113</v>
      </c>
      <c r="D21" s="972"/>
      <c r="E21" s="972"/>
      <c r="F21" s="972"/>
      <c r="G21" s="972"/>
      <c r="H21" s="972"/>
      <c r="I21" s="972"/>
      <c r="J21" s="972"/>
      <c r="K21" s="972"/>
      <c r="L21" s="973"/>
      <c r="M21" s="975"/>
      <c r="N21" s="976"/>
      <c r="O21" s="976"/>
      <c r="P21" s="976"/>
      <c r="Q21" s="976"/>
      <c r="R21" s="976"/>
      <c r="S21" s="976"/>
      <c r="T21" s="976"/>
      <c r="U21" s="976"/>
      <c r="V21" s="976"/>
      <c r="W21" s="977"/>
      <c r="X21" s="978"/>
      <c r="Y21" s="164"/>
      <c r="Z21" s="164"/>
      <c r="AA21" s="164"/>
    </row>
    <row r="22" spans="1:29" ht="20.100000000000001" customHeight="1">
      <c r="A22" s="164"/>
      <c r="B22" s="985" t="s">
        <v>170</v>
      </c>
      <c r="C22" s="972" t="s">
        <v>9</v>
      </c>
      <c r="D22" s="972"/>
      <c r="E22" s="972"/>
      <c r="F22" s="972"/>
      <c r="G22" s="972"/>
      <c r="H22" s="972"/>
      <c r="I22" s="972"/>
      <c r="J22" s="972"/>
      <c r="K22" s="972"/>
      <c r="L22" s="973"/>
      <c r="M22" s="968"/>
      <c r="N22" s="969"/>
      <c r="O22" s="969"/>
      <c r="P22" s="969"/>
      <c r="Q22" s="969"/>
      <c r="R22" s="969"/>
      <c r="S22" s="969"/>
      <c r="T22" s="969"/>
      <c r="U22" s="969"/>
      <c r="V22" s="969"/>
      <c r="W22" s="970"/>
      <c r="X22" s="971"/>
      <c r="Y22" s="164"/>
      <c r="Z22" s="164"/>
      <c r="AA22" s="164"/>
    </row>
    <row r="23" spans="1:29" ht="20.100000000000001" customHeight="1">
      <c r="A23" s="164"/>
      <c r="B23" s="986"/>
      <c r="C23" s="974" t="s">
        <v>113</v>
      </c>
      <c r="D23" s="974"/>
      <c r="E23" s="974"/>
      <c r="F23" s="974"/>
      <c r="G23" s="974"/>
      <c r="H23" s="974"/>
      <c r="I23" s="974"/>
      <c r="J23" s="974"/>
      <c r="K23" s="974"/>
      <c r="L23" s="974"/>
      <c r="M23" s="968"/>
      <c r="N23" s="969"/>
      <c r="O23" s="969"/>
      <c r="P23" s="969"/>
      <c r="Q23" s="969"/>
      <c r="R23" s="969"/>
      <c r="S23" s="969"/>
      <c r="T23" s="969"/>
      <c r="U23" s="969"/>
      <c r="V23" s="969"/>
      <c r="W23" s="970"/>
      <c r="X23" s="971"/>
      <c r="Y23" s="164"/>
      <c r="Z23" s="164"/>
      <c r="AA23" s="164"/>
    </row>
    <row r="24" spans="1:29" ht="20.100000000000001" customHeight="1">
      <c r="A24" s="164"/>
      <c r="B24" s="166" t="s">
        <v>168</v>
      </c>
      <c r="C24" s="972" t="s">
        <v>0</v>
      </c>
      <c r="D24" s="972"/>
      <c r="E24" s="972"/>
      <c r="F24" s="972"/>
      <c r="G24" s="972"/>
      <c r="H24" s="972"/>
      <c r="I24" s="972"/>
      <c r="J24" s="972"/>
      <c r="K24" s="972"/>
      <c r="L24" s="973"/>
      <c r="M24" s="964"/>
      <c r="N24" s="965"/>
      <c r="O24" s="965"/>
      <c r="P24" s="965"/>
      <c r="Q24" s="965"/>
      <c r="R24" s="965"/>
      <c r="S24" s="965"/>
      <c r="T24" s="965"/>
      <c r="U24" s="965"/>
      <c r="V24" s="965"/>
      <c r="W24" s="966"/>
      <c r="X24" s="967"/>
      <c r="Y24" s="164"/>
      <c r="Z24" s="164"/>
      <c r="AA24" s="164"/>
    </row>
    <row r="25" spans="1:29" ht="20.100000000000001" customHeight="1">
      <c r="A25" s="164"/>
      <c r="B25" s="174"/>
      <c r="C25" s="972" t="s">
        <v>1</v>
      </c>
      <c r="D25" s="972"/>
      <c r="E25" s="972"/>
      <c r="F25" s="972"/>
      <c r="G25" s="972"/>
      <c r="H25" s="972"/>
      <c r="I25" s="972"/>
      <c r="J25" s="972"/>
      <c r="K25" s="972"/>
      <c r="L25" s="973"/>
      <c r="M25" s="968"/>
      <c r="N25" s="969"/>
      <c r="O25" s="969"/>
      <c r="P25" s="969"/>
      <c r="Q25" s="969"/>
      <c r="R25" s="969"/>
      <c r="S25" s="969"/>
      <c r="T25" s="969"/>
      <c r="U25" s="969"/>
      <c r="V25" s="969"/>
      <c r="W25" s="970"/>
      <c r="X25" s="971"/>
      <c r="Y25" s="164"/>
      <c r="Z25" s="164"/>
      <c r="AA25" s="164"/>
    </row>
    <row r="26" spans="1:29" ht="20.100000000000001" customHeight="1" thickBot="1">
      <c r="A26" s="164"/>
      <c r="B26" s="175"/>
      <c r="C26" s="972" t="s">
        <v>568</v>
      </c>
      <c r="D26" s="972"/>
      <c r="E26" s="972"/>
      <c r="F26" s="972"/>
      <c r="G26" s="972"/>
      <c r="H26" s="972"/>
      <c r="I26" s="972"/>
      <c r="J26" s="972"/>
      <c r="K26" s="972"/>
      <c r="L26" s="973"/>
      <c r="M26" s="990"/>
      <c r="N26" s="991"/>
      <c r="O26" s="991"/>
      <c r="P26" s="991"/>
      <c r="Q26" s="991"/>
      <c r="R26" s="991"/>
      <c r="S26" s="991"/>
      <c r="T26" s="991"/>
      <c r="U26" s="991"/>
      <c r="V26" s="991"/>
      <c r="W26" s="992"/>
      <c r="X26" s="993"/>
      <c r="Y26" s="164"/>
      <c r="Z26" s="164"/>
      <c r="AA26" s="164"/>
    </row>
    <row r="27" spans="1:29" ht="20.100000000000001" customHeight="1">
      <c r="A27" s="164"/>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row>
    <row r="28" spans="1:29" ht="20.100000000000001" customHeight="1">
      <c r="A28" s="850" t="s">
        <v>444</v>
      </c>
      <c r="B28" s="164"/>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row>
    <row r="29" spans="1:29" ht="20.100000000000001" customHeight="1">
      <c r="A29" s="164"/>
      <c r="B29" s="851" t="s">
        <v>447</v>
      </c>
      <c r="C29" s="164"/>
      <c r="D29" s="164"/>
      <c r="E29" s="164"/>
      <c r="F29" s="164"/>
      <c r="G29" s="164"/>
      <c r="H29" s="164"/>
      <c r="I29" s="164"/>
      <c r="J29" s="164"/>
      <c r="K29" s="164"/>
      <c r="L29" s="164"/>
      <c r="M29" s="164"/>
      <c r="N29" s="164"/>
      <c r="O29" s="164"/>
      <c r="P29" s="164"/>
      <c r="Q29" s="164"/>
      <c r="R29" s="164"/>
      <c r="S29" s="164"/>
      <c r="T29" s="164"/>
      <c r="U29" s="164"/>
      <c r="V29" s="164"/>
      <c r="W29" s="164"/>
      <c r="X29" s="176"/>
      <c r="Y29" s="164"/>
      <c r="Z29" s="164"/>
      <c r="AA29" s="164"/>
    </row>
    <row r="30" spans="1:29" ht="72" customHeight="1">
      <c r="A30" s="164"/>
      <c r="B30" s="852" t="s">
        <v>569</v>
      </c>
      <c r="C30" s="921" t="s">
        <v>478</v>
      </c>
      <c r="D30" s="921"/>
      <c r="E30" s="921"/>
      <c r="F30" s="921"/>
      <c r="G30" s="921"/>
      <c r="H30" s="921"/>
      <c r="I30" s="921"/>
      <c r="J30" s="921"/>
      <c r="K30" s="921"/>
      <c r="L30" s="921"/>
      <c r="M30" s="921"/>
      <c r="N30" s="921"/>
      <c r="O30" s="921"/>
      <c r="P30" s="921"/>
      <c r="Q30" s="921"/>
      <c r="R30" s="921"/>
      <c r="S30" s="921"/>
      <c r="T30" s="921"/>
      <c r="U30" s="921"/>
      <c r="V30" s="921"/>
      <c r="W30" s="921"/>
      <c r="X30" s="921"/>
      <c r="Y30" s="921"/>
      <c r="Z30" s="921"/>
      <c r="AA30" s="921"/>
      <c r="AB30" s="921"/>
    </row>
    <row r="31" spans="1:29" ht="27" customHeight="1">
      <c r="A31" s="164"/>
      <c r="B31" s="930" t="s">
        <v>120</v>
      </c>
      <c r="C31" s="942" t="s">
        <v>121</v>
      </c>
      <c r="D31" s="942"/>
      <c r="E31" s="942"/>
      <c r="F31" s="942"/>
      <c r="G31" s="942"/>
      <c r="H31" s="942"/>
      <c r="I31" s="942"/>
      <c r="J31" s="942"/>
      <c r="K31" s="942"/>
      <c r="L31" s="943"/>
      <c r="M31" s="948" t="s">
        <v>125</v>
      </c>
      <c r="N31" s="942"/>
      <c r="O31" s="942"/>
      <c r="P31" s="942"/>
      <c r="Q31" s="943"/>
      <c r="R31" s="932" t="s">
        <v>210</v>
      </c>
      <c r="S31" s="933"/>
      <c r="T31" s="933"/>
      <c r="U31" s="933"/>
      <c r="V31" s="933"/>
      <c r="W31" s="934"/>
      <c r="X31" s="930" t="s">
        <v>126</v>
      </c>
      <c r="Y31" s="930" t="s">
        <v>76</v>
      </c>
      <c r="Z31" s="927" t="s">
        <v>391</v>
      </c>
      <c r="AA31" s="927" t="s">
        <v>130</v>
      </c>
      <c r="AB31" s="927" t="s">
        <v>390</v>
      </c>
    </row>
    <row r="32" spans="1:29" ht="27" customHeight="1" thickBot="1">
      <c r="A32" s="164"/>
      <c r="B32" s="941"/>
      <c r="C32" s="944"/>
      <c r="D32" s="944"/>
      <c r="E32" s="944"/>
      <c r="F32" s="944"/>
      <c r="G32" s="944"/>
      <c r="H32" s="944"/>
      <c r="I32" s="944"/>
      <c r="J32" s="944"/>
      <c r="K32" s="944"/>
      <c r="L32" s="945"/>
      <c r="M32" s="949"/>
      <c r="N32" s="944"/>
      <c r="O32" s="944"/>
      <c r="P32" s="944"/>
      <c r="Q32" s="945"/>
      <c r="R32" s="946" t="s">
        <v>211</v>
      </c>
      <c r="S32" s="947"/>
      <c r="T32" s="947"/>
      <c r="U32" s="947"/>
      <c r="V32" s="947"/>
      <c r="W32" s="892" t="s">
        <v>212</v>
      </c>
      <c r="X32" s="931"/>
      <c r="Y32" s="931"/>
      <c r="Z32" s="928"/>
      <c r="AA32" s="928"/>
      <c r="AB32" s="928"/>
    </row>
    <row r="33" spans="1:28" ht="37.5" customHeight="1">
      <c r="A33" s="164"/>
      <c r="B33" s="165">
        <v>1</v>
      </c>
      <c r="C33" s="177"/>
      <c r="D33" s="178"/>
      <c r="E33" s="178"/>
      <c r="F33" s="178"/>
      <c r="G33" s="178"/>
      <c r="H33" s="178"/>
      <c r="I33" s="178"/>
      <c r="J33" s="178"/>
      <c r="K33" s="178"/>
      <c r="L33" s="179"/>
      <c r="M33" s="979"/>
      <c r="N33" s="980"/>
      <c r="O33" s="980"/>
      <c r="P33" s="980"/>
      <c r="Q33" s="981"/>
      <c r="R33" s="979"/>
      <c r="S33" s="980"/>
      <c r="T33" s="980"/>
      <c r="U33" s="980"/>
      <c r="V33" s="981"/>
      <c r="W33" s="844"/>
      <c r="X33" s="180"/>
      <c r="Y33" s="184"/>
      <c r="Z33" s="669"/>
      <c r="AA33" s="664"/>
      <c r="AB33" s="666"/>
    </row>
    <row r="34" spans="1:28" ht="37.5" customHeight="1">
      <c r="A34" s="164"/>
      <c r="B34" s="165">
        <f>B33+1</f>
        <v>2</v>
      </c>
      <c r="C34" s="181"/>
      <c r="D34" s="182"/>
      <c r="E34" s="182"/>
      <c r="F34" s="182"/>
      <c r="G34" s="182"/>
      <c r="H34" s="182"/>
      <c r="I34" s="182"/>
      <c r="J34" s="182"/>
      <c r="K34" s="182"/>
      <c r="L34" s="183"/>
      <c r="M34" s="938"/>
      <c r="N34" s="939"/>
      <c r="O34" s="939"/>
      <c r="P34" s="939"/>
      <c r="Q34" s="940"/>
      <c r="R34" s="938"/>
      <c r="S34" s="939"/>
      <c r="T34" s="939"/>
      <c r="U34" s="939"/>
      <c r="V34" s="940"/>
      <c r="W34" s="893"/>
      <c r="X34" s="184"/>
      <c r="Y34" s="184"/>
      <c r="Z34" s="670"/>
      <c r="AA34" s="665"/>
      <c r="AB34" s="667"/>
    </row>
    <row r="35" spans="1:28" ht="37.5" customHeight="1">
      <c r="A35" s="164"/>
      <c r="B35" s="165">
        <f t="shared" ref="B35:B98" si="0">B34+1</f>
        <v>3</v>
      </c>
      <c r="C35" s="181"/>
      <c r="D35" s="182"/>
      <c r="E35" s="182"/>
      <c r="F35" s="182"/>
      <c r="G35" s="182"/>
      <c r="H35" s="182"/>
      <c r="I35" s="182"/>
      <c r="J35" s="182"/>
      <c r="K35" s="182"/>
      <c r="L35" s="183"/>
      <c r="M35" s="938"/>
      <c r="N35" s="939"/>
      <c r="O35" s="939"/>
      <c r="P35" s="939"/>
      <c r="Q35" s="940"/>
      <c r="R35" s="938"/>
      <c r="S35" s="939"/>
      <c r="T35" s="939"/>
      <c r="U35" s="939"/>
      <c r="V35" s="940"/>
      <c r="W35" s="893"/>
      <c r="X35" s="184"/>
      <c r="Y35" s="184"/>
      <c r="Z35" s="670"/>
      <c r="AA35" s="665"/>
      <c r="AB35" s="667"/>
    </row>
    <row r="36" spans="1:28" ht="37.5" customHeight="1">
      <c r="A36" s="164"/>
      <c r="B36" s="165">
        <f t="shared" si="0"/>
        <v>4</v>
      </c>
      <c r="C36" s="181"/>
      <c r="D36" s="182"/>
      <c r="E36" s="182"/>
      <c r="F36" s="182"/>
      <c r="G36" s="182"/>
      <c r="H36" s="182"/>
      <c r="I36" s="182"/>
      <c r="J36" s="182"/>
      <c r="K36" s="182"/>
      <c r="L36" s="183"/>
      <c r="M36" s="938"/>
      <c r="N36" s="939"/>
      <c r="O36" s="939"/>
      <c r="P36" s="939"/>
      <c r="Q36" s="940"/>
      <c r="R36" s="938"/>
      <c r="S36" s="939"/>
      <c r="T36" s="939"/>
      <c r="U36" s="939"/>
      <c r="V36" s="940"/>
      <c r="W36" s="893"/>
      <c r="X36" s="184"/>
      <c r="Y36" s="184"/>
      <c r="Z36" s="670"/>
      <c r="AA36" s="665"/>
      <c r="AB36" s="667"/>
    </row>
    <row r="37" spans="1:28" ht="37.5" customHeight="1">
      <c r="A37" s="164"/>
      <c r="B37" s="165">
        <f t="shared" si="0"/>
        <v>5</v>
      </c>
      <c r="C37" s="181"/>
      <c r="D37" s="182"/>
      <c r="E37" s="182"/>
      <c r="F37" s="182"/>
      <c r="G37" s="182"/>
      <c r="H37" s="182"/>
      <c r="I37" s="182"/>
      <c r="J37" s="182"/>
      <c r="K37" s="182"/>
      <c r="L37" s="183"/>
      <c r="M37" s="938"/>
      <c r="N37" s="939"/>
      <c r="O37" s="939"/>
      <c r="P37" s="939"/>
      <c r="Q37" s="940"/>
      <c r="R37" s="938"/>
      <c r="S37" s="939"/>
      <c r="T37" s="939"/>
      <c r="U37" s="939"/>
      <c r="V37" s="940"/>
      <c r="W37" s="893"/>
      <c r="X37" s="184"/>
      <c r="Y37" s="184"/>
      <c r="Z37" s="670"/>
      <c r="AA37" s="665"/>
      <c r="AB37" s="667"/>
    </row>
    <row r="38" spans="1:28" ht="37.5" customHeight="1">
      <c r="A38" s="164"/>
      <c r="B38" s="165">
        <f t="shared" si="0"/>
        <v>6</v>
      </c>
      <c r="C38" s="181"/>
      <c r="D38" s="182"/>
      <c r="E38" s="182"/>
      <c r="F38" s="182"/>
      <c r="G38" s="182"/>
      <c r="H38" s="182"/>
      <c r="I38" s="182"/>
      <c r="J38" s="182"/>
      <c r="K38" s="182"/>
      <c r="L38" s="183"/>
      <c r="M38" s="938"/>
      <c r="N38" s="939"/>
      <c r="O38" s="939"/>
      <c r="P38" s="939"/>
      <c r="Q38" s="940"/>
      <c r="R38" s="938"/>
      <c r="S38" s="939"/>
      <c r="T38" s="939"/>
      <c r="U38" s="939"/>
      <c r="V38" s="940"/>
      <c r="W38" s="893"/>
      <c r="X38" s="184"/>
      <c r="Y38" s="184"/>
      <c r="Z38" s="670"/>
      <c r="AA38" s="665"/>
      <c r="AB38" s="667"/>
    </row>
    <row r="39" spans="1:28" ht="37.5" customHeight="1">
      <c r="A39" s="164"/>
      <c r="B39" s="165">
        <f t="shared" si="0"/>
        <v>7</v>
      </c>
      <c r="C39" s="181"/>
      <c r="D39" s="182"/>
      <c r="E39" s="182"/>
      <c r="F39" s="182"/>
      <c r="G39" s="182"/>
      <c r="H39" s="182"/>
      <c r="I39" s="182"/>
      <c r="J39" s="182"/>
      <c r="K39" s="182"/>
      <c r="L39" s="183"/>
      <c r="M39" s="938"/>
      <c r="N39" s="939"/>
      <c r="O39" s="939"/>
      <c r="P39" s="939"/>
      <c r="Q39" s="940"/>
      <c r="R39" s="938"/>
      <c r="S39" s="939"/>
      <c r="T39" s="939"/>
      <c r="U39" s="939"/>
      <c r="V39" s="940"/>
      <c r="W39" s="893"/>
      <c r="X39" s="184"/>
      <c r="Y39" s="184"/>
      <c r="Z39" s="670"/>
      <c r="AA39" s="665"/>
      <c r="AB39" s="667"/>
    </row>
    <row r="40" spans="1:28" ht="37.5" customHeight="1">
      <c r="A40" s="164"/>
      <c r="B40" s="165">
        <f t="shared" si="0"/>
        <v>8</v>
      </c>
      <c r="C40" s="181"/>
      <c r="D40" s="182"/>
      <c r="E40" s="182"/>
      <c r="F40" s="182"/>
      <c r="G40" s="182"/>
      <c r="H40" s="182"/>
      <c r="I40" s="182"/>
      <c r="J40" s="182"/>
      <c r="K40" s="182"/>
      <c r="L40" s="183"/>
      <c r="M40" s="982"/>
      <c r="N40" s="982"/>
      <c r="O40" s="982"/>
      <c r="P40" s="982"/>
      <c r="Q40" s="982"/>
      <c r="R40" s="938"/>
      <c r="S40" s="939"/>
      <c r="T40" s="939"/>
      <c r="U40" s="939"/>
      <c r="V40" s="940"/>
      <c r="W40" s="893"/>
      <c r="X40" s="184"/>
      <c r="Y40" s="184"/>
      <c r="Z40" s="670"/>
      <c r="AA40" s="665"/>
      <c r="AB40" s="668"/>
    </row>
    <row r="41" spans="1:28" ht="37.5" customHeight="1">
      <c r="A41" s="164"/>
      <c r="B41" s="165">
        <f t="shared" si="0"/>
        <v>9</v>
      </c>
      <c r="C41" s="181"/>
      <c r="D41" s="182"/>
      <c r="E41" s="182"/>
      <c r="F41" s="182"/>
      <c r="G41" s="182"/>
      <c r="H41" s="182"/>
      <c r="I41" s="182"/>
      <c r="J41" s="182"/>
      <c r="K41" s="182"/>
      <c r="L41" s="183"/>
      <c r="M41" s="982"/>
      <c r="N41" s="982"/>
      <c r="O41" s="982"/>
      <c r="P41" s="982"/>
      <c r="Q41" s="982"/>
      <c r="R41" s="938"/>
      <c r="S41" s="939"/>
      <c r="T41" s="939"/>
      <c r="U41" s="939"/>
      <c r="V41" s="940"/>
      <c r="W41" s="893"/>
      <c r="X41" s="184"/>
      <c r="Y41" s="184"/>
      <c r="Z41" s="670"/>
      <c r="AA41" s="665"/>
      <c r="AB41" s="668"/>
    </row>
    <row r="42" spans="1:28" ht="37.5" customHeight="1">
      <c r="A42" s="164"/>
      <c r="B42" s="165">
        <f t="shared" si="0"/>
        <v>10</v>
      </c>
      <c r="C42" s="181"/>
      <c r="D42" s="182"/>
      <c r="E42" s="182"/>
      <c r="F42" s="182"/>
      <c r="G42" s="182"/>
      <c r="H42" s="182"/>
      <c r="I42" s="182"/>
      <c r="J42" s="182"/>
      <c r="K42" s="182"/>
      <c r="L42" s="183"/>
      <c r="M42" s="982"/>
      <c r="N42" s="982"/>
      <c r="O42" s="982"/>
      <c r="P42" s="982"/>
      <c r="Q42" s="982"/>
      <c r="R42" s="938"/>
      <c r="S42" s="939"/>
      <c r="T42" s="939"/>
      <c r="U42" s="939"/>
      <c r="V42" s="940"/>
      <c r="W42" s="893"/>
      <c r="X42" s="184"/>
      <c r="Y42" s="184"/>
      <c r="Z42" s="670"/>
      <c r="AA42" s="665"/>
      <c r="AB42" s="668"/>
    </row>
    <row r="43" spans="1:28" ht="37.5" customHeight="1">
      <c r="A43" s="164"/>
      <c r="B43" s="165">
        <f t="shared" si="0"/>
        <v>11</v>
      </c>
      <c r="C43" s="181"/>
      <c r="D43" s="182"/>
      <c r="E43" s="182"/>
      <c r="F43" s="182"/>
      <c r="G43" s="182"/>
      <c r="H43" s="182"/>
      <c r="I43" s="182"/>
      <c r="J43" s="182"/>
      <c r="K43" s="182"/>
      <c r="L43" s="183"/>
      <c r="M43" s="982"/>
      <c r="N43" s="982"/>
      <c r="O43" s="982"/>
      <c r="P43" s="982"/>
      <c r="Q43" s="982"/>
      <c r="R43" s="938"/>
      <c r="S43" s="939"/>
      <c r="T43" s="939"/>
      <c r="U43" s="939"/>
      <c r="V43" s="940"/>
      <c r="W43" s="893"/>
      <c r="X43" s="184"/>
      <c r="Y43" s="184"/>
      <c r="Z43" s="670"/>
      <c r="AA43" s="665"/>
      <c r="AB43" s="668"/>
    </row>
    <row r="44" spans="1:28" ht="37.5" customHeight="1">
      <c r="A44" s="164"/>
      <c r="B44" s="165">
        <f t="shared" si="0"/>
        <v>12</v>
      </c>
      <c r="C44" s="181"/>
      <c r="D44" s="182"/>
      <c r="E44" s="182"/>
      <c r="F44" s="182"/>
      <c r="G44" s="182"/>
      <c r="H44" s="182"/>
      <c r="I44" s="182"/>
      <c r="J44" s="182"/>
      <c r="K44" s="182"/>
      <c r="L44" s="183"/>
      <c r="M44" s="982"/>
      <c r="N44" s="982"/>
      <c r="O44" s="982"/>
      <c r="P44" s="982"/>
      <c r="Q44" s="982"/>
      <c r="R44" s="938"/>
      <c r="S44" s="939"/>
      <c r="T44" s="939"/>
      <c r="U44" s="939"/>
      <c r="V44" s="940"/>
      <c r="W44" s="893"/>
      <c r="X44" s="184"/>
      <c r="Y44" s="184"/>
      <c r="Z44" s="670"/>
      <c r="AA44" s="665"/>
      <c r="AB44" s="668"/>
    </row>
    <row r="45" spans="1:28" ht="37.5" customHeight="1">
      <c r="A45" s="164"/>
      <c r="B45" s="165">
        <f t="shared" si="0"/>
        <v>13</v>
      </c>
      <c r="C45" s="181"/>
      <c r="D45" s="182"/>
      <c r="E45" s="182"/>
      <c r="F45" s="182"/>
      <c r="G45" s="182"/>
      <c r="H45" s="182"/>
      <c r="I45" s="182"/>
      <c r="J45" s="182"/>
      <c r="K45" s="182"/>
      <c r="L45" s="183"/>
      <c r="M45" s="982"/>
      <c r="N45" s="982"/>
      <c r="O45" s="982"/>
      <c r="P45" s="982"/>
      <c r="Q45" s="982"/>
      <c r="R45" s="938"/>
      <c r="S45" s="939"/>
      <c r="T45" s="939"/>
      <c r="U45" s="939"/>
      <c r="V45" s="940"/>
      <c r="W45" s="893"/>
      <c r="X45" s="184"/>
      <c r="Y45" s="184"/>
      <c r="Z45" s="670"/>
      <c r="AA45" s="665"/>
      <c r="AB45" s="668"/>
    </row>
    <row r="46" spans="1:28" ht="37.5" customHeight="1">
      <c r="A46" s="164"/>
      <c r="B46" s="165">
        <f t="shared" si="0"/>
        <v>14</v>
      </c>
      <c r="C46" s="181"/>
      <c r="D46" s="182"/>
      <c r="E46" s="182"/>
      <c r="F46" s="182"/>
      <c r="G46" s="182"/>
      <c r="H46" s="182"/>
      <c r="I46" s="182"/>
      <c r="J46" s="182"/>
      <c r="K46" s="182"/>
      <c r="L46" s="183"/>
      <c r="M46" s="982"/>
      <c r="N46" s="982"/>
      <c r="O46" s="982"/>
      <c r="P46" s="982"/>
      <c r="Q46" s="982"/>
      <c r="R46" s="938"/>
      <c r="S46" s="939"/>
      <c r="T46" s="939"/>
      <c r="U46" s="939"/>
      <c r="V46" s="940"/>
      <c r="W46" s="893"/>
      <c r="X46" s="184"/>
      <c r="Y46" s="184"/>
      <c r="Z46" s="670"/>
      <c r="AA46" s="665"/>
      <c r="AB46" s="668"/>
    </row>
    <row r="47" spans="1:28" ht="37.5" customHeight="1">
      <c r="A47" s="164"/>
      <c r="B47" s="165">
        <f t="shared" si="0"/>
        <v>15</v>
      </c>
      <c r="C47" s="181"/>
      <c r="D47" s="182"/>
      <c r="E47" s="182"/>
      <c r="F47" s="182"/>
      <c r="G47" s="182"/>
      <c r="H47" s="182"/>
      <c r="I47" s="182"/>
      <c r="J47" s="182"/>
      <c r="K47" s="182"/>
      <c r="L47" s="183"/>
      <c r="M47" s="982"/>
      <c r="N47" s="982"/>
      <c r="O47" s="982"/>
      <c r="P47" s="982"/>
      <c r="Q47" s="982"/>
      <c r="R47" s="938"/>
      <c r="S47" s="939"/>
      <c r="T47" s="939"/>
      <c r="U47" s="939"/>
      <c r="V47" s="940"/>
      <c r="W47" s="893"/>
      <c r="X47" s="184"/>
      <c r="Y47" s="184"/>
      <c r="Z47" s="670"/>
      <c r="AA47" s="665"/>
      <c r="AB47" s="668"/>
    </row>
    <row r="48" spans="1:28" ht="37.5" customHeight="1">
      <c r="A48" s="164"/>
      <c r="B48" s="165">
        <f t="shared" si="0"/>
        <v>16</v>
      </c>
      <c r="C48" s="181"/>
      <c r="D48" s="182"/>
      <c r="E48" s="182"/>
      <c r="F48" s="182"/>
      <c r="G48" s="182"/>
      <c r="H48" s="182"/>
      <c r="I48" s="182"/>
      <c r="J48" s="182"/>
      <c r="K48" s="182"/>
      <c r="L48" s="183"/>
      <c r="M48" s="982"/>
      <c r="N48" s="982"/>
      <c r="O48" s="982"/>
      <c r="P48" s="982"/>
      <c r="Q48" s="982"/>
      <c r="R48" s="938"/>
      <c r="S48" s="939"/>
      <c r="T48" s="939"/>
      <c r="U48" s="939"/>
      <c r="V48" s="940"/>
      <c r="W48" s="893"/>
      <c r="X48" s="184"/>
      <c r="Y48" s="184"/>
      <c r="Z48" s="670"/>
      <c r="AA48" s="665"/>
      <c r="AB48" s="668"/>
    </row>
    <row r="49" spans="1:28" ht="37.5" customHeight="1">
      <c r="A49" s="164"/>
      <c r="B49" s="165">
        <f t="shared" si="0"/>
        <v>17</v>
      </c>
      <c r="C49" s="181"/>
      <c r="D49" s="182"/>
      <c r="E49" s="182"/>
      <c r="F49" s="182"/>
      <c r="G49" s="182"/>
      <c r="H49" s="182"/>
      <c r="I49" s="182"/>
      <c r="J49" s="182"/>
      <c r="K49" s="182"/>
      <c r="L49" s="183"/>
      <c r="M49" s="982"/>
      <c r="N49" s="982"/>
      <c r="O49" s="982"/>
      <c r="P49" s="982"/>
      <c r="Q49" s="982"/>
      <c r="R49" s="938"/>
      <c r="S49" s="939"/>
      <c r="T49" s="939"/>
      <c r="U49" s="939"/>
      <c r="V49" s="940"/>
      <c r="W49" s="893"/>
      <c r="X49" s="184"/>
      <c r="Y49" s="184"/>
      <c r="Z49" s="670"/>
      <c r="AA49" s="665"/>
      <c r="AB49" s="668"/>
    </row>
    <row r="50" spans="1:28" ht="37.5" customHeight="1">
      <c r="A50" s="164"/>
      <c r="B50" s="165">
        <f t="shared" si="0"/>
        <v>18</v>
      </c>
      <c r="C50" s="181"/>
      <c r="D50" s="182"/>
      <c r="E50" s="182"/>
      <c r="F50" s="182"/>
      <c r="G50" s="182"/>
      <c r="H50" s="182"/>
      <c r="I50" s="182"/>
      <c r="J50" s="182"/>
      <c r="K50" s="182"/>
      <c r="L50" s="183"/>
      <c r="M50" s="982"/>
      <c r="N50" s="982"/>
      <c r="O50" s="982"/>
      <c r="P50" s="982"/>
      <c r="Q50" s="982"/>
      <c r="R50" s="938"/>
      <c r="S50" s="939"/>
      <c r="T50" s="939"/>
      <c r="U50" s="939"/>
      <c r="V50" s="940"/>
      <c r="W50" s="893"/>
      <c r="X50" s="184"/>
      <c r="Y50" s="184"/>
      <c r="Z50" s="670"/>
      <c r="AA50" s="665"/>
      <c r="AB50" s="668"/>
    </row>
    <row r="51" spans="1:28" ht="37.5" customHeight="1">
      <c r="A51" s="164"/>
      <c r="B51" s="165">
        <f t="shared" si="0"/>
        <v>19</v>
      </c>
      <c r="C51" s="181"/>
      <c r="D51" s="182"/>
      <c r="E51" s="182"/>
      <c r="F51" s="182"/>
      <c r="G51" s="182"/>
      <c r="H51" s="182"/>
      <c r="I51" s="182"/>
      <c r="J51" s="182"/>
      <c r="K51" s="182"/>
      <c r="L51" s="183"/>
      <c r="M51" s="982"/>
      <c r="N51" s="982"/>
      <c r="O51" s="982"/>
      <c r="P51" s="982"/>
      <c r="Q51" s="982"/>
      <c r="R51" s="938"/>
      <c r="S51" s="939"/>
      <c r="T51" s="939"/>
      <c r="U51" s="939"/>
      <c r="V51" s="940"/>
      <c r="W51" s="893"/>
      <c r="X51" s="184"/>
      <c r="Y51" s="184"/>
      <c r="Z51" s="670"/>
      <c r="AA51" s="665"/>
      <c r="AB51" s="668"/>
    </row>
    <row r="52" spans="1:28" ht="37.5" customHeight="1">
      <c r="A52" s="164"/>
      <c r="B52" s="165">
        <f t="shared" si="0"/>
        <v>20</v>
      </c>
      <c r="C52" s="181"/>
      <c r="D52" s="182"/>
      <c r="E52" s="182"/>
      <c r="F52" s="182"/>
      <c r="G52" s="182"/>
      <c r="H52" s="182"/>
      <c r="I52" s="182"/>
      <c r="J52" s="182"/>
      <c r="K52" s="182"/>
      <c r="L52" s="183"/>
      <c r="M52" s="982"/>
      <c r="N52" s="982"/>
      <c r="O52" s="982"/>
      <c r="P52" s="982"/>
      <c r="Q52" s="982"/>
      <c r="R52" s="938"/>
      <c r="S52" s="939"/>
      <c r="T52" s="939"/>
      <c r="U52" s="939"/>
      <c r="V52" s="940"/>
      <c r="W52" s="893"/>
      <c r="X52" s="184"/>
      <c r="Y52" s="184"/>
      <c r="Z52" s="670"/>
      <c r="AA52" s="665"/>
      <c r="AB52" s="668"/>
    </row>
    <row r="53" spans="1:28" ht="37.5" customHeight="1">
      <c r="A53" s="164"/>
      <c r="B53" s="165">
        <f t="shared" si="0"/>
        <v>21</v>
      </c>
      <c r="C53" s="181"/>
      <c r="D53" s="182"/>
      <c r="E53" s="182"/>
      <c r="F53" s="182"/>
      <c r="G53" s="182"/>
      <c r="H53" s="182"/>
      <c r="I53" s="182"/>
      <c r="J53" s="182"/>
      <c r="K53" s="182"/>
      <c r="L53" s="183"/>
      <c r="M53" s="982"/>
      <c r="N53" s="982"/>
      <c r="O53" s="982"/>
      <c r="P53" s="982"/>
      <c r="Q53" s="982"/>
      <c r="R53" s="938"/>
      <c r="S53" s="939"/>
      <c r="T53" s="939"/>
      <c r="U53" s="939"/>
      <c r="V53" s="940"/>
      <c r="W53" s="893"/>
      <c r="X53" s="184"/>
      <c r="Y53" s="184"/>
      <c r="Z53" s="670"/>
      <c r="AA53" s="665"/>
      <c r="AB53" s="668"/>
    </row>
    <row r="54" spans="1:28" ht="37.5" customHeight="1">
      <c r="A54" s="164"/>
      <c r="B54" s="165">
        <f t="shared" si="0"/>
        <v>22</v>
      </c>
      <c r="C54" s="181"/>
      <c r="D54" s="182"/>
      <c r="E54" s="182"/>
      <c r="F54" s="182"/>
      <c r="G54" s="182"/>
      <c r="H54" s="182"/>
      <c r="I54" s="182"/>
      <c r="J54" s="182"/>
      <c r="K54" s="182"/>
      <c r="L54" s="183"/>
      <c r="M54" s="982"/>
      <c r="N54" s="982"/>
      <c r="O54" s="982"/>
      <c r="P54" s="982"/>
      <c r="Q54" s="982"/>
      <c r="R54" s="938"/>
      <c r="S54" s="939"/>
      <c r="T54" s="939"/>
      <c r="U54" s="939"/>
      <c r="V54" s="940"/>
      <c r="W54" s="893"/>
      <c r="X54" s="184"/>
      <c r="Y54" s="184"/>
      <c r="Z54" s="670"/>
      <c r="AA54" s="665"/>
      <c r="AB54" s="668"/>
    </row>
    <row r="55" spans="1:28" ht="37.5" customHeight="1">
      <c r="A55" s="164"/>
      <c r="B55" s="165">
        <f t="shared" si="0"/>
        <v>23</v>
      </c>
      <c r="C55" s="181"/>
      <c r="D55" s="182"/>
      <c r="E55" s="182"/>
      <c r="F55" s="182"/>
      <c r="G55" s="182"/>
      <c r="H55" s="182"/>
      <c r="I55" s="182"/>
      <c r="J55" s="182"/>
      <c r="K55" s="182"/>
      <c r="L55" s="183"/>
      <c r="M55" s="982"/>
      <c r="N55" s="982"/>
      <c r="O55" s="982"/>
      <c r="P55" s="982"/>
      <c r="Q55" s="982"/>
      <c r="R55" s="938"/>
      <c r="S55" s="939"/>
      <c r="T55" s="939"/>
      <c r="U55" s="939"/>
      <c r="V55" s="940"/>
      <c r="W55" s="893"/>
      <c r="X55" s="184"/>
      <c r="Y55" s="184"/>
      <c r="Z55" s="670"/>
      <c r="AA55" s="665"/>
      <c r="AB55" s="668"/>
    </row>
    <row r="56" spans="1:28" ht="37.5" customHeight="1">
      <c r="A56" s="164"/>
      <c r="B56" s="165">
        <f t="shared" si="0"/>
        <v>24</v>
      </c>
      <c r="C56" s="181"/>
      <c r="D56" s="182"/>
      <c r="E56" s="182"/>
      <c r="F56" s="182"/>
      <c r="G56" s="182"/>
      <c r="H56" s="182"/>
      <c r="I56" s="182"/>
      <c r="J56" s="182"/>
      <c r="K56" s="182"/>
      <c r="L56" s="183"/>
      <c r="M56" s="982"/>
      <c r="N56" s="982"/>
      <c r="O56" s="982"/>
      <c r="P56" s="982"/>
      <c r="Q56" s="982"/>
      <c r="R56" s="938"/>
      <c r="S56" s="939"/>
      <c r="T56" s="939"/>
      <c r="U56" s="939"/>
      <c r="V56" s="940"/>
      <c r="W56" s="893"/>
      <c r="X56" s="184"/>
      <c r="Y56" s="184"/>
      <c r="Z56" s="670"/>
      <c r="AA56" s="665"/>
      <c r="AB56" s="668"/>
    </row>
    <row r="57" spans="1:28" ht="37.5" customHeight="1">
      <c r="A57" s="164"/>
      <c r="B57" s="165">
        <f t="shared" si="0"/>
        <v>25</v>
      </c>
      <c r="C57" s="181"/>
      <c r="D57" s="182"/>
      <c r="E57" s="182"/>
      <c r="F57" s="182"/>
      <c r="G57" s="182"/>
      <c r="H57" s="182"/>
      <c r="I57" s="182"/>
      <c r="J57" s="182"/>
      <c r="K57" s="182"/>
      <c r="L57" s="183"/>
      <c r="M57" s="982"/>
      <c r="N57" s="982"/>
      <c r="O57" s="982"/>
      <c r="P57" s="982"/>
      <c r="Q57" s="982"/>
      <c r="R57" s="938"/>
      <c r="S57" s="939"/>
      <c r="T57" s="939"/>
      <c r="U57" s="939"/>
      <c r="V57" s="940"/>
      <c r="W57" s="893"/>
      <c r="X57" s="184"/>
      <c r="Y57" s="184"/>
      <c r="Z57" s="670"/>
      <c r="AA57" s="665"/>
      <c r="AB57" s="668"/>
    </row>
    <row r="58" spans="1:28" ht="37.5" customHeight="1">
      <c r="A58" s="164"/>
      <c r="B58" s="165">
        <f t="shared" si="0"/>
        <v>26</v>
      </c>
      <c r="C58" s="181"/>
      <c r="D58" s="182"/>
      <c r="E58" s="182"/>
      <c r="F58" s="182"/>
      <c r="G58" s="182"/>
      <c r="H58" s="182"/>
      <c r="I58" s="182"/>
      <c r="J58" s="182"/>
      <c r="K58" s="182"/>
      <c r="L58" s="183"/>
      <c r="M58" s="982"/>
      <c r="N58" s="982"/>
      <c r="O58" s="982"/>
      <c r="P58" s="982"/>
      <c r="Q58" s="982"/>
      <c r="R58" s="938"/>
      <c r="S58" s="939"/>
      <c r="T58" s="939"/>
      <c r="U58" s="939"/>
      <c r="V58" s="940"/>
      <c r="W58" s="893"/>
      <c r="X58" s="184"/>
      <c r="Y58" s="184"/>
      <c r="Z58" s="670"/>
      <c r="AA58" s="665"/>
      <c r="AB58" s="668"/>
    </row>
    <row r="59" spans="1:28" ht="37.5" customHeight="1">
      <c r="A59" s="164"/>
      <c r="B59" s="165">
        <f t="shared" si="0"/>
        <v>27</v>
      </c>
      <c r="C59" s="181"/>
      <c r="D59" s="182"/>
      <c r="E59" s="182"/>
      <c r="F59" s="182"/>
      <c r="G59" s="182"/>
      <c r="H59" s="182"/>
      <c r="I59" s="182"/>
      <c r="J59" s="182"/>
      <c r="K59" s="182"/>
      <c r="L59" s="183"/>
      <c r="M59" s="982"/>
      <c r="N59" s="982"/>
      <c r="O59" s="982"/>
      <c r="P59" s="982"/>
      <c r="Q59" s="982"/>
      <c r="R59" s="938"/>
      <c r="S59" s="939"/>
      <c r="T59" s="939"/>
      <c r="U59" s="939"/>
      <c r="V59" s="940"/>
      <c r="W59" s="893"/>
      <c r="X59" s="184"/>
      <c r="Y59" s="184"/>
      <c r="Z59" s="670"/>
      <c r="AA59" s="665"/>
      <c r="AB59" s="668"/>
    </row>
    <row r="60" spans="1:28" ht="37.5" customHeight="1">
      <c r="A60" s="164"/>
      <c r="B60" s="165">
        <f t="shared" si="0"/>
        <v>28</v>
      </c>
      <c r="C60" s="181"/>
      <c r="D60" s="182"/>
      <c r="E60" s="182"/>
      <c r="F60" s="182"/>
      <c r="G60" s="182"/>
      <c r="H60" s="182"/>
      <c r="I60" s="182"/>
      <c r="J60" s="182"/>
      <c r="K60" s="182"/>
      <c r="L60" s="183"/>
      <c r="M60" s="982"/>
      <c r="N60" s="982"/>
      <c r="O60" s="982"/>
      <c r="P60" s="982"/>
      <c r="Q60" s="982"/>
      <c r="R60" s="938"/>
      <c r="S60" s="939"/>
      <c r="T60" s="939"/>
      <c r="U60" s="939"/>
      <c r="V60" s="940"/>
      <c r="W60" s="893"/>
      <c r="X60" s="184"/>
      <c r="Y60" s="184"/>
      <c r="Z60" s="670"/>
      <c r="AA60" s="665"/>
      <c r="AB60" s="668"/>
    </row>
    <row r="61" spans="1:28" ht="37.5" customHeight="1">
      <c r="A61" s="164"/>
      <c r="B61" s="165">
        <f t="shared" si="0"/>
        <v>29</v>
      </c>
      <c r="C61" s="181"/>
      <c r="D61" s="182"/>
      <c r="E61" s="182"/>
      <c r="F61" s="182"/>
      <c r="G61" s="182"/>
      <c r="H61" s="182"/>
      <c r="I61" s="182"/>
      <c r="J61" s="182"/>
      <c r="K61" s="182"/>
      <c r="L61" s="183"/>
      <c r="M61" s="982"/>
      <c r="N61" s="982"/>
      <c r="O61" s="982"/>
      <c r="P61" s="982"/>
      <c r="Q61" s="982"/>
      <c r="R61" s="938"/>
      <c r="S61" s="939"/>
      <c r="T61" s="939"/>
      <c r="U61" s="939"/>
      <c r="V61" s="940"/>
      <c r="W61" s="893"/>
      <c r="X61" s="184"/>
      <c r="Y61" s="184"/>
      <c r="Z61" s="670"/>
      <c r="AA61" s="665"/>
      <c r="AB61" s="668"/>
    </row>
    <row r="62" spans="1:28" ht="37.5" customHeight="1">
      <c r="A62" s="164"/>
      <c r="B62" s="165">
        <f t="shared" si="0"/>
        <v>30</v>
      </c>
      <c r="C62" s="181"/>
      <c r="D62" s="182"/>
      <c r="E62" s="182"/>
      <c r="F62" s="182"/>
      <c r="G62" s="182"/>
      <c r="H62" s="182"/>
      <c r="I62" s="182"/>
      <c r="J62" s="182"/>
      <c r="K62" s="182"/>
      <c r="L62" s="183"/>
      <c r="M62" s="982"/>
      <c r="N62" s="982"/>
      <c r="O62" s="982"/>
      <c r="P62" s="982"/>
      <c r="Q62" s="982"/>
      <c r="R62" s="938"/>
      <c r="S62" s="939"/>
      <c r="T62" s="939"/>
      <c r="U62" s="939"/>
      <c r="V62" s="940"/>
      <c r="W62" s="893"/>
      <c r="X62" s="184"/>
      <c r="Y62" s="184"/>
      <c r="Z62" s="670"/>
      <c r="AA62" s="665"/>
      <c r="AB62" s="668"/>
    </row>
    <row r="63" spans="1:28" ht="37.5" customHeight="1">
      <c r="A63" s="164"/>
      <c r="B63" s="165">
        <f t="shared" si="0"/>
        <v>31</v>
      </c>
      <c r="C63" s="181"/>
      <c r="D63" s="182"/>
      <c r="E63" s="182"/>
      <c r="F63" s="182"/>
      <c r="G63" s="182"/>
      <c r="H63" s="182"/>
      <c r="I63" s="182"/>
      <c r="J63" s="182"/>
      <c r="K63" s="182"/>
      <c r="L63" s="183"/>
      <c r="M63" s="982"/>
      <c r="N63" s="982"/>
      <c r="O63" s="982"/>
      <c r="P63" s="982"/>
      <c r="Q63" s="982"/>
      <c r="R63" s="938"/>
      <c r="S63" s="939"/>
      <c r="T63" s="939"/>
      <c r="U63" s="939"/>
      <c r="V63" s="940"/>
      <c r="W63" s="893"/>
      <c r="X63" s="184"/>
      <c r="Y63" s="184"/>
      <c r="Z63" s="670"/>
      <c r="AA63" s="665"/>
      <c r="AB63" s="668"/>
    </row>
    <row r="64" spans="1:28" ht="37.5" customHeight="1">
      <c r="A64" s="164"/>
      <c r="B64" s="165">
        <f t="shared" si="0"/>
        <v>32</v>
      </c>
      <c r="C64" s="181"/>
      <c r="D64" s="182"/>
      <c r="E64" s="182"/>
      <c r="F64" s="182"/>
      <c r="G64" s="182"/>
      <c r="H64" s="182"/>
      <c r="I64" s="182"/>
      <c r="J64" s="182"/>
      <c r="K64" s="182"/>
      <c r="L64" s="183"/>
      <c r="M64" s="982"/>
      <c r="N64" s="982"/>
      <c r="O64" s="982"/>
      <c r="P64" s="982"/>
      <c r="Q64" s="982"/>
      <c r="R64" s="938"/>
      <c r="S64" s="939"/>
      <c r="T64" s="939"/>
      <c r="U64" s="939"/>
      <c r="V64" s="940"/>
      <c r="W64" s="893"/>
      <c r="X64" s="184"/>
      <c r="Y64" s="184"/>
      <c r="Z64" s="670"/>
      <c r="AA64" s="665"/>
      <c r="AB64" s="668"/>
    </row>
    <row r="65" spans="1:28" ht="37.5" customHeight="1">
      <c r="A65" s="164"/>
      <c r="B65" s="165">
        <f t="shared" si="0"/>
        <v>33</v>
      </c>
      <c r="C65" s="181"/>
      <c r="D65" s="182"/>
      <c r="E65" s="182"/>
      <c r="F65" s="182"/>
      <c r="G65" s="182"/>
      <c r="H65" s="182"/>
      <c r="I65" s="182"/>
      <c r="J65" s="182"/>
      <c r="K65" s="182"/>
      <c r="L65" s="183"/>
      <c r="M65" s="982"/>
      <c r="N65" s="982"/>
      <c r="O65" s="982"/>
      <c r="P65" s="982"/>
      <c r="Q65" s="982"/>
      <c r="R65" s="938"/>
      <c r="S65" s="939"/>
      <c r="T65" s="939"/>
      <c r="U65" s="939"/>
      <c r="V65" s="940"/>
      <c r="W65" s="893"/>
      <c r="X65" s="184"/>
      <c r="Y65" s="184"/>
      <c r="Z65" s="670"/>
      <c r="AA65" s="665"/>
      <c r="AB65" s="668"/>
    </row>
    <row r="66" spans="1:28" ht="37.5" customHeight="1">
      <c r="A66" s="164"/>
      <c r="B66" s="165">
        <f t="shared" si="0"/>
        <v>34</v>
      </c>
      <c r="C66" s="181"/>
      <c r="D66" s="182"/>
      <c r="E66" s="182"/>
      <c r="F66" s="182"/>
      <c r="G66" s="182"/>
      <c r="H66" s="182"/>
      <c r="I66" s="182"/>
      <c r="J66" s="182"/>
      <c r="K66" s="182"/>
      <c r="L66" s="183"/>
      <c r="M66" s="982"/>
      <c r="N66" s="982"/>
      <c r="O66" s="982"/>
      <c r="P66" s="982"/>
      <c r="Q66" s="982"/>
      <c r="R66" s="938"/>
      <c r="S66" s="939"/>
      <c r="T66" s="939"/>
      <c r="U66" s="939"/>
      <c r="V66" s="940"/>
      <c r="W66" s="893"/>
      <c r="X66" s="184"/>
      <c r="Y66" s="184"/>
      <c r="Z66" s="670"/>
      <c r="AA66" s="665"/>
      <c r="AB66" s="668"/>
    </row>
    <row r="67" spans="1:28" ht="37.5" customHeight="1">
      <c r="A67" s="164"/>
      <c r="B67" s="165">
        <f t="shared" si="0"/>
        <v>35</v>
      </c>
      <c r="C67" s="181"/>
      <c r="D67" s="182"/>
      <c r="E67" s="182"/>
      <c r="F67" s="182"/>
      <c r="G67" s="182"/>
      <c r="H67" s="182"/>
      <c r="I67" s="182"/>
      <c r="J67" s="182"/>
      <c r="K67" s="182"/>
      <c r="L67" s="183"/>
      <c r="M67" s="982"/>
      <c r="N67" s="982"/>
      <c r="O67" s="982"/>
      <c r="P67" s="982"/>
      <c r="Q67" s="982"/>
      <c r="R67" s="938"/>
      <c r="S67" s="939"/>
      <c r="T67" s="939"/>
      <c r="U67" s="939"/>
      <c r="V67" s="940"/>
      <c r="W67" s="893"/>
      <c r="X67" s="184"/>
      <c r="Y67" s="184"/>
      <c r="Z67" s="670"/>
      <c r="AA67" s="665"/>
      <c r="AB67" s="668"/>
    </row>
    <row r="68" spans="1:28" ht="37.5" customHeight="1">
      <c r="A68" s="164"/>
      <c r="B68" s="165">
        <f t="shared" si="0"/>
        <v>36</v>
      </c>
      <c r="C68" s="181"/>
      <c r="D68" s="182"/>
      <c r="E68" s="182"/>
      <c r="F68" s="182"/>
      <c r="G68" s="182"/>
      <c r="H68" s="182"/>
      <c r="I68" s="182"/>
      <c r="J68" s="182"/>
      <c r="K68" s="182"/>
      <c r="L68" s="183"/>
      <c r="M68" s="982"/>
      <c r="N68" s="982"/>
      <c r="O68" s="982"/>
      <c r="P68" s="982"/>
      <c r="Q68" s="982"/>
      <c r="R68" s="938"/>
      <c r="S68" s="939"/>
      <c r="T68" s="939"/>
      <c r="U68" s="939"/>
      <c r="V68" s="940"/>
      <c r="W68" s="893"/>
      <c r="X68" s="184"/>
      <c r="Y68" s="184"/>
      <c r="Z68" s="670"/>
      <c r="AA68" s="665"/>
      <c r="AB68" s="668"/>
    </row>
    <row r="69" spans="1:28" ht="37.5" customHeight="1">
      <c r="A69" s="164"/>
      <c r="B69" s="165">
        <f t="shared" si="0"/>
        <v>37</v>
      </c>
      <c r="C69" s="181"/>
      <c r="D69" s="182"/>
      <c r="E69" s="182"/>
      <c r="F69" s="182"/>
      <c r="G69" s="182"/>
      <c r="H69" s="182"/>
      <c r="I69" s="182"/>
      <c r="J69" s="182"/>
      <c r="K69" s="182"/>
      <c r="L69" s="183"/>
      <c r="M69" s="982"/>
      <c r="N69" s="982"/>
      <c r="O69" s="982"/>
      <c r="P69" s="982"/>
      <c r="Q69" s="982"/>
      <c r="R69" s="938"/>
      <c r="S69" s="939"/>
      <c r="T69" s="939"/>
      <c r="U69" s="939"/>
      <c r="V69" s="940"/>
      <c r="W69" s="893"/>
      <c r="X69" s="184"/>
      <c r="Y69" s="184"/>
      <c r="Z69" s="670"/>
      <c r="AA69" s="665"/>
      <c r="AB69" s="668"/>
    </row>
    <row r="70" spans="1:28" ht="37.5" customHeight="1">
      <c r="A70" s="164"/>
      <c r="B70" s="165">
        <f t="shared" si="0"/>
        <v>38</v>
      </c>
      <c r="C70" s="181"/>
      <c r="D70" s="182"/>
      <c r="E70" s="182"/>
      <c r="F70" s="182"/>
      <c r="G70" s="182"/>
      <c r="H70" s="182"/>
      <c r="I70" s="182"/>
      <c r="J70" s="182"/>
      <c r="K70" s="182"/>
      <c r="L70" s="183"/>
      <c r="M70" s="982"/>
      <c r="N70" s="982"/>
      <c r="O70" s="982"/>
      <c r="P70" s="982"/>
      <c r="Q70" s="982"/>
      <c r="R70" s="938"/>
      <c r="S70" s="939"/>
      <c r="T70" s="939"/>
      <c r="U70" s="939"/>
      <c r="V70" s="940"/>
      <c r="W70" s="893"/>
      <c r="X70" s="184"/>
      <c r="Y70" s="184"/>
      <c r="Z70" s="670"/>
      <c r="AA70" s="665"/>
      <c r="AB70" s="668"/>
    </row>
    <row r="71" spans="1:28" ht="37.5" customHeight="1">
      <c r="A71" s="164"/>
      <c r="B71" s="165">
        <f t="shared" si="0"/>
        <v>39</v>
      </c>
      <c r="C71" s="181"/>
      <c r="D71" s="182"/>
      <c r="E71" s="182"/>
      <c r="F71" s="182"/>
      <c r="G71" s="182"/>
      <c r="H71" s="182"/>
      <c r="I71" s="182"/>
      <c r="J71" s="182"/>
      <c r="K71" s="182"/>
      <c r="L71" s="183"/>
      <c r="M71" s="982"/>
      <c r="N71" s="982"/>
      <c r="O71" s="982"/>
      <c r="P71" s="982"/>
      <c r="Q71" s="982"/>
      <c r="R71" s="938"/>
      <c r="S71" s="939"/>
      <c r="T71" s="939"/>
      <c r="U71" s="939"/>
      <c r="V71" s="940"/>
      <c r="W71" s="893"/>
      <c r="X71" s="184"/>
      <c r="Y71" s="184"/>
      <c r="Z71" s="670"/>
      <c r="AA71" s="665"/>
      <c r="AB71" s="668"/>
    </row>
    <row r="72" spans="1:28" ht="37.5" customHeight="1">
      <c r="A72" s="164"/>
      <c r="B72" s="165">
        <f t="shared" si="0"/>
        <v>40</v>
      </c>
      <c r="C72" s="181"/>
      <c r="D72" s="182"/>
      <c r="E72" s="182"/>
      <c r="F72" s="182"/>
      <c r="G72" s="182"/>
      <c r="H72" s="182"/>
      <c r="I72" s="182"/>
      <c r="J72" s="182"/>
      <c r="K72" s="182"/>
      <c r="L72" s="183"/>
      <c r="M72" s="982"/>
      <c r="N72" s="982"/>
      <c r="O72" s="982"/>
      <c r="P72" s="982"/>
      <c r="Q72" s="982"/>
      <c r="R72" s="938"/>
      <c r="S72" s="939"/>
      <c r="T72" s="939"/>
      <c r="U72" s="939"/>
      <c r="V72" s="940"/>
      <c r="W72" s="893"/>
      <c r="X72" s="184"/>
      <c r="Y72" s="184"/>
      <c r="Z72" s="670"/>
      <c r="AA72" s="665"/>
      <c r="AB72" s="668"/>
    </row>
    <row r="73" spans="1:28" ht="37.5" customHeight="1">
      <c r="A73" s="164"/>
      <c r="B73" s="165">
        <f t="shared" si="0"/>
        <v>41</v>
      </c>
      <c r="C73" s="181"/>
      <c r="D73" s="182"/>
      <c r="E73" s="182"/>
      <c r="F73" s="182"/>
      <c r="G73" s="182"/>
      <c r="H73" s="182"/>
      <c r="I73" s="182"/>
      <c r="J73" s="182"/>
      <c r="K73" s="182"/>
      <c r="L73" s="183"/>
      <c r="M73" s="982"/>
      <c r="N73" s="982"/>
      <c r="O73" s="982"/>
      <c r="P73" s="982"/>
      <c r="Q73" s="982"/>
      <c r="R73" s="938"/>
      <c r="S73" s="939"/>
      <c r="T73" s="939"/>
      <c r="U73" s="939"/>
      <c r="V73" s="940"/>
      <c r="W73" s="893"/>
      <c r="X73" s="184"/>
      <c r="Y73" s="184"/>
      <c r="Z73" s="670"/>
      <c r="AA73" s="665"/>
      <c r="AB73" s="668"/>
    </row>
    <row r="74" spans="1:28" ht="37.5" customHeight="1">
      <c r="A74" s="164"/>
      <c r="B74" s="165">
        <f t="shared" si="0"/>
        <v>42</v>
      </c>
      <c r="C74" s="181"/>
      <c r="D74" s="182"/>
      <c r="E74" s="182"/>
      <c r="F74" s="182"/>
      <c r="G74" s="182"/>
      <c r="H74" s="182"/>
      <c r="I74" s="182"/>
      <c r="J74" s="182"/>
      <c r="K74" s="182"/>
      <c r="L74" s="183"/>
      <c r="M74" s="982"/>
      <c r="N74" s="982"/>
      <c r="O74" s="982"/>
      <c r="P74" s="982"/>
      <c r="Q74" s="982"/>
      <c r="R74" s="938"/>
      <c r="S74" s="939"/>
      <c r="T74" s="939"/>
      <c r="U74" s="939"/>
      <c r="V74" s="940"/>
      <c r="W74" s="893"/>
      <c r="X74" s="184"/>
      <c r="Y74" s="184"/>
      <c r="Z74" s="670"/>
      <c r="AA74" s="665"/>
      <c r="AB74" s="668"/>
    </row>
    <row r="75" spans="1:28" ht="37.5" customHeight="1">
      <c r="A75" s="164"/>
      <c r="B75" s="165">
        <f t="shared" si="0"/>
        <v>43</v>
      </c>
      <c r="C75" s="181"/>
      <c r="D75" s="182"/>
      <c r="E75" s="182"/>
      <c r="F75" s="182"/>
      <c r="G75" s="182"/>
      <c r="H75" s="182"/>
      <c r="I75" s="182"/>
      <c r="J75" s="182"/>
      <c r="K75" s="182"/>
      <c r="L75" s="183"/>
      <c r="M75" s="982"/>
      <c r="N75" s="982"/>
      <c r="O75" s="982"/>
      <c r="P75" s="982"/>
      <c r="Q75" s="982"/>
      <c r="R75" s="938"/>
      <c r="S75" s="939"/>
      <c r="T75" s="939"/>
      <c r="U75" s="939"/>
      <c r="V75" s="940"/>
      <c r="W75" s="893"/>
      <c r="X75" s="184"/>
      <c r="Y75" s="184"/>
      <c r="Z75" s="670"/>
      <c r="AA75" s="665"/>
      <c r="AB75" s="668"/>
    </row>
    <row r="76" spans="1:28" ht="37.5" customHeight="1">
      <c r="A76" s="164"/>
      <c r="B76" s="165">
        <f t="shared" si="0"/>
        <v>44</v>
      </c>
      <c r="C76" s="181"/>
      <c r="D76" s="182"/>
      <c r="E76" s="182"/>
      <c r="F76" s="182"/>
      <c r="G76" s="182"/>
      <c r="H76" s="182"/>
      <c r="I76" s="182"/>
      <c r="J76" s="182"/>
      <c r="K76" s="182"/>
      <c r="L76" s="183"/>
      <c r="M76" s="982"/>
      <c r="N76" s="982"/>
      <c r="O76" s="982"/>
      <c r="P76" s="982"/>
      <c r="Q76" s="982"/>
      <c r="R76" s="938"/>
      <c r="S76" s="939"/>
      <c r="T76" s="939"/>
      <c r="U76" s="939"/>
      <c r="V76" s="940"/>
      <c r="W76" s="893"/>
      <c r="X76" s="184"/>
      <c r="Y76" s="184"/>
      <c r="Z76" s="670"/>
      <c r="AA76" s="665"/>
      <c r="AB76" s="668"/>
    </row>
    <row r="77" spans="1:28" ht="37.5" customHeight="1">
      <c r="A77" s="164"/>
      <c r="B77" s="165">
        <f t="shared" si="0"/>
        <v>45</v>
      </c>
      <c r="C77" s="181"/>
      <c r="D77" s="182"/>
      <c r="E77" s="182"/>
      <c r="F77" s="182"/>
      <c r="G77" s="182"/>
      <c r="H77" s="182"/>
      <c r="I77" s="182"/>
      <c r="J77" s="182"/>
      <c r="K77" s="182"/>
      <c r="L77" s="183"/>
      <c r="M77" s="982"/>
      <c r="N77" s="982"/>
      <c r="O77" s="982"/>
      <c r="P77" s="982"/>
      <c r="Q77" s="982"/>
      <c r="R77" s="938"/>
      <c r="S77" s="939"/>
      <c r="T77" s="939"/>
      <c r="U77" s="939"/>
      <c r="V77" s="940"/>
      <c r="W77" s="893"/>
      <c r="X77" s="184"/>
      <c r="Y77" s="184"/>
      <c r="Z77" s="670"/>
      <c r="AA77" s="665"/>
      <c r="AB77" s="668"/>
    </row>
    <row r="78" spans="1:28" ht="37.5" customHeight="1">
      <c r="A78" s="164"/>
      <c r="B78" s="165">
        <f t="shared" si="0"/>
        <v>46</v>
      </c>
      <c r="C78" s="181"/>
      <c r="D78" s="182"/>
      <c r="E78" s="182"/>
      <c r="F78" s="182"/>
      <c r="G78" s="182"/>
      <c r="H78" s="182"/>
      <c r="I78" s="182"/>
      <c r="J78" s="182"/>
      <c r="K78" s="182"/>
      <c r="L78" s="183"/>
      <c r="M78" s="982"/>
      <c r="N78" s="982"/>
      <c r="O78" s="982"/>
      <c r="P78" s="982"/>
      <c r="Q78" s="982"/>
      <c r="R78" s="938"/>
      <c r="S78" s="939"/>
      <c r="T78" s="939"/>
      <c r="U78" s="939"/>
      <c r="V78" s="940"/>
      <c r="W78" s="893"/>
      <c r="X78" s="184"/>
      <c r="Y78" s="184"/>
      <c r="Z78" s="670"/>
      <c r="AA78" s="665"/>
      <c r="AB78" s="668"/>
    </row>
    <row r="79" spans="1:28" ht="37.5" customHeight="1">
      <c r="A79" s="164"/>
      <c r="B79" s="165">
        <f t="shared" si="0"/>
        <v>47</v>
      </c>
      <c r="C79" s="181"/>
      <c r="D79" s="182"/>
      <c r="E79" s="182"/>
      <c r="F79" s="182"/>
      <c r="G79" s="182"/>
      <c r="H79" s="182"/>
      <c r="I79" s="182"/>
      <c r="J79" s="182"/>
      <c r="K79" s="182"/>
      <c r="L79" s="183"/>
      <c r="M79" s="982"/>
      <c r="N79" s="982"/>
      <c r="O79" s="982"/>
      <c r="P79" s="982"/>
      <c r="Q79" s="982"/>
      <c r="R79" s="938"/>
      <c r="S79" s="939"/>
      <c r="T79" s="939"/>
      <c r="U79" s="939"/>
      <c r="V79" s="940"/>
      <c r="W79" s="893"/>
      <c r="X79" s="184"/>
      <c r="Y79" s="184"/>
      <c r="Z79" s="670"/>
      <c r="AA79" s="665"/>
      <c r="AB79" s="668"/>
    </row>
    <row r="80" spans="1:28" ht="37.5" customHeight="1">
      <c r="A80" s="164"/>
      <c r="B80" s="165">
        <f t="shared" si="0"/>
        <v>48</v>
      </c>
      <c r="C80" s="181"/>
      <c r="D80" s="182"/>
      <c r="E80" s="182"/>
      <c r="F80" s="182"/>
      <c r="G80" s="182"/>
      <c r="H80" s="182"/>
      <c r="I80" s="182"/>
      <c r="J80" s="182"/>
      <c r="K80" s="182"/>
      <c r="L80" s="183"/>
      <c r="M80" s="982"/>
      <c r="N80" s="982"/>
      <c r="O80" s="982"/>
      <c r="P80" s="982"/>
      <c r="Q80" s="982"/>
      <c r="R80" s="938"/>
      <c r="S80" s="939"/>
      <c r="T80" s="939"/>
      <c r="U80" s="939"/>
      <c r="V80" s="940"/>
      <c r="W80" s="893"/>
      <c r="X80" s="184"/>
      <c r="Y80" s="184"/>
      <c r="Z80" s="670"/>
      <c r="AA80" s="665"/>
      <c r="AB80" s="668"/>
    </row>
    <row r="81" spans="1:28" ht="37.5" customHeight="1">
      <c r="A81" s="164"/>
      <c r="B81" s="165">
        <f t="shared" si="0"/>
        <v>49</v>
      </c>
      <c r="C81" s="181"/>
      <c r="D81" s="182"/>
      <c r="E81" s="182"/>
      <c r="F81" s="182"/>
      <c r="G81" s="182"/>
      <c r="H81" s="182"/>
      <c r="I81" s="182"/>
      <c r="J81" s="182"/>
      <c r="K81" s="182"/>
      <c r="L81" s="183"/>
      <c r="M81" s="982"/>
      <c r="N81" s="982"/>
      <c r="O81" s="982"/>
      <c r="P81" s="982"/>
      <c r="Q81" s="982"/>
      <c r="R81" s="938"/>
      <c r="S81" s="939"/>
      <c r="T81" s="939"/>
      <c r="U81" s="939"/>
      <c r="V81" s="940"/>
      <c r="W81" s="893"/>
      <c r="X81" s="184"/>
      <c r="Y81" s="184"/>
      <c r="Z81" s="670"/>
      <c r="AA81" s="665"/>
      <c r="AB81" s="668"/>
    </row>
    <row r="82" spans="1:28" ht="37.5" customHeight="1">
      <c r="A82" s="164"/>
      <c r="B82" s="165">
        <f t="shared" si="0"/>
        <v>50</v>
      </c>
      <c r="C82" s="181"/>
      <c r="D82" s="182"/>
      <c r="E82" s="182"/>
      <c r="F82" s="182"/>
      <c r="G82" s="182"/>
      <c r="H82" s="182"/>
      <c r="I82" s="182"/>
      <c r="J82" s="182"/>
      <c r="K82" s="182"/>
      <c r="L82" s="183"/>
      <c r="M82" s="982"/>
      <c r="N82" s="982"/>
      <c r="O82" s="982"/>
      <c r="P82" s="982"/>
      <c r="Q82" s="982"/>
      <c r="R82" s="938"/>
      <c r="S82" s="939"/>
      <c r="T82" s="939"/>
      <c r="U82" s="939"/>
      <c r="V82" s="940"/>
      <c r="W82" s="893"/>
      <c r="X82" s="184"/>
      <c r="Y82" s="184"/>
      <c r="Z82" s="670"/>
      <c r="AA82" s="665"/>
      <c r="AB82" s="668"/>
    </row>
    <row r="83" spans="1:28" ht="37.5" customHeight="1">
      <c r="A83" s="164"/>
      <c r="B83" s="165">
        <f t="shared" si="0"/>
        <v>51</v>
      </c>
      <c r="C83" s="181"/>
      <c r="D83" s="182"/>
      <c r="E83" s="182"/>
      <c r="F83" s="182"/>
      <c r="G83" s="182"/>
      <c r="H83" s="182"/>
      <c r="I83" s="182"/>
      <c r="J83" s="182"/>
      <c r="K83" s="182"/>
      <c r="L83" s="183"/>
      <c r="M83" s="982"/>
      <c r="N83" s="982"/>
      <c r="O83" s="982"/>
      <c r="P83" s="982"/>
      <c r="Q83" s="982"/>
      <c r="R83" s="938"/>
      <c r="S83" s="939"/>
      <c r="T83" s="939"/>
      <c r="U83" s="939"/>
      <c r="V83" s="940"/>
      <c r="W83" s="893"/>
      <c r="X83" s="184"/>
      <c r="Y83" s="184"/>
      <c r="Z83" s="670"/>
      <c r="AA83" s="665"/>
      <c r="AB83" s="668"/>
    </row>
    <row r="84" spans="1:28" ht="37.5" customHeight="1">
      <c r="A84" s="164"/>
      <c r="B84" s="165">
        <f t="shared" si="0"/>
        <v>52</v>
      </c>
      <c r="C84" s="181"/>
      <c r="D84" s="182"/>
      <c r="E84" s="182"/>
      <c r="F84" s="182"/>
      <c r="G84" s="182"/>
      <c r="H84" s="182"/>
      <c r="I84" s="182"/>
      <c r="J84" s="182"/>
      <c r="K84" s="182"/>
      <c r="L84" s="183"/>
      <c r="M84" s="982"/>
      <c r="N84" s="982"/>
      <c r="O84" s="982"/>
      <c r="P84" s="982"/>
      <c r="Q84" s="982"/>
      <c r="R84" s="938"/>
      <c r="S84" s="939"/>
      <c r="T84" s="939"/>
      <c r="U84" s="939"/>
      <c r="V84" s="940"/>
      <c r="W84" s="893"/>
      <c r="X84" s="184"/>
      <c r="Y84" s="184"/>
      <c r="Z84" s="670"/>
      <c r="AA84" s="665"/>
      <c r="AB84" s="668"/>
    </row>
    <row r="85" spans="1:28" ht="37.5" customHeight="1">
      <c r="A85" s="164"/>
      <c r="B85" s="165">
        <f t="shared" si="0"/>
        <v>53</v>
      </c>
      <c r="C85" s="181"/>
      <c r="D85" s="182"/>
      <c r="E85" s="182"/>
      <c r="F85" s="182"/>
      <c r="G85" s="182"/>
      <c r="H85" s="182"/>
      <c r="I85" s="182"/>
      <c r="J85" s="182"/>
      <c r="K85" s="182"/>
      <c r="L85" s="183"/>
      <c r="M85" s="982"/>
      <c r="N85" s="982"/>
      <c r="O85" s="982"/>
      <c r="P85" s="982"/>
      <c r="Q85" s="982"/>
      <c r="R85" s="938"/>
      <c r="S85" s="939"/>
      <c r="T85" s="939"/>
      <c r="U85" s="939"/>
      <c r="V85" s="940"/>
      <c r="W85" s="893"/>
      <c r="X85" s="184"/>
      <c r="Y85" s="184"/>
      <c r="Z85" s="670"/>
      <c r="AA85" s="665"/>
      <c r="AB85" s="668"/>
    </row>
    <row r="86" spans="1:28" ht="37.5" customHeight="1">
      <c r="A86" s="164"/>
      <c r="B86" s="165">
        <f t="shared" si="0"/>
        <v>54</v>
      </c>
      <c r="C86" s="181"/>
      <c r="D86" s="182"/>
      <c r="E86" s="182"/>
      <c r="F86" s="182"/>
      <c r="G86" s="182"/>
      <c r="H86" s="182"/>
      <c r="I86" s="182"/>
      <c r="J86" s="182"/>
      <c r="K86" s="182"/>
      <c r="L86" s="183"/>
      <c r="M86" s="982"/>
      <c r="N86" s="982"/>
      <c r="O86" s="982"/>
      <c r="P86" s="982"/>
      <c r="Q86" s="982"/>
      <c r="R86" s="938"/>
      <c r="S86" s="939"/>
      <c r="T86" s="939"/>
      <c r="U86" s="939"/>
      <c r="V86" s="940"/>
      <c r="W86" s="893"/>
      <c r="X86" s="184"/>
      <c r="Y86" s="184"/>
      <c r="Z86" s="670"/>
      <c r="AA86" s="672"/>
      <c r="AB86" s="662"/>
    </row>
    <row r="87" spans="1:28" ht="37.5" customHeight="1">
      <c r="A87" s="164"/>
      <c r="B87" s="165">
        <f t="shared" si="0"/>
        <v>55</v>
      </c>
      <c r="C87" s="181"/>
      <c r="D87" s="182"/>
      <c r="E87" s="182"/>
      <c r="F87" s="182"/>
      <c r="G87" s="182"/>
      <c r="H87" s="182"/>
      <c r="I87" s="182"/>
      <c r="J87" s="182"/>
      <c r="K87" s="182"/>
      <c r="L87" s="183"/>
      <c r="M87" s="982"/>
      <c r="N87" s="982"/>
      <c r="O87" s="982"/>
      <c r="P87" s="982"/>
      <c r="Q87" s="982"/>
      <c r="R87" s="938"/>
      <c r="S87" s="939"/>
      <c r="T87" s="939"/>
      <c r="U87" s="939"/>
      <c r="V87" s="940"/>
      <c r="W87" s="893"/>
      <c r="X87" s="184"/>
      <c r="Y87" s="184"/>
      <c r="Z87" s="670"/>
      <c r="AA87" s="672"/>
      <c r="AB87" s="662"/>
    </row>
    <row r="88" spans="1:28" ht="37.5" customHeight="1">
      <c r="A88" s="164"/>
      <c r="B88" s="165">
        <f t="shared" si="0"/>
        <v>56</v>
      </c>
      <c r="C88" s="181"/>
      <c r="D88" s="182"/>
      <c r="E88" s="182"/>
      <c r="F88" s="182"/>
      <c r="G88" s="182"/>
      <c r="H88" s="182"/>
      <c r="I88" s="182"/>
      <c r="J88" s="182"/>
      <c r="K88" s="182"/>
      <c r="L88" s="183"/>
      <c r="M88" s="982"/>
      <c r="N88" s="982"/>
      <c r="O88" s="982"/>
      <c r="P88" s="982"/>
      <c r="Q88" s="982"/>
      <c r="R88" s="938"/>
      <c r="S88" s="939"/>
      <c r="T88" s="939"/>
      <c r="U88" s="939"/>
      <c r="V88" s="940"/>
      <c r="W88" s="893"/>
      <c r="X88" s="184"/>
      <c r="Y88" s="184"/>
      <c r="Z88" s="670"/>
      <c r="AA88" s="672"/>
      <c r="AB88" s="662"/>
    </row>
    <row r="89" spans="1:28" ht="37.5" customHeight="1">
      <c r="A89" s="164"/>
      <c r="B89" s="165">
        <f t="shared" si="0"/>
        <v>57</v>
      </c>
      <c r="C89" s="181"/>
      <c r="D89" s="182"/>
      <c r="E89" s="182"/>
      <c r="F89" s="182"/>
      <c r="G89" s="182"/>
      <c r="H89" s="182"/>
      <c r="I89" s="182"/>
      <c r="J89" s="182"/>
      <c r="K89" s="182"/>
      <c r="L89" s="183"/>
      <c r="M89" s="982"/>
      <c r="N89" s="982"/>
      <c r="O89" s="982"/>
      <c r="P89" s="982"/>
      <c r="Q89" s="982"/>
      <c r="R89" s="938"/>
      <c r="S89" s="939"/>
      <c r="T89" s="939"/>
      <c r="U89" s="939"/>
      <c r="V89" s="940"/>
      <c r="W89" s="893"/>
      <c r="X89" s="184"/>
      <c r="Y89" s="184"/>
      <c r="Z89" s="670"/>
      <c r="AA89" s="672"/>
      <c r="AB89" s="662"/>
    </row>
    <row r="90" spans="1:28" ht="37.5" customHeight="1">
      <c r="A90" s="164"/>
      <c r="B90" s="165">
        <f t="shared" si="0"/>
        <v>58</v>
      </c>
      <c r="C90" s="181"/>
      <c r="D90" s="182"/>
      <c r="E90" s="182"/>
      <c r="F90" s="182"/>
      <c r="G90" s="182"/>
      <c r="H90" s="182"/>
      <c r="I90" s="182"/>
      <c r="J90" s="182"/>
      <c r="K90" s="182"/>
      <c r="L90" s="183"/>
      <c r="M90" s="982"/>
      <c r="N90" s="982"/>
      <c r="O90" s="982"/>
      <c r="P90" s="982"/>
      <c r="Q90" s="982"/>
      <c r="R90" s="938"/>
      <c r="S90" s="939"/>
      <c r="T90" s="939"/>
      <c r="U90" s="939"/>
      <c r="V90" s="940"/>
      <c r="W90" s="893"/>
      <c r="X90" s="184"/>
      <c r="Y90" s="184"/>
      <c r="Z90" s="670"/>
      <c r="AA90" s="672"/>
      <c r="AB90" s="662"/>
    </row>
    <row r="91" spans="1:28" ht="37.5" customHeight="1">
      <c r="A91" s="164"/>
      <c r="B91" s="165">
        <f t="shared" si="0"/>
        <v>59</v>
      </c>
      <c r="C91" s="181"/>
      <c r="D91" s="182"/>
      <c r="E91" s="182"/>
      <c r="F91" s="182"/>
      <c r="G91" s="182"/>
      <c r="H91" s="182"/>
      <c r="I91" s="182"/>
      <c r="J91" s="182"/>
      <c r="K91" s="182"/>
      <c r="L91" s="183"/>
      <c r="M91" s="982"/>
      <c r="N91" s="982"/>
      <c r="O91" s="982"/>
      <c r="P91" s="982"/>
      <c r="Q91" s="982"/>
      <c r="R91" s="938"/>
      <c r="S91" s="939"/>
      <c r="T91" s="939"/>
      <c r="U91" s="939"/>
      <c r="V91" s="940"/>
      <c r="W91" s="893"/>
      <c r="X91" s="184"/>
      <c r="Y91" s="184"/>
      <c r="Z91" s="670"/>
      <c r="AA91" s="672"/>
      <c r="AB91" s="662"/>
    </row>
    <row r="92" spans="1:28" ht="37.5" customHeight="1">
      <c r="A92" s="164"/>
      <c r="B92" s="165">
        <f t="shared" si="0"/>
        <v>60</v>
      </c>
      <c r="C92" s="181"/>
      <c r="D92" s="182"/>
      <c r="E92" s="182"/>
      <c r="F92" s="182"/>
      <c r="G92" s="182"/>
      <c r="H92" s="182"/>
      <c r="I92" s="182"/>
      <c r="J92" s="182"/>
      <c r="K92" s="182"/>
      <c r="L92" s="183"/>
      <c r="M92" s="982"/>
      <c r="N92" s="982"/>
      <c r="O92" s="982"/>
      <c r="P92" s="982"/>
      <c r="Q92" s="982"/>
      <c r="R92" s="938"/>
      <c r="S92" s="939"/>
      <c r="T92" s="939"/>
      <c r="U92" s="939"/>
      <c r="V92" s="940"/>
      <c r="W92" s="893"/>
      <c r="X92" s="184"/>
      <c r="Y92" s="184"/>
      <c r="Z92" s="670"/>
      <c r="AA92" s="672"/>
      <c r="AB92" s="662"/>
    </row>
    <row r="93" spans="1:28" ht="37.5" customHeight="1">
      <c r="A93" s="164"/>
      <c r="B93" s="165">
        <f t="shared" si="0"/>
        <v>61</v>
      </c>
      <c r="C93" s="181"/>
      <c r="D93" s="182"/>
      <c r="E93" s="182"/>
      <c r="F93" s="182"/>
      <c r="G93" s="182"/>
      <c r="H93" s="182"/>
      <c r="I93" s="182"/>
      <c r="J93" s="182"/>
      <c r="K93" s="182"/>
      <c r="L93" s="183"/>
      <c r="M93" s="982"/>
      <c r="N93" s="982"/>
      <c r="O93" s="982"/>
      <c r="P93" s="982"/>
      <c r="Q93" s="982"/>
      <c r="R93" s="938"/>
      <c r="S93" s="939"/>
      <c r="T93" s="939"/>
      <c r="U93" s="939"/>
      <c r="V93" s="940"/>
      <c r="W93" s="893"/>
      <c r="X93" s="184"/>
      <c r="Y93" s="184"/>
      <c r="Z93" s="670"/>
      <c r="AA93" s="672"/>
      <c r="AB93" s="662"/>
    </row>
    <row r="94" spans="1:28" ht="37.5" customHeight="1">
      <c r="A94" s="164"/>
      <c r="B94" s="165">
        <f t="shared" si="0"/>
        <v>62</v>
      </c>
      <c r="C94" s="181"/>
      <c r="D94" s="182"/>
      <c r="E94" s="182"/>
      <c r="F94" s="182"/>
      <c r="G94" s="182"/>
      <c r="H94" s="182"/>
      <c r="I94" s="182"/>
      <c r="J94" s="182"/>
      <c r="K94" s="182"/>
      <c r="L94" s="183"/>
      <c r="M94" s="982"/>
      <c r="N94" s="982"/>
      <c r="O94" s="982"/>
      <c r="P94" s="982"/>
      <c r="Q94" s="982"/>
      <c r="R94" s="938"/>
      <c r="S94" s="939"/>
      <c r="T94" s="939"/>
      <c r="U94" s="939"/>
      <c r="V94" s="940"/>
      <c r="W94" s="893"/>
      <c r="X94" s="184"/>
      <c r="Y94" s="184"/>
      <c r="Z94" s="670"/>
      <c r="AA94" s="672"/>
      <c r="AB94" s="662"/>
    </row>
    <row r="95" spans="1:28" ht="37.5" customHeight="1">
      <c r="A95" s="164"/>
      <c r="B95" s="165">
        <f t="shared" si="0"/>
        <v>63</v>
      </c>
      <c r="C95" s="181"/>
      <c r="D95" s="182"/>
      <c r="E95" s="182"/>
      <c r="F95" s="182"/>
      <c r="G95" s="182"/>
      <c r="H95" s="182"/>
      <c r="I95" s="182"/>
      <c r="J95" s="182"/>
      <c r="K95" s="182"/>
      <c r="L95" s="183"/>
      <c r="M95" s="982"/>
      <c r="N95" s="982"/>
      <c r="O95" s="982"/>
      <c r="P95" s="982"/>
      <c r="Q95" s="982"/>
      <c r="R95" s="938"/>
      <c r="S95" s="939"/>
      <c r="T95" s="939"/>
      <c r="U95" s="939"/>
      <c r="V95" s="940"/>
      <c r="W95" s="893"/>
      <c r="X95" s="184"/>
      <c r="Y95" s="184"/>
      <c r="Z95" s="670"/>
      <c r="AA95" s="672"/>
      <c r="AB95" s="662"/>
    </row>
    <row r="96" spans="1:28" ht="37.5" customHeight="1">
      <c r="A96" s="164"/>
      <c r="B96" s="165">
        <f t="shared" si="0"/>
        <v>64</v>
      </c>
      <c r="C96" s="181"/>
      <c r="D96" s="182"/>
      <c r="E96" s="182"/>
      <c r="F96" s="182"/>
      <c r="G96" s="182"/>
      <c r="H96" s="182"/>
      <c r="I96" s="182"/>
      <c r="J96" s="182"/>
      <c r="K96" s="182"/>
      <c r="L96" s="183"/>
      <c r="M96" s="982"/>
      <c r="N96" s="982"/>
      <c r="O96" s="982"/>
      <c r="P96" s="982"/>
      <c r="Q96" s="982"/>
      <c r="R96" s="938"/>
      <c r="S96" s="939"/>
      <c r="T96" s="939"/>
      <c r="U96" s="939"/>
      <c r="V96" s="940"/>
      <c r="W96" s="893"/>
      <c r="X96" s="184"/>
      <c r="Y96" s="184"/>
      <c r="Z96" s="670"/>
      <c r="AA96" s="672"/>
      <c r="AB96" s="662"/>
    </row>
    <row r="97" spans="1:28" ht="37.5" customHeight="1">
      <c r="A97" s="164"/>
      <c r="B97" s="165">
        <f t="shared" si="0"/>
        <v>65</v>
      </c>
      <c r="C97" s="181"/>
      <c r="D97" s="182"/>
      <c r="E97" s="182"/>
      <c r="F97" s="182"/>
      <c r="G97" s="182"/>
      <c r="H97" s="182"/>
      <c r="I97" s="182"/>
      <c r="J97" s="182"/>
      <c r="K97" s="182"/>
      <c r="L97" s="183"/>
      <c r="M97" s="982"/>
      <c r="N97" s="982"/>
      <c r="O97" s="982"/>
      <c r="P97" s="982"/>
      <c r="Q97" s="982"/>
      <c r="R97" s="938"/>
      <c r="S97" s="939"/>
      <c r="T97" s="939"/>
      <c r="U97" s="939"/>
      <c r="V97" s="940"/>
      <c r="W97" s="893"/>
      <c r="X97" s="184"/>
      <c r="Y97" s="184"/>
      <c r="Z97" s="670"/>
      <c r="AA97" s="672"/>
      <c r="AB97" s="662"/>
    </row>
    <row r="98" spans="1:28" ht="37.5" customHeight="1">
      <c r="A98" s="164"/>
      <c r="B98" s="165">
        <f t="shared" si="0"/>
        <v>66</v>
      </c>
      <c r="C98" s="181"/>
      <c r="D98" s="182"/>
      <c r="E98" s="182"/>
      <c r="F98" s="182"/>
      <c r="G98" s="182"/>
      <c r="H98" s="182"/>
      <c r="I98" s="182"/>
      <c r="J98" s="182"/>
      <c r="K98" s="182"/>
      <c r="L98" s="183"/>
      <c r="M98" s="982"/>
      <c r="N98" s="982"/>
      <c r="O98" s="982"/>
      <c r="P98" s="982"/>
      <c r="Q98" s="982"/>
      <c r="R98" s="938"/>
      <c r="S98" s="939"/>
      <c r="T98" s="939"/>
      <c r="U98" s="939"/>
      <c r="V98" s="940"/>
      <c r="W98" s="893"/>
      <c r="X98" s="184"/>
      <c r="Y98" s="184"/>
      <c r="Z98" s="670"/>
      <c r="AA98" s="672"/>
      <c r="AB98" s="662"/>
    </row>
    <row r="99" spans="1:28" ht="37.5" customHeight="1">
      <c r="A99" s="164"/>
      <c r="B99" s="165">
        <f t="shared" ref="B99:B132" si="1">B98+1</f>
        <v>67</v>
      </c>
      <c r="C99" s="181"/>
      <c r="D99" s="182"/>
      <c r="E99" s="182"/>
      <c r="F99" s="182"/>
      <c r="G99" s="182"/>
      <c r="H99" s="182"/>
      <c r="I99" s="182"/>
      <c r="J99" s="182"/>
      <c r="K99" s="182"/>
      <c r="L99" s="183"/>
      <c r="M99" s="982"/>
      <c r="N99" s="982"/>
      <c r="O99" s="982"/>
      <c r="P99" s="982"/>
      <c r="Q99" s="982"/>
      <c r="R99" s="938"/>
      <c r="S99" s="939"/>
      <c r="T99" s="939"/>
      <c r="U99" s="939"/>
      <c r="V99" s="940"/>
      <c r="W99" s="893"/>
      <c r="X99" s="184"/>
      <c r="Y99" s="184"/>
      <c r="Z99" s="670"/>
      <c r="AA99" s="672"/>
      <c r="AB99" s="662"/>
    </row>
    <row r="100" spans="1:28" ht="37.5" customHeight="1">
      <c r="A100" s="164"/>
      <c r="B100" s="165">
        <f t="shared" si="1"/>
        <v>68</v>
      </c>
      <c r="C100" s="181"/>
      <c r="D100" s="182"/>
      <c r="E100" s="182"/>
      <c r="F100" s="182"/>
      <c r="G100" s="182"/>
      <c r="H100" s="182"/>
      <c r="I100" s="182"/>
      <c r="J100" s="182"/>
      <c r="K100" s="182"/>
      <c r="L100" s="183"/>
      <c r="M100" s="982"/>
      <c r="N100" s="982"/>
      <c r="O100" s="982"/>
      <c r="P100" s="982"/>
      <c r="Q100" s="982"/>
      <c r="R100" s="938"/>
      <c r="S100" s="939"/>
      <c r="T100" s="939"/>
      <c r="U100" s="939"/>
      <c r="V100" s="940"/>
      <c r="W100" s="893"/>
      <c r="X100" s="184"/>
      <c r="Y100" s="184"/>
      <c r="Z100" s="670"/>
      <c r="AA100" s="672"/>
      <c r="AB100" s="662"/>
    </row>
    <row r="101" spans="1:28" ht="37.5" customHeight="1">
      <c r="A101" s="164"/>
      <c r="B101" s="165">
        <f t="shared" si="1"/>
        <v>69</v>
      </c>
      <c r="C101" s="181"/>
      <c r="D101" s="182"/>
      <c r="E101" s="182"/>
      <c r="F101" s="182"/>
      <c r="G101" s="182"/>
      <c r="H101" s="182"/>
      <c r="I101" s="182"/>
      <c r="J101" s="182"/>
      <c r="K101" s="182"/>
      <c r="L101" s="183"/>
      <c r="M101" s="982"/>
      <c r="N101" s="982"/>
      <c r="O101" s="982"/>
      <c r="P101" s="982"/>
      <c r="Q101" s="982"/>
      <c r="R101" s="938"/>
      <c r="S101" s="939"/>
      <c r="T101" s="939"/>
      <c r="U101" s="939"/>
      <c r="V101" s="940"/>
      <c r="W101" s="893"/>
      <c r="X101" s="184"/>
      <c r="Y101" s="184"/>
      <c r="Z101" s="670"/>
      <c r="AA101" s="672"/>
      <c r="AB101" s="662"/>
    </row>
    <row r="102" spans="1:28" ht="37.5" customHeight="1">
      <c r="A102" s="164"/>
      <c r="B102" s="165">
        <f t="shared" si="1"/>
        <v>70</v>
      </c>
      <c r="C102" s="181"/>
      <c r="D102" s="182"/>
      <c r="E102" s="182"/>
      <c r="F102" s="182"/>
      <c r="G102" s="182"/>
      <c r="H102" s="182"/>
      <c r="I102" s="182"/>
      <c r="J102" s="182"/>
      <c r="K102" s="182"/>
      <c r="L102" s="183"/>
      <c r="M102" s="982"/>
      <c r="N102" s="982"/>
      <c r="O102" s="982"/>
      <c r="P102" s="982"/>
      <c r="Q102" s="982"/>
      <c r="R102" s="938"/>
      <c r="S102" s="939"/>
      <c r="T102" s="939"/>
      <c r="U102" s="939"/>
      <c r="V102" s="940"/>
      <c r="W102" s="893"/>
      <c r="X102" s="184"/>
      <c r="Y102" s="184"/>
      <c r="Z102" s="670"/>
      <c r="AA102" s="672"/>
      <c r="AB102" s="662"/>
    </row>
    <row r="103" spans="1:28" ht="37.5" customHeight="1">
      <c r="A103" s="164"/>
      <c r="B103" s="165">
        <f t="shared" si="1"/>
        <v>71</v>
      </c>
      <c r="C103" s="181"/>
      <c r="D103" s="182"/>
      <c r="E103" s="182"/>
      <c r="F103" s="182"/>
      <c r="G103" s="182"/>
      <c r="H103" s="182"/>
      <c r="I103" s="182"/>
      <c r="J103" s="182"/>
      <c r="K103" s="182"/>
      <c r="L103" s="183"/>
      <c r="M103" s="982"/>
      <c r="N103" s="982"/>
      <c r="O103" s="982"/>
      <c r="P103" s="982"/>
      <c r="Q103" s="982"/>
      <c r="R103" s="938"/>
      <c r="S103" s="939"/>
      <c r="T103" s="939"/>
      <c r="U103" s="939"/>
      <c r="V103" s="940"/>
      <c r="W103" s="893"/>
      <c r="X103" s="184"/>
      <c r="Y103" s="184"/>
      <c r="Z103" s="670"/>
      <c r="AA103" s="672"/>
      <c r="AB103" s="662"/>
    </row>
    <row r="104" spans="1:28" ht="37.5" customHeight="1">
      <c r="A104" s="164"/>
      <c r="B104" s="165">
        <f t="shared" si="1"/>
        <v>72</v>
      </c>
      <c r="C104" s="181"/>
      <c r="D104" s="182"/>
      <c r="E104" s="182"/>
      <c r="F104" s="182"/>
      <c r="G104" s="182"/>
      <c r="H104" s="182"/>
      <c r="I104" s="182"/>
      <c r="J104" s="182"/>
      <c r="K104" s="182"/>
      <c r="L104" s="183"/>
      <c r="M104" s="982"/>
      <c r="N104" s="982"/>
      <c r="O104" s="982"/>
      <c r="P104" s="982"/>
      <c r="Q104" s="982"/>
      <c r="R104" s="938"/>
      <c r="S104" s="939"/>
      <c r="T104" s="939"/>
      <c r="U104" s="939"/>
      <c r="V104" s="940"/>
      <c r="W104" s="893"/>
      <c r="X104" s="184"/>
      <c r="Y104" s="184"/>
      <c r="Z104" s="670"/>
      <c r="AA104" s="672"/>
      <c r="AB104" s="662"/>
    </row>
    <row r="105" spans="1:28" ht="37.5" customHeight="1">
      <c r="A105" s="164"/>
      <c r="B105" s="165">
        <f t="shared" si="1"/>
        <v>73</v>
      </c>
      <c r="C105" s="181"/>
      <c r="D105" s="182"/>
      <c r="E105" s="182"/>
      <c r="F105" s="182"/>
      <c r="G105" s="182"/>
      <c r="H105" s="182"/>
      <c r="I105" s="182"/>
      <c r="J105" s="182"/>
      <c r="K105" s="182"/>
      <c r="L105" s="183"/>
      <c r="M105" s="982"/>
      <c r="N105" s="982"/>
      <c r="O105" s="982"/>
      <c r="P105" s="982"/>
      <c r="Q105" s="982"/>
      <c r="R105" s="938"/>
      <c r="S105" s="939"/>
      <c r="T105" s="939"/>
      <c r="U105" s="939"/>
      <c r="V105" s="940"/>
      <c r="W105" s="893"/>
      <c r="X105" s="184"/>
      <c r="Y105" s="184"/>
      <c r="Z105" s="670"/>
      <c r="AA105" s="672"/>
      <c r="AB105" s="662"/>
    </row>
    <row r="106" spans="1:28" ht="37.5" customHeight="1">
      <c r="A106" s="164"/>
      <c r="B106" s="165">
        <f t="shared" si="1"/>
        <v>74</v>
      </c>
      <c r="C106" s="181"/>
      <c r="D106" s="182"/>
      <c r="E106" s="182"/>
      <c r="F106" s="182"/>
      <c r="G106" s="182"/>
      <c r="H106" s="182"/>
      <c r="I106" s="182"/>
      <c r="J106" s="182"/>
      <c r="K106" s="182"/>
      <c r="L106" s="183"/>
      <c r="M106" s="982"/>
      <c r="N106" s="982"/>
      <c r="O106" s="982"/>
      <c r="P106" s="982"/>
      <c r="Q106" s="982"/>
      <c r="R106" s="938"/>
      <c r="S106" s="939"/>
      <c r="T106" s="939"/>
      <c r="U106" s="939"/>
      <c r="V106" s="940"/>
      <c r="W106" s="893"/>
      <c r="X106" s="184"/>
      <c r="Y106" s="184"/>
      <c r="Z106" s="670"/>
      <c r="AA106" s="672"/>
      <c r="AB106" s="662"/>
    </row>
    <row r="107" spans="1:28" ht="37.5" customHeight="1">
      <c r="A107" s="164"/>
      <c r="B107" s="165">
        <f t="shared" si="1"/>
        <v>75</v>
      </c>
      <c r="C107" s="181"/>
      <c r="D107" s="182"/>
      <c r="E107" s="182"/>
      <c r="F107" s="182"/>
      <c r="G107" s="182"/>
      <c r="H107" s="182"/>
      <c r="I107" s="182"/>
      <c r="J107" s="182"/>
      <c r="K107" s="182"/>
      <c r="L107" s="183"/>
      <c r="M107" s="982"/>
      <c r="N107" s="982"/>
      <c r="O107" s="982"/>
      <c r="P107" s="982"/>
      <c r="Q107" s="982"/>
      <c r="R107" s="938"/>
      <c r="S107" s="939"/>
      <c r="T107" s="939"/>
      <c r="U107" s="939"/>
      <c r="V107" s="940"/>
      <c r="W107" s="893"/>
      <c r="X107" s="184"/>
      <c r="Y107" s="184"/>
      <c r="Z107" s="670"/>
      <c r="AA107" s="672"/>
      <c r="AB107" s="662"/>
    </row>
    <row r="108" spans="1:28" ht="37.5" customHeight="1">
      <c r="A108" s="164"/>
      <c r="B108" s="165">
        <f t="shared" si="1"/>
        <v>76</v>
      </c>
      <c r="C108" s="181"/>
      <c r="D108" s="182"/>
      <c r="E108" s="182"/>
      <c r="F108" s="182"/>
      <c r="G108" s="182"/>
      <c r="H108" s="182"/>
      <c r="I108" s="182"/>
      <c r="J108" s="182"/>
      <c r="K108" s="182"/>
      <c r="L108" s="183"/>
      <c r="M108" s="982"/>
      <c r="N108" s="982"/>
      <c r="O108" s="982"/>
      <c r="P108" s="982"/>
      <c r="Q108" s="982"/>
      <c r="R108" s="938"/>
      <c r="S108" s="939"/>
      <c r="T108" s="939"/>
      <c r="U108" s="939"/>
      <c r="V108" s="940"/>
      <c r="W108" s="893"/>
      <c r="X108" s="184"/>
      <c r="Y108" s="184"/>
      <c r="Z108" s="670"/>
      <c r="AA108" s="672"/>
      <c r="AB108" s="662"/>
    </row>
    <row r="109" spans="1:28" ht="37.5" customHeight="1">
      <c r="A109" s="164"/>
      <c r="B109" s="165">
        <f t="shared" si="1"/>
        <v>77</v>
      </c>
      <c r="C109" s="181"/>
      <c r="D109" s="182"/>
      <c r="E109" s="182"/>
      <c r="F109" s="182"/>
      <c r="G109" s="182"/>
      <c r="H109" s="182"/>
      <c r="I109" s="182"/>
      <c r="J109" s="182"/>
      <c r="K109" s="182"/>
      <c r="L109" s="183"/>
      <c r="M109" s="982"/>
      <c r="N109" s="982"/>
      <c r="O109" s="982"/>
      <c r="P109" s="982"/>
      <c r="Q109" s="982"/>
      <c r="R109" s="938"/>
      <c r="S109" s="939"/>
      <c r="T109" s="939"/>
      <c r="U109" s="939"/>
      <c r="V109" s="940"/>
      <c r="W109" s="893"/>
      <c r="X109" s="184"/>
      <c r="Y109" s="184"/>
      <c r="Z109" s="670"/>
      <c r="AA109" s="672"/>
      <c r="AB109" s="662"/>
    </row>
    <row r="110" spans="1:28" ht="37.5" customHeight="1">
      <c r="A110" s="164"/>
      <c r="B110" s="165">
        <f t="shared" si="1"/>
        <v>78</v>
      </c>
      <c r="C110" s="181"/>
      <c r="D110" s="182"/>
      <c r="E110" s="182"/>
      <c r="F110" s="182"/>
      <c r="G110" s="182"/>
      <c r="H110" s="182"/>
      <c r="I110" s="182"/>
      <c r="J110" s="182"/>
      <c r="K110" s="182"/>
      <c r="L110" s="183"/>
      <c r="M110" s="982"/>
      <c r="N110" s="982"/>
      <c r="O110" s="982"/>
      <c r="P110" s="982"/>
      <c r="Q110" s="982"/>
      <c r="R110" s="938"/>
      <c r="S110" s="939"/>
      <c r="T110" s="939"/>
      <c r="U110" s="939"/>
      <c r="V110" s="940"/>
      <c r="W110" s="893"/>
      <c r="X110" s="184"/>
      <c r="Y110" s="184"/>
      <c r="Z110" s="670"/>
      <c r="AA110" s="672"/>
      <c r="AB110" s="662"/>
    </row>
    <row r="111" spans="1:28" ht="37.5" customHeight="1">
      <c r="A111" s="164"/>
      <c r="B111" s="165">
        <f t="shared" si="1"/>
        <v>79</v>
      </c>
      <c r="C111" s="181"/>
      <c r="D111" s="182"/>
      <c r="E111" s="182"/>
      <c r="F111" s="182"/>
      <c r="G111" s="182"/>
      <c r="H111" s="182"/>
      <c r="I111" s="182"/>
      <c r="J111" s="182"/>
      <c r="K111" s="182"/>
      <c r="L111" s="183"/>
      <c r="M111" s="982"/>
      <c r="N111" s="982"/>
      <c r="O111" s="982"/>
      <c r="P111" s="982"/>
      <c r="Q111" s="982"/>
      <c r="R111" s="938"/>
      <c r="S111" s="939"/>
      <c r="T111" s="939"/>
      <c r="U111" s="939"/>
      <c r="V111" s="940"/>
      <c r="W111" s="893"/>
      <c r="X111" s="184"/>
      <c r="Y111" s="184"/>
      <c r="Z111" s="670"/>
      <c r="AA111" s="672"/>
      <c r="AB111" s="662"/>
    </row>
    <row r="112" spans="1:28" ht="37.5" customHeight="1">
      <c r="A112" s="164"/>
      <c r="B112" s="165">
        <f t="shared" si="1"/>
        <v>80</v>
      </c>
      <c r="C112" s="181"/>
      <c r="D112" s="182"/>
      <c r="E112" s="182"/>
      <c r="F112" s="182"/>
      <c r="G112" s="182"/>
      <c r="H112" s="182"/>
      <c r="I112" s="182"/>
      <c r="J112" s="182"/>
      <c r="K112" s="182"/>
      <c r="L112" s="183"/>
      <c r="M112" s="982"/>
      <c r="N112" s="982"/>
      <c r="O112" s="982"/>
      <c r="P112" s="982"/>
      <c r="Q112" s="982"/>
      <c r="R112" s="938"/>
      <c r="S112" s="939"/>
      <c r="T112" s="939"/>
      <c r="U112" s="939"/>
      <c r="V112" s="940"/>
      <c r="W112" s="893"/>
      <c r="X112" s="184"/>
      <c r="Y112" s="184"/>
      <c r="Z112" s="670"/>
      <c r="AA112" s="672"/>
      <c r="AB112" s="662"/>
    </row>
    <row r="113" spans="1:28" ht="37.5" customHeight="1">
      <c r="A113" s="164"/>
      <c r="B113" s="165">
        <f t="shared" si="1"/>
        <v>81</v>
      </c>
      <c r="C113" s="181"/>
      <c r="D113" s="182"/>
      <c r="E113" s="182"/>
      <c r="F113" s="182"/>
      <c r="G113" s="182"/>
      <c r="H113" s="182"/>
      <c r="I113" s="182"/>
      <c r="J113" s="182"/>
      <c r="K113" s="182"/>
      <c r="L113" s="183"/>
      <c r="M113" s="982"/>
      <c r="N113" s="982"/>
      <c r="O113" s="982"/>
      <c r="P113" s="982"/>
      <c r="Q113" s="982"/>
      <c r="R113" s="938"/>
      <c r="S113" s="939"/>
      <c r="T113" s="939"/>
      <c r="U113" s="939"/>
      <c r="V113" s="940"/>
      <c r="W113" s="893"/>
      <c r="X113" s="184"/>
      <c r="Y113" s="184"/>
      <c r="Z113" s="670"/>
      <c r="AA113" s="672"/>
      <c r="AB113" s="662"/>
    </row>
    <row r="114" spans="1:28" ht="37.5" customHeight="1">
      <c r="A114" s="164"/>
      <c r="B114" s="165">
        <f t="shared" si="1"/>
        <v>82</v>
      </c>
      <c r="C114" s="181"/>
      <c r="D114" s="182"/>
      <c r="E114" s="182"/>
      <c r="F114" s="182"/>
      <c r="G114" s="182"/>
      <c r="H114" s="182"/>
      <c r="I114" s="182"/>
      <c r="J114" s="182"/>
      <c r="K114" s="182"/>
      <c r="L114" s="183"/>
      <c r="M114" s="982"/>
      <c r="N114" s="982"/>
      <c r="O114" s="982"/>
      <c r="P114" s="982"/>
      <c r="Q114" s="982"/>
      <c r="R114" s="938"/>
      <c r="S114" s="939"/>
      <c r="T114" s="939"/>
      <c r="U114" s="939"/>
      <c r="V114" s="940"/>
      <c r="W114" s="893"/>
      <c r="X114" s="184"/>
      <c r="Y114" s="184"/>
      <c r="Z114" s="670"/>
      <c r="AA114" s="672"/>
      <c r="AB114" s="662"/>
    </row>
    <row r="115" spans="1:28" ht="37.5" customHeight="1">
      <c r="A115" s="164"/>
      <c r="B115" s="165">
        <f t="shared" si="1"/>
        <v>83</v>
      </c>
      <c r="C115" s="181"/>
      <c r="D115" s="182"/>
      <c r="E115" s="182"/>
      <c r="F115" s="182"/>
      <c r="G115" s="182"/>
      <c r="H115" s="182"/>
      <c r="I115" s="182"/>
      <c r="J115" s="182"/>
      <c r="K115" s="182"/>
      <c r="L115" s="183"/>
      <c r="M115" s="982"/>
      <c r="N115" s="982"/>
      <c r="O115" s="982"/>
      <c r="P115" s="982"/>
      <c r="Q115" s="982"/>
      <c r="R115" s="938"/>
      <c r="S115" s="939"/>
      <c r="T115" s="939"/>
      <c r="U115" s="939"/>
      <c r="V115" s="940"/>
      <c r="W115" s="893"/>
      <c r="X115" s="184"/>
      <c r="Y115" s="184"/>
      <c r="Z115" s="670"/>
      <c r="AA115" s="672"/>
      <c r="AB115" s="662"/>
    </row>
    <row r="116" spans="1:28" ht="37.5" customHeight="1">
      <c r="A116" s="164"/>
      <c r="B116" s="165">
        <f t="shared" si="1"/>
        <v>84</v>
      </c>
      <c r="C116" s="181"/>
      <c r="D116" s="182"/>
      <c r="E116" s="182"/>
      <c r="F116" s="182"/>
      <c r="G116" s="182"/>
      <c r="H116" s="182"/>
      <c r="I116" s="182"/>
      <c r="J116" s="182"/>
      <c r="K116" s="182"/>
      <c r="L116" s="183"/>
      <c r="M116" s="982"/>
      <c r="N116" s="982"/>
      <c r="O116" s="982"/>
      <c r="P116" s="982"/>
      <c r="Q116" s="982"/>
      <c r="R116" s="938"/>
      <c r="S116" s="939"/>
      <c r="T116" s="939"/>
      <c r="U116" s="939"/>
      <c r="V116" s="940"/>
      <c r="W116" s="893"/>
      <c r="X116" s="184"/>
      <c r="Y116" s="184"/>
      <c r="Z116" s="670"/>
      <c r="AA116" s="672"/>
      <c r="AB116" s="662"/>
    </row>
    <row r="117" spans="1:28" ht="37.5" customHeight="1">
      <c r="A117" s="164"/>
      <c r="B117" s="165">
        <f t="shared" si="1"/>
        <v>85</v>
      </c>
      <c r="C117" s="181"/>
      <c r="D117" s="182"/>
      <c r="E117" s="182"/>
      <c r="F117" s="182"/>
      <c r="G117" s="182"/>
      <c r="H117" s="182"/>
      <c r="I117" s="182"/>
      <c r="J117" s="182"/>
      <c r="K117" s="182"/>
      <c r="L117" s="183"/>
      <c r="M117" s="982"/>
      <c r="N117" s="982"/>
      <c r="O117" s="982"/>
      <c r="P117" s="982"/>
      <c r="Q117" s="982"/>
      <c r="R117" s="938"/>
      <c r="S117" s="939"/>
      <c r="T117" s="939"/>
      <c r="U117" s="939"/>
      <c r="V117" s="940"/>
      <c r="W117" s="893"/>
      <c r="X117" s="184"/>
      <c r="Y117" s="184"/>
      <c r="Z117" s="670"/>
      <c r="AA117" s="672"/>
      <c r="AB117" s="662"/>
    </row>
    <row r="118" spans="1:28" ht="37.5" customHeight="1">
      <c r="A118" s="164"/>
      <c r="B118" s="165">
        <f t="shared" si="1"/>
        <v>86</v>
      </c>
      <c r="C118" s="181"/>
      <c r="D118" s="182"/>
      <c r="E118" s="182"/>
      <c r="F118" s="182"/>
      <c r="G118" s="182"/>
      <c r="H118" s="182"/>
      <c r="I118" s="182"/>
      <c r="J118" s="182"/>
      <c r="K118" s="182"/>
      <c r="L118" s="183"/>
      <c r="M118" s="982"/>
      <c r="N118" s="982"/>
      <c r="O118" s="982"/>
      <c r="P118" s="982"/>
      <c r="Q118" s="982"/>
      <c r="R118" s="938"/>
      <c r="S118" s="939"/>
      <c r="T118" s="939"/>
      <c r="U118" s="939"/>
      <c r="V118" s="940"/>
      <c r="W118" s="893"/>
      <c r="X118" s="184"/>
      <c r="Y118" s="184"/>
      <c r="Z118" s="670"/>
      <c r="AA118" s="672"/>
      <c r="AB118" s="662"/>
    </row>
    <row r="119" spans="1:28" ht="37.5" customHeight="1">
      <c r="A119" s="164"/>
      <c r="B119" s="165">
        <f t="shared" si="1"/>
        <v>87</v>
      </c>
      <c r="C119" s="181"/>
      <c r="D119" s="182"/>
      <c r="E119" s="182"/>
      <c r="F119" s="182"/>
      <c r="G119" s="182"/>
      <c r="H119" s="182"/>
      <c r="I119" s="182"/>
      <c r="J119" s="182"/>
      <c r="K119" s="182"/>
      <c r="L119" s="183"/>
      <c r="M119" s="982"/>
      <c r="N119" s="982"/>
      <c r="O119" s="982"/>
      <c r="P119" s="982"/>
      <c r="Q119" s="982"/>
      <c r="R119" s="938"/>
      <c r="S119" s="939"/>
      <c r="T119" s="939"/>
      <c r="U119" s="939"/>
      <c r="V119" s="940"/>
      <c r="W119" s="893"/>
      <c r="X119" s="184"/>
      <c r="Y119" s="184"/>
      <c r="Z119" s="670"/>
      <c r="AA119" s="672"/>
      <c r="AB119" s="662"/>
    </row>
    <row r="120" spans="1:28" ht="37.5" customHeight="1">
      <c r="A120" s="164"/>
      <c r="B120" s="165">
        <f t="shared" si="1"/>
        <v>88</v>
      </c>
      <c r="C120" s="181"/>
      <c r="D120" s="182"/>
      <c r="E120" s="182"/>
      <c r="F120" s="182"/>
      <c r="G120" s="182"/>
      <c r="H120" s="182"/>
      <c r="I120" s="182"/>
      <c r="J120" s="182"/>
      <c r="K120" s="182"/>
      <c r="L120" s="183"/>
      <c r="M120" s="982"/>
      <c r="N120" s="982"/>
      <c r="O120" s="982"/>
      <c r="P120" s="982"/>
      <c r="Q120" s="982"/>
      <c r="R120" s="938"/>
      <c r="S120" s="939"/>
      <c r="T120" s="939"/>
      <c r="U120" s="939"/>
      <c r="V120" s="940"/>
      <c r="W120" s="893"/>
      <c r="X120" s="184"/>
      <c r="Y120" s="184"/>
      <c r="Z120" s="670"/>
      <c r="AA120" s="672"/>
      <c r="AB120" s="662"/>
    </row>
    <row r="121" spans="1:28" ht="37.5" customHeight="1">
      <c r="A121" s="164"/>
      <c r="B121" s="165">
        <f t="shared" si="1"/>
        <v>89</v>
      </c>
      <c r="C121" s="181"/>
      <c r="D121" s="182"/>
      <c r="E121" s="182"/>
      <c r="F121" s="182"/>
      <c r="G121" s="182"/>
      <c r="H121" s="182"/>
      <c r="I121" s="182"/>
      <c r="J121" s="182"/>
      <c r="K121" s="182"/>
      <c r="L121" s="183"/>
      <c r="M121" s="982"/>
      <c r="N121" s="982"/>
      <c r="O121" s="982"/>
      <c r="P121" s="982"/>
      <c r="Q121" s="982"/>
      <c r="R121" s="938"/>
      <c r="S121" s="939"/>
      <c r="T121" s="939"/>
      <c r="U121" s="939"/>
      <c r="V121" s="940"/>
      <c r="W121" s="893"/>
      <c r="X121" s="184"/>
      <c r="Y121" s="184"/>
      <c r="Z121" s="670"/>
      <c r="AA121" s="672"/>
      <c r="AB121" s="662"/>
    </row>
    <row r="122" spans="1:28" ht="37.5" customHeight="1">
      <c r="A122" s="164"/>
      <c r="B122" s="165">
        <f t="shared" si="1"/>
        <v>90</v>
      </c>
      <c r="C122" s="181"/>
      <c r="D122" s="182"/>
      <c r="E122" s="182"/>
      <c r="F122" s="182"/>
      <c r="G122" s="182"/>
      <c r="H122" s="182"/>
      <c r="I122" s="182"/>
      <c r="J122" s="182"/>
      <c r="K122" s="182"/>
      <c r="L122" s="183"/>
      <c r="M122" s="982"/>
      <c r="N122" s="982"/>
      <c r="O122" s="982"/>
      <c r="P122" s="982"/>
      <c r="Q122" s="982"/>
      <c r="R122" s="938"/>
      <c r="S122" s="939"/>
      <c r="T122" s="939"/>
      <c r="U122" s="939"/>
      <c r="V122" s="940"/>
      <c r="W122" s="893"/>
      <c r="X122" s="184"/>
      <c r="Y122" s="184"/>
      <c r="Z122" s="670"/>
      <c r="AA122" s="672"/>
      <c r="AB122" s="662"/>
    </row>
    <row r="123" spans="1:28" ht="37.5" customHeight="1">
      <c r="A123" s="164"/>
      <c r="B123" s="165">
        <f t="shared" si="1"/>
        <v>91</v>
      </c>
      <c r="C123" s="181"/>
      <c r="D123" s="182"/>
      <c r="E123" s="182"/>
      <c r="F123" s="182"/>
      <c r="G123" s="182"/>
      <c r="H123" s="182"/>
      <c r="I123" s="182"/>
      <c r="J123" s="182"/>
      <c r="K123" s="182"/>
      <c r="L123" s="183"/>
      <c r="M123" s="982"/>
      <c r="N123" s="982"/>
      <c r="O123" s="982"/>
      <c r="P123" s="982"/>
      <c r="Q123" s="982"/>
      <c r="R123" s="938"/>
      <c r="S123" s="939"/>
      <c r="T123" s="939"/>
      <c r="U123" s="939"/>
      <c r="V123" s="940"/>
      <c r="W123" s="893"/>
      <c r="X123" s="184"/>
      <c r="Y123" s="184"/>
      <c r="Z123" s="670"/>
      <c r="AA123" s="672"/>
      <c r="AB123" s="662"/>
    </row>
    <row r="124" spans="1:28" ht="37.5" customHeight="1">
      <c r="A124" s="164"/>
      <c r="B124" s="165">
        <f t="shared" si="1"/>
        <v>92</v>
      </c>
      <c r="C124" s="181"/>
      <c r="D124" s="182"/>
      <c r="E124" s="182"/>
      <c r="F124" s="182"/>
      <c r="G124" s="182"/>
      <c r="H124" s="182"/>
      <c r="I124" s="182"/>
      <c r="J124" s="182"/>
      <c r="K124" s="182"/>
      <c r="L124" s="183"/>
      <c r="M124" s="982"/>
      <c r="N124" s="982"/>
      <c r="O124" s="982"/>
      <c r="P124" s="982"/>
      <c r="Q124" s="982"/>
      <c r="R124" s="938"/>
      <c r="S124" s="939"/>
      <c r="T124" s="939"/>
      <c r="U124" s="939"/>
      <c r="V124" s="940"/>
      <c r="W124" s="893"/>
      <c r="X124" s="184"/>
      <c r="Y124" s="184"/>
      <c r="Z124" s="670"/>
      <c r="AA124" s="672"/>
      <c r="AB124" s="662"/>
    </row>
    <row r="125" spans="1:28" ht="37.5" customHeight="1">
      <c r="A125" s="164"/>
      <c r="B125" s="165">
        <f t="shared" si="1"/>
        <v>93</v>
      </c>
      <c r="C125" s="181"/>
      <c r="D125" s="182"/>
      <c r="E125" s="182"/>
      <c r="F125" s="182"/>
      <c r="G125" s="182"/>
      <c r="H125" s="182"/>
      <c r="I125" s="182"/>
      <c r="J125" s="182"/>
      <c r="K125" s="182"/>
      <c r="L125" s="183"/>
      <c r="M125" s="982"/>
      <c r="N125" s="982"/>
      <c r="O125" s="982"/>
      <c r="P125" s="982"/>
      <c r="Q125" s="982"/>
      <c r="R125" s="938"/>
      <c r="S125" s="939"/>
      <c r="T125" s="939"/>
      <c r="U125" s="939"/>
      <c r="V125" s="940"/>
      <c r="W125" s="893"/>
      <c r="X125" s="184"/>
      <c r="Y125" s="184"/>
      <c r="Z125" s="670"/>
      <c r="AA125" s="672"/>
      <c r="AB125" s="662"/>
    </row>
    <row r="126" spans="1:28" ht="37.5" customHeight="1">
      <c r="A126" s="164"/>
      <c r="B126" s="165">
        <f t="shared" si="1"/>
        <v>94</v>
      </c>
      <c r="C126" s="181"/>
      <c r="D126" s="182"/>
      <c r="E126" s="182"/>
      <c r="F126" s="182"/>
      <c r="G126" s="182"/>
      <c r="H126" s="182"/>
      <c r="I126" s="182"/>
      <c r="J126" s="182"/>
      <c r="K126" s="182"/>
      <c r="L126" s="183"/>
      <c r="M126" s="982"/>
      <c r="N126" s="982"/>
      <c r="O126" s="982"/>
      <c r="P126" s="982"/>
      <c r="Q126" s="982"/>
      <c r="R126" s="938"/>
      <c r="S126" s="939"/>
      <c r="T126" s="939"/>
      <c r="U126" s="939"/>
      <c r="V126" s="940"/>
      <c r="W126" s="893"/>
      <c r="X126" s="184"/>
      <c r="Y126" s="184"/>
      <c r="Z126" s="670"/>
      <c r="AA126" s="672"/>
      <c r="AB126" s="662"/>
    </row>
    <row r="127" spans="1:28" ht="37.5" customHeight="1">
      <c r="A127" s="164"/>
      <c r="B127" s="165">
        <f t="shared" si="1"/>
        <v>95</v>
      </c>
      <c r="C127" s="181"/>
      <c r="D127" s="182"/>
      <c r="E127" s="182"/>
      <c r="F127" s="182"/>
      <c r="G127" s="182"/>
      <c r="H127" s="182"/>
      <c r="I127" s="182"/>
      <c r="J127" s="182"/>
      <c r="K127" s="182"/>
      <c r="L127" s="183"/>
      <c r="M127" s="982"/>
      <c r="N127" s="982"/>
      <c r="O127" s="982"/>
      <c r="P127" s="982"/>
      <c r="Q127" s="982"/>
      <c r="R127" s="938"/>
      <c r="S127" s="939"/>
      <c r="T127" s="939"/>
      <c r="U127" s="939"/>
      <c r="V127" s="940"/>
      <c r="W127" s="893"/>
      <c r="X127" s="184"/>
      <c r="Y127" s="184"/>
      <c r="Z127" s="670"/>
      <c r="AA127" s="672"/>
      <c r="AB127" s="662"/>
    </row>
    <row r="128" spans="1:28" ht="37.5" customHeight="1">
      <c r="A128" s="164"/>
      <c r="B128" s="165">
        <f t="shared" si="1"/>
        <v>96</v>
      </c>
      <c r="C128" s="181"/>
      <c r="D128" s="182"/>
      <c r="E128" s="182"/>
      <c r="F128" s="182"/>
      <c r="G128" s="182"/>
      <c r="H128" s="182"/>
      <c r="I128" s="182"/>
      <c r="J128" s="182"/>
      <c r="K128" s="182"/>
      <c r="L128" s="183"/>
      <c r="M128" s="982"/>
      <c r="N128" s="982"/>
      <c r="O128" s="982"/>
      <c r="P128" s="982"/>
      <c r="Q128" s="982"/>
      <c r="R128" s="938"/>
      <c r="S128" s="939"/>
      <c r="T128" s="939"/>
      <c r="U128" s="939"/>
      <c r="V128" s="940"/>
      <c r="W128" s="893"/>
      <c r="X128" s="184"/>
      <c r="Y128" s="184"/>
      <c r="Z128" s="670"/>
      <c r="AA128" s="672"/>
      <c r="AB128" s="662"/>
    </row>
    <row r="129" spans="1:28" ht="37.5" customHeight="1">
      <c r="A129" s="164"/>
      <c r="B129" s="165">
        <f t="shared" si="1"/>
        <v>97</v>
      </c>
      <c r="C129" s="181"/>
      <c r="D129" s="182"/>
      <c r="E129" s="182"/>
      <c r="F129" s="182"/>
      <c r="G129" s="182"/>
      <c r="H129" s="182"/>
      <c r="I129" s="182"/>
      <c r="J129" s="182"/>
      <c r="K129" s="182"/>
      <c r="L129" s="183"/>
      <c r="M129" s="982"/>
      <c r="N129" s="982"/>
      <c r="O129" s="982"/>
      <c r="P129" s="982"/>
      <c r="Q129" s="982"/>
      <c r="R129" s="938"/>
      <c r="S129" s="939"/>
      <c r="T129" s="939"/>
      <c r="U129" s="939"/>
      <c r="V129" s="940"/>
      <c r="W129" s="893"/>
      <c r="X129" s="184"/>
      <c r="Y129" s="184"/>
      <c r="Z129" s="670"/>
      <c r="AA129" s="672"/>
      <c r="AB129" s="662"/>
    </row>
    <row r="130" spans="1:28" ht="37.5" customHeight="1">
      <c r="A130" s="164"/>
      <c r="B130" s="165">
        <f t="shared" si="1"/>
        <v>98</v>
      </c>
      <c r="C130" s="181"/>
      <c r="D130" s="182"/>
      <c r="E130" s="182"/>
      <c r="F130" s="182"/>
      <c r="G130" s="182"/>
      <c r="H130" s="182"/>
      <c r="I130" s="182"/>
      <c r="J130" s="182"/>
      <c r="K130" s="182"/>
      <c r="L130" s="183"/>
      <c r="M130" s="982"/>
      <c r="N130" s="982"/>
      <c r="O130" s="982"/>
      <c r="P130" s="982"/>
      <c r="Q130" s="982"/>
      <c r="R130" s="938"/>
      <c r="S130" s="939"/>
      <c r="T130" s="939"/>
      <c r="U130" s="939"/>
      <c r="V130" s="940"/>
      <c r="W130" s="893"/>
      <c r="X130" s="184"/>
      <c r="Y130" s="184"/>
      <c r="Z130" s="670"/>
      <c r="AA130" s="672"/>
      <c r="AB130" s="662"/>
    </row>
    <row r="131" spans="1:28" ht="37.5" customHeight="1">
      <c r="A131" s="164"/>
      <c r="B131" s="165">
        <f t="shared" si="1"/>
        <v>99</v>
      </c>
      <c r="C131" s="181"/>
      <c r="D131" s="182"/>
      <c r="E131" s="182"/>
      <c r="F131" s="182"/>
      <c r="G131" s="182"/>
      <c r="H131" s="182"/>
      <c r="I131" s="182"/>
      <c r="J131" s="182"/>
      <c r="K131" s="182"/>
      <c r="L131" s="183"/>
      <c r="M131" s="982"/>
      <c r="N131" s="982"/>
      <c r="O131" s="982"/>
      <c r="P131" s="982"/>
      <c r="Q131" s="982"/>
      <c r="R131" s="938"/>
      <c r="S131" s="939"/>
      <c r="T131" s="939"/>
      <c r="U131" s="939"/>
      <c r="V131" s="940"/>
      <c r="W131" s="893"/>
      <c r="X131" s="184"/>
      <c r="Y131" s="184"/>
      <c r="Z131" s="670"/>
      <c r="AA131" s="672"/>
      <c r="AB131" s="662"/>
    </row>
    <row r="132" spans="1:28" ht="37.5" customHeight="1" thickBot="1">
      <c r="A132" s="164"/>
      <c r="B132" s="165">
        <f t="shared" si="1"/>
        <v>100</v>
      </c>
      <c r="C132" s="185"/>
      <c r="D132" s="186"/>
      <c r="E132" s="186"/>
      <c r="F132" s="186"/>
      <c r="G132" s="186"/>
      <c r="H132" s="186"/>
      <c r="I132" s="186"/>
      <c r="J132" s="186"/>
      <c r="K132" s="186"/>
      <c r="L132" s="187"/>
      <c r="M132" s="984"/>
      <c r="N132" s="984"/>
      <c r="O132" s="984"/>
      <c r="P132" s="984"/>
      <c r="Q132" s="984"/>
      <c r="R132" s="935"/>
      <c r="S132" s="936"/>
      <c r="T132" s="936"/>
      <c r="U132" s="936"/>
      <c r="V132" s="937"/>
      <c r="W132" s="894"/>
      <c r="X132" s="188"/>
      <c r="Y132" s="184"/>
      <c r="Z132" s="671"/>
      <c r="AA132" s="673"/>
      <c r="AB132" s="663"/>
    </row>
    <row r="133" spans="1:28" ht="4.5" customHeight="1">
      <c r="A133" s="15"/>
    </row>
    <row r="134" spans="1:28" ht="28.5" customHeight="1">
      <c r="B134" s="19"/>
      <c r="C134" s="983"/>
      <c r="D134" s="983"/>
      <c r="E134" s="983"/>
      <c r="F134" s="983"/>
      <c r="G134" s="983"/>
      <c r="H134" s="983"/>
      <c r="I134" s="983"/>
      <c r="J134" s="983"/>
      <c r="K134" s="983"/>
      <c r="L134" s="983"/>
      <c r="M134" s="983"/>
      <c r="N134" s="983"/>
      <c r="O134" s="983"/>
      <c r="P134" s="983"/>
      <c r="Q134" s="983"/>
      <c r="R134" s="983"/>
      <c r="S134" s="983"/>
      <c r="T134" s="983"/>
      <c r="U134" s="983"/>
      <c r="V134" s="983"/>
      <c r="W134" s="983"/>
      <c r="X134" s="983"/>
      <c r="Y134" s="983"/>
      <c r="Z134" s="983"/>
      <c r="AA134" s="983"/>
    </row>
    <row r="135" spans="1:28" ht="20.100000000000001" customHeight="1">
      <c r="T135" s="1"/>
      <c r="U135" s="1"/>
      <c r="V135" s="1"/>
      <c r="W135" s="1"/>
      <c r="X135" s="1"/>
      <c r="Y135" s="1"/>
    </row>
    <row r="136" spans="1:28" ht="20.100000000000001" customHeight="1">
      <c r="T136" s="1"/>
      <c r="U136" s="1"/>
      <c r="V136" s="1"/>
      <c r="W136" s="1"/>
      <c r="X136" s="1"/>
      <c r="Y136" s="1"/>
    </row>
    <row r="137" spans="1:28" ht="20.100000000000001" customHeight="1">
      <c r="T137" s="1"/>
      <c r="U137" s="1"/>
      <c r="V137" s="1"/>
      <c r="W137" s="1"/>
      <c r="X137" s="1"/>
      <c r="Y137" s="1"/>
    </row>
    <row r="138" spans="1:28" ht="20.100000000000001" customHeight="1">
      <c r="T138" s="1"/>
      <c r="U138" s="1"/>
      <c r="V138" s="16"/>
      <c r="W138" s="16"/>
      <c r="X138" s="1"/>
      <c r="Y138" s="1"/>
    </row>
    <row r="139" spans="1:28" ht="20.100000000000001" customHeight="1">
      <c r="T139" s="1"/>
      <c r="U139" s="1"/>
      <c r="V139" s="17"/>
      <c r="W139" s="17"/>
      <c r="X139" s="1"/>
      <c r="Y139" s="1"/>
    </row>
    <row r="140" spans="1:28" ht="20.100000000000001" customHeight="1">
      <c r="T140" s="1"/>
      <c r="U140" s="1"/>
      <c r="V140" s="18"/>
      <c r="W140" s="18"/>
      <c r="X140" s="1"/>
      <c r="Y140" s="1"/>
    </row>
    <row r="141" spans="1:28" ht="20.100000000000001" customHeight="1">
      <c r="T141" s="1"/>
      <c r="U141" s="1"/>
      <c r="V141" s="1"/>
      <c r="W141" s="1"/>
      <c r="X141" s="1"/>
      <c r="Y141" s="1"/>
    </row>
  </sheetData>
  <mergeCells count="240">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s>
  <phoneticPr fontId="8"/>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【参考】数式用!$A$5:$A$38</xm:f>
          </x14:formula1>
          <xm:sqref>Y132</xm:sqref>
        </x14:dataValidation>
        <x14:dataValidation type="list" allowBlank="1" showInputMessage="1" showErrorMessage="1">
          <x14:formula1>
            <xm:f>【参考】数式用!$A$5:$A$38</xm:f>
          </x14:formula1>
          <xm:sqref>Y33:Y131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opLeftCell="A21" zoomScaleNormal="100" workbookViewId="0">
      <selection activeCell="K36" sqref="K36"/>
    </sheetView>
  </sheetViews>
  <sheetFormatPr defaultColWidth="9" defaultRowHeight="13.2"/>
  <cols>
    <col min="1" max="3" width="9" style="860"/>
    <col min="4" max="4" width="13.21875" style="860" customWidth="1"/>
    <col min="5" max="5" width="9.109375" style="860" customWidth="1"/>
    <col min="6" max="6" width="7.6640625" style="860" customWidth="1"/>
    <col min="7" max="7" width="21.44140625" style="860" customWidth="1"/>
    <col min="8" max="8" width="1.77734375" style="860" customWidth="1"/>
    <col min="9" max="9" width="9.77734375" style="887" customWidth="1"/>
    <col min="10" max="14" width="9" style="860" customWidth="1"/>
    <col min="15" max="16384" width="9" style="860"/>
  </cols>
  <sheetData>
    <row r="1" spans="1:10" ht="21" customHeight="1">
      <c r="A1" s="858"/>
      <c r="B1" s="858"/>
      <c r="C1" s="858"/>
      <c r="D1" s="858"/>
      <c r="E1" s="858"/>
      <c r="F1" s="858"/>
      <c r="G1" s="858"/>
      <c r="H1" s="858"/>
      <c r="I1" s="859"/>
    </row>
    <row r="2" spans="1:10" ht="24" customHeight="1">
      <c r="A2" s="994" t="s">
        <v>480</v>
      </c>
      <c r="B2" s="994"/>
      <c r="C2" s="994"/>
      <c r="D2" s="994"/>
      <c r="E2" s="994"/>
      <c r="F2" s="994"/>
      <c r="G2" s="994"/>
      <c r="H2" s="994"/>
      <c r="I2" s="994"/>
    </row>
    <row r="3" spans="1:10" ht="21" customHeight="1">
      <c r="A3" s="994" t="s">
        <v>481</v>
      </c>
      <c r="B3" s="994"/>
      <c r="C3" s="994"/>
      <c r="D3" s="994"/>
      <c r="E3" s="994"/>
      <c r="F3" s="994"/>
      <c r="G3" s="994"/>
      <c r="H3" s="994"/>
      <c r="I3" s="994"/>
    </row>
    <row r="4" spans="1:10" ht="17.25" customHeight="1">
      <c r="A4" s="995" t="s">
        <v>482</v>
      </c>
      <c r="B4" s="995"/>
      <c r="C4" s="995"/>
      <c r="D4" s="995"/>
      <c r="E4" s="995"/>
      <c r="F4" s="995"/>
      <c r="G4" s="995"/>
      <c r="H4" s="995"/>
      <c r="I4" s="995"/>
    </row>
    <row r="5" spans="1:10" ht="17.25" customHeight="1">
      <c r="A5" s="861"/>
      <c r="B5" s="861"/>
      <c r="C5" s="861"/>
      <c r="D5" s="861"/>
      <c r="E5" s="861"/>
      <c r="F5" s="861"/>
      <c r="G5" s="861"/>
      <c r="H5" s="861"/>
      <c r="I5" s="861"/>
    </row>
    <row r="6" spans="1:10" ht="23.25" customHeight="1">
      <c r="A6" s="996" t="s">
        <v>483</v>
      </c>
      <c r="B6" s="996"/>
      <c r="C6" s="858"/>
      <c r="D6" s="858"/>
      <c r="E6" s="858"/>
      <c r="F6" s="858"/>
      <c r="G6" s="858"/>
      <c r="H6" s="858"/>
      <c r="I6" s="859"/>
    </row>
    <row r="7" spans="1:10" ht="41.25" customHeight="1">
      <c r="A7" s="997" t="s">
        <v>484</v>
      </c>
      <c r="B7" s="998"/>
      <c r="C7" s="998"/>
      <c r="D7" s="999">
        <f>基本情報入力シート!M16</f>
        <v>0</v>
      </c>
      <c r="E7" s="1000"/>
      <c r="F7" s="1000"/>
      <c r="G7" s="1000"/>
      <c r="H7" s="1000"/>
      <c r="I7" s="1001"/>
    </row>
    <row r="8" spans="1:10" ht="20.25" customHeight="1">
      <c r="A8" s="862"/>
      <c r="B8" s="858"/>
      <c r="C8" s="858"/>
      <c r="D8" s="858"/>
      <c r="E8" s="858"/>
      <c r="F8" s="858"/>
      <c r="G8" s="858"/>
      <c r="H8" s="858"/>
      <c r="I8" s="859"/>
    </row>
    <row r="9" spans="1:10" ht="21.75" customHeight="1">
      <c r="A9" s="1008" t="s">
        <v>485</v>
      </c>
      <c r="B9" s="1008"/>
      <c r="C9" s="858"/>
      <c r="D9" s="858"/>
      <c r="E9" s="858"/>
      <c r="F9" s="858"/>
      <c r="G9" s="858"/>
      <c r="H9" s="858"/>
      <c r="I9" s="863" t="s">
        <v>486</v>
      </c>
      <c r="J9" s="864"/>
    </row>
    <row r="10" spans="1:10" ht="18.899999999999999" customHeight="1">
      <c r="A10" s="1009" t="s">
        <v>487</v>
      </c>
      <c r="B10" s="1010"/>
      <c r="C10" s="1010"/>
      <c r="D10" s="1010"/>
      <c r="E10" s="1010"/>
      <c r="F10" s="1010"/>
      <c r="G10" s="1010"/>
      <c r="H10" s="1011"/>
      <c r="I10" s="865"/>
    </row>
    <row r="11" spans="1:10" ht="18.899999999999999" customHeight="1">
      <c r="A11" s="1012" t="s">
        <v>488</v>
      </c>
      <c r="B11" s="1012"/>
      <c r="C11" s="1012"/>
      <c r="D11" s="1012"/>
      <c r="E11" s="1012"/>
      <c r="F11" s="1012"/>
      <c r="G11" s="1012"/>
      <c r="H11" s="997"/>
      <c r="I11" s="865"/>
    </row>
    <row r="12" spans="1:10" ht="29.4" customHeight="1">
      <c r="A12" s="1012" t="s">
        <v>489</v>
      </c>
      <c r="B12" s="1012"/>
      <c r="C12" s="1012"/>
      <c r="D12" s="1012"/>
      <c r="E12" s="1012"/>
      <c r="F12" s="1012"/>
      <c r="G12" s="1012"/>
      <c r="H12" s="997"/>
      <c r="I12" s="865"/>
    </row>
    <row r="13" spans="1:10" ht="18.899999999999999" customHeight="1">
      <c r="A13" s="1012" t="s">
        <v>490</v>
      </c>
      <c r="B13" s="1012"/>
      <c r="C13" s="1012"/>
      <c r="D13" s="1012"/>
      <c r="E13" s="1012"/>
      <c r="F13" s="1012"/>
      <c r="G13" s="1012"/>
      <c r="H13" s="997"/>
      <c r="I13" s="865"/>
    </row>
    <row r="14" spans="1:10" ht="18.899999999999999" customHeight="1">
      <c r="A14" s="1012" t="s">
        <v>491</v>
      </c>
      <c r="B14" s="1012"/>
      <c r="C14" s="1012"/>
      <c r="D14" s="1012"/>
      <c r="E14" s="1012"/>
      <c r="F14" s="1012"/>
      <c r="G14" s="1012"/>
      <c r="H14" s="997"/>
      <c r="I14" s="865"/>
    </row>
    <row r="15" spans="1:10" ht="21.75" customHeight="1">
      <c r="A15" s="866"/>
      <c r="B15" s="867"/>
      <c r="C15" s="868"/>
      <c r="D15" s="869"/>
      <c r="E15" s="870"/>
      <c r="F15" s="870"/>
      <c r="G15" s="870"/>
      <c r="H15" s="870"/>
      <c r="I15" s="871"/>
    </row>
    <row r="16" spans="1:10" ht="18.899999999999999" customHeight="1">
      <c r="A16" s="1013" t="s">
        <v>492</v>
      </c>
      <c r="B16" s="1014"/>
      <c r="C16" s="872" t="s">
        <v>493</v>
      </c>
      <c r="D16" s="1015" t="s">
        <v>494</v>
      </c>
      <c r="E16" s="1016"/>
      <c r="F16" s="1016"/>
      <c r="G16" s="1016"/>
      <c r="H16" s="1016"/>
      <c r="I16" s="1017"/>
    </row>
    <row r="17" spans="1:9" ht="18.899999999999999" customHeight="1">
      <c r="A17" s="1013"/>
      <c r="B17" s="1014"/>
      <c r="C17" s="873" t="s">
        <v>495</v>
      </c>
      <c r="D17" s="1015" t="s">
        <v>496</v>
      </c>
      <c r="E17" s="1016"/>
      <c r="F17" s="1016"/>
      <c r="G17" s="1016"/>
      <c r="H17" s="1016"/>
      <c r="I17" s="1018"/>
    </row>
    <row r="18" spans="1:9" ht="21.75" customHeight="1">
      <c r="A18" s="1013"/>
      <c r="B18" s="1014"/>
      <c r="C18" s="874" t="s">
        <v>497</v>
      </c>
      <c r="D18" s="1015" t="s">
        <v>498</v>
      </c>
      <c r="E18" s="1016"/>
      <c r="F18" s="1016"/>
      <c r="G18" s="1016"/>
      <c r="H18" s="1016"/>
      <c r="I18" s="1019"/>
    </row>
    <row r="19" spans="1:9" ht="21.75" customHeight="1">
      <c r="A19" s="866"/>
      <c r="B19" s="867"/>
      <c r="C19" s="868"/>
      <c r="D19" s="869"/>
      <c r="E19" s="870"/>
      <c r="F19" s="870"/>
      <c r="G19" s="870"/>
      <c r="H19" s="870"/>
      <c r="I19" s="871"/>
    </row>
    <row r="20" spans="1:9" ht="18.899999999999999" customHeight="1">
      <c r="A20" s="1002" t="s">
        <v>499</v>
      </c>
      <c r="B20" s="1002"/>
      <c r="C20" s="1002"/>
      <c r="D20" s="1003"/>
      <c r="E20" s="875" t="s">
        <v>493</v>
      </c>
      <c r="F20" s="1004" t="s">
        <v>500</v>
      </c>
      <c r="G20" s="1005"/>
      <c r="H20" s="1005"/>
      <c r="I20" s="1006"/>
    </row>
    <row r="21" spans="1:9" ht="18.899999999999999" customHeight="1">
      <c r="A21" s="1002"/>
      <c r="B21" s="1002"/>
      <c r="C21" s="1002"/>
      <c r="D21" s="1003"/>
      <c r="E21" s="876" t="s">
        <v>495</v>
      </c>
      <c r="F21" s="1004" t="s">
        <v>501</v>
      </c>
      <c r="G21" s="1005"/>
      <c r="H21" s="1005"/>
      <c r="I21" s="1007"/>
    </row>
    <row r="22" spans="1:9" ht="51.75" customHeight="1">
      <c r="A22" s="877"/>
      <c r="B22" s="1020" t="s">
        <v>502</v>
      </c>
      <c r="C22" s="1020"/>
      <c r="D22" s="1021"/>
      <c r="E22" s="878" t="s">
        <v>503</v>
      </c>
      <c r="F22" s="1022"/>
      <c r="G22" s="1023"/>
      <c r="H22" s="1023"/>
      <c r="I22" s="1024"/>
    </row>
    <row r="23" spans="1:9" ht="25.5" customHeight="1" thickBot="1">
      <c r="A23" s="879"/>
      <c r="B23" s="880"/>
      <c r="C23" s="880"/>
      <c r="D23" s="880"/>
      <c r="E23" s="881"/>
      <c r="F23" s="882"/>
      <c r="G23" s="882"/>
      <c r="H23" s="882"/>
      <c r="I23" s="882"/>
    </row>
    <row r="24" spans="1:9" ht="21.75" customHeight="1" thickTop="1" thickBot="1">
      <c r="A24" s="1025" t="s">
        <v>504</v>
      </c>
      <c r="B24" s="1025"/>
      <c r="C24" s="1025"/>
      <c r="D24" s="1025"/>
      <c r="E24" s="1025"/>
      <c r="F24" s="1025"/>
      <c r="G24" s="1025"/>
      <c r="H24" s="1025"/>
      <c r="I24" s="1025"/>
    </row>
    <row r="25" spans="1:9" ht="18" customHeight="1">
      <c r="A25" s="995"/>
      <c r="B25" s="995"/>
      <c r="C25" s="995"/>
      <c r="D25" s="995"/>
      <c r="E25" s="995"/>
      <c r="F25" s="995"/>
      <c r="G25" s="995"/>
      <c r="H25" s="995"/>
      <c r="I25" s="995"/>
    </row>
    <row r="26" spans="1:9" ht="23.25" customHeight="1">
      <c r="A26" s="1026" t="s">
        <v>505</v>
      </c>
      <c r="B26" s="1027"/>
      <c r="C26" s="1027"/>
      <c r="D26" s="1028"/>
      <c r="E26" s="1029" t="s">
        <v>506</v>
      </c>
      <c r="F26" s="1030"/>
      <c r="G26" s="1030"/>
      <c r="H26" s="1030"/>
      <c r="I26" s="1030"/>
    </row>
    <row r="27" spans="1:9" ht="11.25" customHeight="1">
      <c r="A27" s="883"/>
      <c r="B27" s="883"/>
      <c r="C27" s="883"/>
      <c r="D27" s="883"/>
      <c r="E27" s="884"/>
      <c r="F27" s="884"/>
      <c r="G27" s="884"/>
      <c r="H27" s="884"/>
      <c r="I27" s="884"/>
    </row>
    <row r="28" spans="1:9" ht="20.100000000000001" customHeight="1">
      <c r="A28" s="1031" t="s">
        <v>507</v>
      </c>
      <c r="B28" s="1032"/>
      <c r="C28" s="1033"/>
      <c r="D28" s="1034"/>
      <c r="E28" s="858"/>
      <c r="F28" s="1026" t="s">
        <v>508</v>
      </c>
      <c r="G28" s="1027"/>
      <c r="H28" s="1035" t="s">
        <v>509</v>
      </c>
      <c r="I28" s="1028"/>
    </row>
    <row r="29" spans="1:9" ht="20.100000000000001" customHeight="1">
      <c r="A29" s="1031" t="s">
        <v>510</v>
      </c>
      <c r="B29" s="1032"/>
      <c r="C29" s="1033"/>
      <c r="D29" s="1034"/>
      <c r="E29" s="858"/>
      <c r="F29" s="1036"/>
      <c r="G29" s="1037"/>
      <c r="H29" s="1038"/>
      <c r="I29" s="1039"/>
    </row>
    <row r="30" spans="1:9" ht="20.100000000000001" customHeight="1">
      <c r="A30" s="1031" t="s">
        <v>511</v>
      </c>
      <c r="B30" s="1032"/>
      <c r="C30" s="1033"/>
      <c r="D30" s="1034"/>
      <c r="E30" s="890"/>
      <c r="F30" s="1041"/>
      <c r="G30" s="1042"/>
      <c r="H30" s="1038"/>
      <c r="I30" s="1039"/>
    </row>
    <row r="31" spans="1:9" ht="20.100000000000001" customHeight="1">
      <c r="A31" s="1031" t="s">
        <v>512</v>
      </c>
      <c r="B31" s="1032"/>
      <c r="C31" s="1033"/>
      <c r="D31" s="1034"/>
      <c r="E31" s="890"/>
      <c r="F31" s="1041"/>
      <c r="G31" s="1042"/>
      <c r="H31" s="1038"/>
      <c r="I31" s="1039"/>
    </row>
    <row r="32" spans="1:9" ht="20.100000000000001" customHeight="1">
      <c r="A32" s="1031" t="s">
        <v>513</v>
      </c>
      <c r="B32" s="1032"/>
      <c r="C32" s="1033"/>
      <c r="D32" s="1034"/>
      <c r="E32" s="858"/>
      <c r="F32" s="1036"/>
      <c r="G32" s="1040"/>
      <c r="H32" s="1038"/>
      <c r="I32" s="1039"/>
    </row>
    <row r="40" spans="1:1">
      <c r="A40" s="885" t="s">
        <v>514</v>
      </c>
    </row>
    <row r="41" spans="1:1">
      <c r="A41" s="886"/>
    </row>
  </sheetData>
  <mergeCells count="47">
    <mergeCell ref="A32:B32"/>
    <mergeCell ref="C32:D32"/>
    <mergeCell ref="F32:G32"/>
    <mergeCell ref="H32:I32"/>
    <mergeCell ref="A30:B30"/>
    <mergeCell ref="C30:D30"/>
    <mergeCell ref="F30:G30"/>
    <mergeCell ref="H30:I30"/>
    <mergeCell ref="A31:B31"/>
    <mergeCell ref="C31:D31"/>
    <mergeCell ref="F31:G31"/>
    <mergeCell ref="H31:I31"/>
    <mergeCell ref="A28:B28"/>
    <mergeCell ref="C28:D28"/>
    <mergeCell ref="F28:G28"/>
    <mergeCell ref="H28:I28"/>
    <mergeCell ref="A29:B29"/>
    <mergeCell ref="C29:D29"/>
    <mergeCell ref="F29:G29"/>
    <mergeCell ref="H29:I29"/>
    <mergeCell ref="B22:D22"/>
    <mergeCell ref="F22:I22"/>
    <mergeCell ref="A24:I24"/>
    <mergeCell ref="A25:I25"/>
    <mergeCell ref="A26:D26"/>
    <mergeCell ref="E26:I26"/>
    <mergeCell ref="A20:D21"/>
    <mergeCell ref="F20:H20"/>
    <mergeCell ref="I20:I21"/>
    <mergeCell ref="F21:H21"/>
    <mergeCell ref="A9:B9"/>
    <mergeCell ref="A10:H10"/>
    <mergeCell ref="A11:H11"/>
    <mergeCell ref="A12:H12"/>
    <mergeCell ref="A13:H13"/>
    <mergeCell ref="A14:H14"/>
    <mergeCell ref="A16:B18"/>
    <mergeCell ref="D16:H16"/>
    <mergeCell ref="I16:I18"/>
    <mergeCell ref="D17:H17"/>
    <mergeCell ref="D18:H18"/>
    <mergeCell ref="A2:I2"/>
    <mergeCell ref="A3:I3"/>
    <mergeCell ref="A4:I4"/>
    <mergeCell ref="A6:B6"/>
    <mergeCell ref="A7:C7"/>
    <mergeCell ref="D7:I7"/>
  </mergeCells>
  <phoneticPr fontId="8"/>
  <dataValidations count="3">
    <dataValidation type="list" allowBlank="1" showInputMessage="1" showErrorMessage="1" sqref="I20:I21">
      <formula1>$E$20:$E$21</formula1>
    </dataValidation>
    <dataValidation type="list" allowBlank="1" showInputMessage="1" showErrorMessage="1" sqref="I16">
      <formula1>$C$16:$C$18</formula1>
    </dataValidation>
    <dataValidation type="list" allowBlank="1" showInputMessage="1" showErrorMessage="1" sqref="I10:I14">
      <formula1>$A$40:$A$41</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202"/>
  <sheetViews>
    <sheetView view="pageBreakPreview" topLeftCell="A166" zoomScale="70" zoomScaleNormal="120" zoomScaleSheetLayoutView="70" workbookViewId="0">
      <selection activeCell="AV160" sqref="AV160"/>
    </sheetView>
  </sheetViews>
  <sheetFormatPr defaultColWidth="9" defaultRowHeight="13.2"/>
  <cols>
    <col min="1" max="1" width="2.44140625" style="47" customWidth="1"/>
    <col min="2" max="6" width="2.77734375" style="47" customWidth="1"/>
    <col min="7" max="35" width="2.44140625" style="47" customWidth="1"/>
    <col min="36" max="36" width="2.44140625" style="48" customWidth="1"/>
    <col min="37" max="37" width="2.44140625" style="47" customWidth="1"/>
    <col min="38" max="38" width="3.44140625" style="47" customWidth="1"/>
    <col min="39" max="43" width="9.21875" style="47" customWidth="1"/>
    <col min="44" max="44" width="9.77734375" style="47" bestFit="1" customWidth="1"/>
    <col min="45" max="16384" width="9" style="47"/>
  </cols>
  <sheetData>
    <row r="1" spans="1:46" ht="14.25" customHeight="1">
      <c r="A1" s="189" t="s">
        <v>199</v>
      </c>
      <c r="B1" s="190"/>
      <c r="C1" s="190"/>
      <c r="D1" s="190"/>
      <c r="E1" s="190"/>
      <c r="F1" s="190"/>
      <c r="G1" s="190"/>
      <c r="H1" s="190"/>
      <c r="I1" s="190"/>
      <c r="J1" s="190"/>
      <c r="K1" s="190"/>
      <c r="L1" s="190"/>
      <c r="M1" s="190"/>
      <c r="N1" s="190"/>
      <c r="O1" s="190"/>
      <c r="P1" s="190"/>
      <c r="Q1" s="190"/>
      <c r="R1" s="190"/>
      <c r="S1" s="190"/>
      <c r="T1" s="190"/>
      <c r="U1" s="190"/>
      <c r="V1" s="190"/>
      <c r="W1" s="190"/>
      <c r="X1" s="190"/>
      <c r="Y1" s="1191" t="s">
        <v>114</v>
      </c>
      <c r="Z1" s="1191"/>
      <c r="AA1" s="1191"/>
      <c r="AB1" s="1191"/>
      <c r="AC1" s="1191" t="str">
        <f>IF(基本情報入力シート!C11="","",基本情報入力シート!C11)</f>
        <v/>
      </c>
      <c r="AD1" s="1191"/>
      <c r="AE1" s="1191"/>
      <c r="AF1" s="1191"/>
      <c r="AG1" s="1191"/>
      <c r="AH1" s="1191"/>
      <c r="AI1" s="1191"/>
      <c r="AJ1" s="1191"/>
    </row>
    <row r="2" spans="1:46" ht="14.25" customHeight="1">
      <c r="A2" s="190"/>
      <c r="B2" s="190"/>
      <c r="C2" s="190"/>
      <c r="D2" s="190"/>
      <c r="E2" s="190"/>
      <c r="F2" s="190"/>
      <c r="G2" s="190"/>
      <c r="H2" s="190"/>
      <c r="I2" s="190"/>
      <c r="J2" s="190"/>
      <c r="K2" s="190"/>
      <c r="L2" s="190"/>
      <c r="M2" s="190"/>
      <c r="N2" s="190"/>
      <c r="O2" s="190"/>
      <c r="P2" s="190"/>
      <c r="Q2" s="190"/>
      <c r="R2" s="190"/>
      <c r="S2" s="190"/>
      <c r="T2" s="190"/>
      <c r="U2" s="190"/>
      <c r="V2" s="190"/>
      <c r="W2" s="190"/>
      <c r="X2" s="190"/>
      <c r="Y2" s="191"/>
      <c r="Z2" s="191"/>
      <c r="AA2" s="191"/>
      <c r="AB2" s="191"/>
      <c r="AC2" s="191"/>
      <c r="AD2" s="191"/>
      <c r="AE2" s="191"/>
      <c r="AF2" s="191"/>
      <c r="AG2" s="191"/>
      <c r="AH2" s="191"/>
      <c r="AI2" s="191"/>
      <c r="AJ2" s="192"/>
    </row>
    <row r="3" spans="1:46" ht="6" customHeight="1">
      <c r="A3" s="189"/>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2"/>
    </row>
    <row r="4" spans="1:46" ht="16.5" customHeight="1">
      <c r="A4" s="190"/>
      <c r="B4" s="193"/>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4" t="s">
        <v>75</v>
      </c>
      <c r="AD4" s="1143">
        <v>4</v>
      </c>
      <c r="AE4" s="1143"/>
      <c r="AF4" s="193" t="s">
        <v>20</v>
      </c>
      <c r="AG4" s="193"/>
      <c r="AH4" s="193"/>
      <c r="AI4" s="193"/>
      <c r="AJ4" s="195"/>
    </row>
    <row r="5" spans="1:46" ht="6" customHeight="1">
      <c r="A5" s="190"/>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2"/>
    </row>
    <row r="6" spans="1:46" ht="15" customHeight="1">
      <c r="A6" s="196" t="s">
        <v>205</v>
      </c>
      <c r="B6" s="190"/>
      <c r="C6" s="190"/>
      <c r="D6" s="190"/>
      <c r="E6" s="190"/>
      <c r="F6" s="190"/>
      <c r="G6" s="190"/>
      <c r="H6" s="190"/>
      <c r="I6" s="190"/>
      <c r="J6" s="190"/>
      <c r="K6" s="190"/>
      <c r="L6" s="190"/>
      <c r="M6" s="190"/>
      <c r="N6" s="190"/>
      <c r="O6" s="190"/>
      <c r="P6" s="190"/>
      <c r="Q6" s="190"/>
      <c r="R6" s="191"/>
      <c r="S6" s="191"/>
      <c r="T6" s="191"/>
      <c r="U6" s="191"/>
      <c r="V6" s="191"/>
      <c r="W6" s="191"/>
      <c r="X6" s="191"/>
      <c r="Y6" s="191"/>
      <c r="Z6" s="191"/>
      <c r="AA6" s="197"/>
      <c r="AB6" s="197"/>
      <c r="AC6" s="198"/>
      <c r="AD6" s="198"/>
      <c r="AE6" s="198"/>
      <c r="AF6" s="198"/>
      <c r="AG6" s="198"/>
      <c r="AH6" s="198"/>
      <c r="AI6" s="198"/>
      <c r="AJ6" s="199"/>
    </row>
    <row r="7" spans="1:46" ht="6" customHeight="1">
      <c r="A7" s="190"/>
      <c r="B7" s="190"/>
      <c r="C7" s="190"/>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2"/>
    </row>
    <row r="8" spans="1:46" s="50" customFormat="1" ht="12">
      <c r="A8" s="1307" t="s">
        <v>166</v>
      </c>
      <c r="B8" s="1308"/>
      <c r="C8" s="1308"/>
      <c r="D8" s="1308"/>
      <c r="E8" s="1308"/>
      <c r="F8" s="1309"/>
      <c r="G8" s="1310" t="str">
        <f>IF(基本情報入力シート!M15="","",基本情報入力シート!M15)</f>
        <v/>
      </c>
      <c r="H8" s="1310"/>
      <c r="I8" s="1310"/>
      <c r="J8" s="1310"/>
      <c r="K8" s="1310"/>
      <c r="L8" s="1310"/>
      <c r="M8" s="1310"/>
      <c r="N8" s="1310"/>
      <c r="O8" s="1310"/>
      <c r="P8" s="1310"/>
      <c r="Q8" s="1310"/>
      <c r="R8" s="1310"/>
      <c r="S8" s="1310"/>
      <c r="T8" s="1310"/>
      <c r="U8" s="1310"/>
      <c r="V8" s="1310"/>
      <c r="W8" s="1310"/>
      <c r="X8" s="1310"/>
      <c r="Y8" s="1310"/>
      <c r="Z8" s="1310"/>
      <c r="AA8" s="1310"/>
      <c r="AB8" s="1310"/>
      <c r="AC8" s="1310"/>
      <c r="AD8" s="1310"/>
      <c r="AE8" s="1310"/>
      <c r="AF8" s="1310"/>
      <c r="AG8" s="1310"/>
      <c r="AH8" s="1310"/>
      <c r="AI8" s="1310"/>
      <c r="AJ8" s="1311"/>
    </row>
    <row r="9" spans="1:46" s="50" customFormat="1" ht="25.5" customHeight="1">
      <c r="A9" s="1334" t="s">
        <v>165</v>
      </c>
      <c r="B9" s="1104"/>
      <c r="C9" s="1104"/>
      <c r="D9" s="1104"/>
      <c r="E9" s="1104"/>
      <c r="F9" s="1122"/>
      <c r="G9" s="1312" t="str">
        <f>IF(基本情報入力シート!M16="","",基本情報入力シート!M16)</f>
        <v/>
      </c>
      <c r="H9" s="1312"/>
      <c r="I9" s="1312"/>
      <c r="J9" s="1312"/>
      <c r="K9" s="1312"/>
      <c r="L9" s="1312"/>
      <c r="M9" s="1312"/>
      <c r="N9" s="1312"/>
      <c r="O9" s="1312"/>
      <c r="P9" s="1312"/>
      <c r="Q9" s="1312"/>
      <c r="R9" s="1312"/>
      <c r="S9" s="1312"/>
      <c r="T9" s="1312"/>
      <c r="U9" s="1312"/>
      <c r="V9" s="1312"/>
      <c r="W9" s="1312"/>
      <c r="X9" s="1312"/>
      <c r="Y9" s="1312"/>
      <c r="Z9" s="1312"/>
      <c r="AA9" s="1312"/>
      <c r="AB9" s="1312"/>
      <c r="AC9" s="1312"/>
      <c r="AD9" s="1312"/>
      <c r="AE9" s="1312"/>
      <c r="AF9" s="1312"/>
      <c r="AG9" s="1312"/>
      <c r="AH9" s="1312"/>
      <c r="AI9" s="1312"/>
      <c r="AJ9" s="1313"/>
    </row>
    <row r="10" spans="1:46" s="50" customFormat="1" ht="12.75" customHeight="1">
      <c r="A10" s="1325" t="s">
        <v>169</v>
      </c>
      <c r="B10" s="1326"/>
      <c r="C10" s="1326"/>
      <c r="D10" s="1326"/>
      <c r="E10" s="1326"/>
      <c r="F10" s="1327"/>
      <c r="G10" s="200" t="s">
        <v>8</v>
      </c>
      <c r="H10" s="1144" t="str">
        <f>IF(基本情報入力シート!AC17="","",基本情報入力シート!AC17)</f>
        <v>－</v>
      </c>
      <c r="I10" s="1144"/>
      <c r="J10" s="1144"/>
      <c r="K10" s="1144"/>
      <c r="L10" s="1144"/>
      <c r="M10" s="201"/>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3"/>
    </row>
    <row r="11" spans="1:46" s="50" customFormat="1" ht="16.5" customHeight="1">
      <c r="A11" s="1328"/>
      <c r="B11" s="1329"/>
      <c r="C11" s="1329"/>
      <c r="D11" s="1329"/>
      <c r="E11" s="1329"/>
      <c r="F11" s="1330"/>
      <c r="G11" s="1321" t="str">
        <f>IF(基本情報入力シート!M18="","",基本情報入力シート!M18)</f>
        <v/>
      </c>
      <c r="H11" s="1322"/>
      <c r="I11" s="1322"/>
      <c r="J11" s="1322"/>
      <c r="K11" s="1322"/>
      <c r="L11" s="1322"/>
      <c r="M11" s="1322"/>
      <c r="N11" s="1322"/>
      <c r="O11" s="1322"/>
      <c r="P11" s="1322"/>
      <c r="Q11" s="1322"/>
      <c r="R11" s="1322"/>
      <c r="S11" s="1322"/>
      <c r="T11" s="1322"/>
      <c r="U11" s="1322"/>
      <c r="V11" s="1322"/>
      <c r="W11" s="1322"/>
      <c r="X11" s="1322"/>
      <c r="Y11" s="1322"/>
      <c r="Z11" s="1322"/>
      <c r="AA11" s="1322"/>
      <c r="AB11" s="1322"/>
      <c r="AC11" s="1322"/>
      <c r="AD11" s="1322"/>
      <c r="AE11" s="1322"/>
      <c r="AF11" s="1322"/>
      <c r="AG11" s="1322"/>
      <c r="AH11" s="1322"/>
      <c r="AI11" s="1322"/>
      <c r="AJ11" s="1323"/>
    </row>
    <row r="12" spans="1:46" s="50" customFormat="1" ht="16.5" customHeight="1">
      <c r="A12" s="1328"/>
      <c r="B12" s="1329"/>
      <c r="C12" s="1329"/>
      <c r="D12" s="1329"/>
      <c r="E12" s="1329"/>
      <c r="F12" s="1330"/>
      <c r="G12" s="1324" t="str">
        <f>IF(基本情報入力シート!M19="","",基本情報入力シート!M19)</f>
        <v/>
      </c>
      <c r="H12" s="1319"/>
      <c r="I12" s="1319"/>
      <c r="J12" s="1319"/>
      <c r="K12" s="1319"/>
      <c r="L12" s="1319"/>
      <c r="M12" s="1319"/>
      <c r="N12" s="1319"/>
      <c r="O12" s="1319"/>
      <c r="P12" s="1319"/>
      <c r="Q12" s="1319"/>
      <c r="R12" s="1319"/>
      <c r="S12" s="1319"/>
      <c r="T12" s="1319"/>
      <c r="U12" s="1319"/>
      <c r="V12" s="1319"/>
      <c r="W12" s="1319"/>
      <c r="X12" s="1319"/>
      <c r="Y12" s="1319"/>
      <c r="Z12" s="1319"/>
      <c r="AA12" s="1319"/>
      <c r="AB12" s="1319"/>
      <c r="AC12" s="1319"/>
      <c r="AD12" s="1319"/>
      <c r="AE12" s="1319"/>
      <c r="AF12" s="1319"/>
      <c r="AG12" s="1319"/>
      <c r="AH12" s="1319"/>
      <c r="AI12" s="1319"/>
      <c r="AJ12" s="1320"/>
    </row>
    <row r="13" spans="1:46" s="50" customFormat="1" ht="12">
      <c r="A13" s="1331" t="s">
        <v>166</v>
      </c>
      <c r="B13" s="1332"/>
      <c r="C13" s="1332"/>
      <c r="D13" s="1332"/>
      <c r="E13" s="1332"/>
      <c r="F13" s="1333"/>
      <c r="G13" s="1317" t="str">
        <f>IF(基本情報入力シート!M22="","",基本情報入力シート!M22)</f>
        <v/>
      </c>
      <c r="H13" s="1317"/>
      <c r="I13" s="1317"/>
      <c r="J13" s="1317"/>
      <c r="K13" s="1317"/>
      <c r="L13" s="1317"/>
      <c r="M13" s="1317"/>
      <c r="N13" s="1317"/>
      <c r="O13" s="1317"/>
      <c r="P13" s="1317"/>
      <c r="Q13" s="1317"/>
      <c r="R13" s="1317"/>
      <c r="S13" s="1317"/>
      <c r="T13" s="1317"/>
      <c r="U13" s="1317"/>
      <c r="V13" s="1317"/>
      <c r="W13" s="1317"/>
      <c r="X13" s="1317"/>
      <c r="Y13" s="1317"/>
      <c r="Z13" s="1317"/>
      <c r="AA13" s="1317"/>
      <c r="AB13" s="1317"/>
      <c r="AC13" s="1317"/>
      <c r="AD13" s="1317"/>
      <c r="AE13" s="1317"/>
      <c r="AF13" s="1317"/>
      <c r="AG13" s="1317"/>
      <c r="AH13" s="1317"/>
      <c r="AI13" s="1317"/>
      <c r="AJ13" s="1318"/>
    </row>
    <row r="14" spans="1:46" s="50" customFormat="1" ht="25.5" customHeight="1">
      <c r="A14" s="1328" t="s">
        <v>164</v>
      </c>
      <c r="B14" s="1329"/>
      <c r="C14" s="1329"/>
      <c r="D14" s="1329"/>
      <c r="E14" s="1329"/>
      <c r="F14" s="1330"/>
      <c r="G14" s="1319" t="str">
        <f>IF(基本情報入力シート!M23="","",基本情報入力シート!M23)</f>
        <v/>
      </c>
      <c r="H14" s="1319"/>
      <c r="I14" s="1319"/>
      <c r="J14" s="1319"/>
      <c r="K14" s="1319"/>
      <c r="L14" s="1319"/>
      <c r="M14" s="1319"/>
      <c r="N14" s="1319"/>
      <c r="O14" s="1319"/>
      <c r="P14" s="1319"/>
      <c r="Q14" s="1319"/>
      <c r="R14" s="1319"/>
      <c r="S14" s="1319"/>
      <c r="T14" s="1319"/>
      <c r="U14" s="1319"/>
      <c r="V14" s="1319"/>
      <c r="W14" s="1319"/>
      <c r="X14" s="1319"/>
      <c r="Y14" s="1319"/>
      <c r="Z14" s="1319"/>
      <c r="AA14" s="1319"/>
      <c r="AB14" s="1319"/>
      <c r="AC14" s="1319"/>
      <c r="AD14" s="1319"/>
      <c r="AE14" s="1319"/>
      <c r="AF14" s="1319"/>
      <c r="AG14" s="1319"/>
      <c r="AH14" s="1319"/>
      <c r="AI14" s="1319"/>
      <c r="AJ14" s="1320"/>
    </row>
    <row r="15" spans="1:46" s="50" customFormat="1" ht="15" customHeight="1">
      <c r="A15" s="1314" t="s">
        <v>168</v>
      </c>
      <c r="B15" s="1314"/>
      <c r="C15" s="1314"/>
      <c r="D15" s="1314"/>
      <c r="E15" s="1314"/>
      <c r="F15" s="1314"/>
      <c r="G15" s="1108" t="s">
        <v>0</v>
      </c>
      <c r="H15" s="1191"/>
      <c r="I15" s="1191"/>
      <c r="J15" s="1191"/>
      <c r="K15" s="1315" t="str">
        <f>IF(基本情報入力シート!M24="","",基本情報入力シート!M24)</f>
        <v/>
      </c>
      <c r="L15" s="1315"/>
      <c r="M15" s="1315"/>
      <c r="N15" s="1315"/>
      <c r="O15" s="1315"/>
      <c r="P15" s="1191" t="s">
        <v>1</v>
      </c>
      <c r="Q15" s="1191"/>
      <c r="R15" s="1191"/>
      <c r="S15" s="1191"/>
      <c r="T15" s="1315" t="str">
        <f>IF(基本情報入力シート!M25="","",基本情報入力シート!M25)</f>
        <v/>
      </c>
      <c r="U15" s="1315"/>
      <c r="V15" s="1315"/>
      <c r="W15" s="1315"/>
      <c r="X15" s="1315"/>
      <c r="Y15" s="1191" t="s">
        <v>167</v>
      </c>
      <c r="Z15" s="1191"/>
      <c r="AA15" s="1191"/>
      <c r="AB15" s="1191"/>
      <c r="AC15" s="1316" t="str">
        <f>IF(基本情報入力シート!M26="","",基本情報入力シート!M26)</f>
        <v/>
      </c>
      <c r="AD15" s="1316"/>
      <c r="AE15" s="1316"/>
      <c r="AF15" s="1316"/>
      <c r="AG15" s="1316"/>
      <c r="AH15" s="1316"/>
      <c r="AI15" s="1316"/>
      <c r="AJ15" s="1316"/>
      <c r="AK15" s="51"/>
      <c r="AT15" s="52"/>
    </row>
    <row r="16" spans="1:46" s="50" customFormat="1" ht="12.6" thickBot="1">
      <c r="A16" s="204"/>
      <c r="B16" s="204"/>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5"/>
      <c r="AK16" s="51"/>
      <c r="AT16" s="52"/>
    </row>
    <row r="17" spans="1:46" s="50" customFormat="1" ht="3.75" customHeight="1">
      <c r="A17" s="206"/>
      <c r="B17" s="207"/>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c r="AI17" s="207"/>
      <c r="AJ17" s="208"/>
      <c r="AK17" s="51"/>
      <c r="AT17" s="52"/>
    </row>
    <row r="18" spans="1:46" s="50" customFormat="1" ht="18" customHeight="1">
      <c r="A18" s="209" t="s">
        <v>334</v>
      </c>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10"/>
      <c r="AK18" s="51"/>
      <c r="AT18" s="52"/>
    </row>
    <row r="19" spans="1:46" ht="18" customHeight="1">
      <c r="A19" s="211"/>
      <c r="B19" s="212"/>
      <c r="C19" s="213"/>
      <c r="D19" s="214" t="s">
        <v>204</v>
      </c>
      <c r="E19" s="215"/>
      <c r="F19" s="215"/>
      <c r="G19" s="215"/>
      <c r="H19" s="215"/>
      <c r="I19" s="215"/>
      <c r="J19" s="215"/>
      <c r="K19" s="215"/>
      <c r="L19" s="215"/>
      <c r="M19" s="216"/>
      <c r="N19" s="217"/>
      <c r="O19" s="217"/>
      <c r="P19" s="218"/>
      <c r="Q19" s="197"/>
      <c r="R19" s="190"/>
      <c r="S19" s="190"/>
      <c r="T19" s="219"/>
      <c r="U19" s="220" t="s">
        <v>131</v>
      </c>
      <c r="V19" s="221"/>
      <c r="W19" s="221"/>
      <c r="X19" s="221"/>
      <c r="Y19" s="221"/>
      <c r="Z19" s="221"/>
      <c r="AA19" s="221"/>
      <c r="AB19" s="221"/>
      <c r="AC19" s="222"/>
      <c r="AD19" s="221"/>
      <c r="AE19" s="221"/>
      <c r="AF19" s="221"/>
      <c r="AG19" s="223"/>
      <c r="AH19" s="197"/>
      <c r="AI19" s="197"/>
      <c r="AJ19" s="224"/>
      <c r="AK19" s="51"/>
      <c r="AT19" s="53"/>
    </row>
    <row r="20" spans="1:46" ht="3.75" customHeight="1" thickBot="1">
      <c r="A20" s="225"/>
      <c r="B20" s="226"/>
      <c r="C20" s="226"/>
      <c r="D20" s="226"/>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7"/>
      <c r="AK20" s="48"/>
      <c r="AT20" s="53"/>
    </row>
    <row r="21" spans="1:46" ht="13.5" customHeight="1">
      <c r="A21" s="190"/>
      <c r="B21" s="190"/>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2"/>
      <c r="AK21" s="48"/>
      <c r="AT21" s="53"/>
    </row>
    <row r="22" spans="1:46" ht="15" customHeight="1">
      <c r="A22" s="228" t="s">
        <v>206</v>
      </c>
      <c r="B22" s="190"/>
      <c r="C22" s="229"/>
      <c r="D22" s="229"/>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192"/>
      <c r="AK22" s="48"/>
      <c r="AT22" s="53"/>
    </row>
    <row r="23" spans="1:46" ht="50.25" customHeight="1">
      <c r="A23" s="230"/>
      <c r="B23" s="1091" t="s">
        <v>474</v>
      </c>
      <c r="C23" s="1092"/>
      <c r="D23" s="1092"/>
      <c r="E23" s="1092"/>
      <c r="F23" s="1092"/>
      <c r="G23" s="1092"/>
      <c r="H23" s="1092"/>
      <c r="I23" s="1092"/>
      <c r="J23" s="1092"/>
      <c r="K23" s="1092"/>
      <c r="L23" s="1092"/>
      <c r="M23" s="1092"/>
      <c r="N23" s="1092"/>
      <c r="O23" s="1092"/>
      <c r="P23" s="1092"/>
      <c r="Q23" s="1092"/>
      <c r="R23" s="1092"/>
      <c r="S23" s="1092"/>
      <c r="T23" s="1092"/>
      <c r="U23" s="1092"/>
      <c r="V23" s="1092"/>
      <c r="W23" s="1092"/>
      <c r="X23" s="1092"/>
      <c r="Y23" s="1092"/>
      <c r="Z23" s="1092"/>
      <c r="AA23" s="1092"/>
      <c r="AB23" s="1092"/>
      <c r="AC23" s="1092"/>
      <c r="AD23" s="1092"/>
      <c r="AE23" s="1092"/>
      <c r="AF23" s="1092"/>
      <c r="AG23" s="1092"/>
      <c r="AH23" s="1092"/>
      <c r="AI23" s="1092"/>
      <c r="AJ23" s="1092"/>
      <c r="AK23" s="48"/>
      <c r="AT23" s="53"/>
    </row>
    <row r="24" spans="1:46" ht="4.5" customHeight="1">
      <c r="A24" s="190"/>
      <c r="B24" s="231"/>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192"/>
      <c r="AK24" s="48"/>
      <c r="AT24" s="53"/>
    </row>
    <row r="25" spans="1:46" ht="15" customHeight="1">
      <c r="A25" s="190" t="s">
        <v>47</v>
      </c>
      <c r="B25" s="231"/>
      <c r="C25" s="229"/>
      <c r="D25" s="229"/>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192"/>
      <c r="AK25" s="48"/>
      <c r="AT25" s="53"/>
    </row>
    <row r="26" spans="1:46" ht="17.25" customHeight="1">
      <c r="A26" s="201" t="s">
        <v>45</v>
      </c>
      <c r="B26" s="232" t="s">
        <v>271</v>
      </c>
      <c r="C26" s="232"/>
      <c r="D26" s="232"/>
      <c r="E26" s="232"/>
      <c r="F26" s="232"/>
      <c r="G26" s="232"/>
      <c r="H26" s="232"/>
      <c r="I26" s="232"/>
      <c r="J26" s="232"/>
      <c r="K26" s="232"/>
      <c r="L26" s="233"/>
      <c r="M26" s="234" t="s">
        <v>322</v>
      </c>
      <c r="N26" s="1335" t="s">
        <v>323</v>
      </c>
      <c r="O26" s="1336"/>
      <c r="P26" s="1336"/>
      <c r="Q26" s="1336"/>
      <c r="R26" s="1336"/>
      <c r="S26" s="1336"/>
      <c r="T26" s="1336"/>
      <c r="U26" s="1336"/>
      <c r="V26" s="1336"/>
      <c r="W26" s="1336"/>
      <c r="X26" s="1336"/>
      <c r="Y26" s="1336"/>
      <c r="Z26" s="1336"/>
      <c r="AA26" s="1336"/>
      <c r="AB26" s="1336"/>
      <c r="AC26" s="1336"/>
      <c r="AD26" s="1336"/>
      <c r="AE26" s="1336"/>
      <c r="AF26" s="1336"/>
      <c r="AG26" s="1336"/>
      <c r="AH26" s="1336"/>
      <c r="AI26" s="1336"/>
      <c r="AJ26" s="1337"/>
      <c r="AK26" s="48"/>
      <c r="AT26" s="53"/>
    </row>
    <row r="27" spans="1:46" ht="17.25" customHeight="1">
      <c r="A27" s="235" t="s">
        <v>11</v>
      </c>
      <c r="B27" s="232" t="s">
        <v>300</v>
      </c>
      <c r="C27" s="236"/>
      <c r="D27" s="236"/>
      <c r="E27" s="236"/>
      <c r="F27" s="236"/>
      <c r="G27" s="236"/>
      <c r="H27" s="236"/>
      <c r="I27" s="236"/>
      <c r="J27" s="236"/>
      <c r="K27" s="236"/>
      <c r="L27" s="236"/>
      <c r="M27" s="237"/>
      <c r="N27" s="1338"/>
      <c r="O27" s="1339"/>
      <c r="P27" s="1339"/>
      <c r="Q27" s="1339"/>
      <c r="R27" s="1339"/>
      <c r="S27" s="1339"/>
      <c r="T27" s="1339"/>
      <c r="U27" s="1339"/>
      <c r="V27" s="1339"/>
      <c r="W27" s="1339"/>
      <c r="X27" s="1339"/>
      <c r="Y27" s="1339"/>
      <c r="Z27" s="1339"/>
      <c r="AA27" s="1339"/>
      <c r="AB27" s="1339"/>
      <c r="AC27" s="1339"/>
      <c r="AD27" s="1339"/>
      <c r="AE27" s="1339"/>
      <c r="AF27" s="1339"/>
      <c r="AG27" s="1339"/>
      <c r="AH27" s="1339"/>
      <c r="AI27" s="1339"/>
      <c r="AJ27" s="1340"/>
      <c r="AK27" s="48"/>
      <c r="AL27" s="1093" t="s">
        <v>448</v>
      </c>
      <c r="AT27" s="53"/>
    </row>
    <row r="28" spans="1:46" ht="21" customHeight="1" thickBot="1">
      <c r="A28" s="235" t="s">
        <v>35</v>
      </c>
      <c r="B28" s="232" t="s">
        <v>92</v>
      </c>
      <c r="C28" s="236"/>
      <c r="D28" s="1148">
        <f>IF(AD4="","",AD4)</f>
        <v>4</v>
      </c>
      <c r="E28" s="1148"/>
      <c r="F28" s="238" t="s">
        <v>221</v>
      </c>
      <c r="G28" s="236"/>
      <c r="H28" s="236"/>
      <c r="I28" s="236"/>
      <c r="J28" s="236"/>
      <c r="K28" s="236"/>
      <c r="L28" s="236"/>
      <c r="M28" s="236"/>
      <c r="N28" s="236"/>
      <c r="O28" s="236"/>
      <c r="P28" s="236"/>
      <c r="Q28" s="236"/>
      <c r="R28" s="236"/>
      <c r="S28" s="236"/>
      <c r="T28" s="236"/>
      <c r="U28" s="236"/>
      <c r="V28" s="236"/>
      <c r="W28" s="236"/>
      <c r="X28" s="236"/>
      <c r="Y28" s="236"/>
      <c r="Z28" s="236"/>
      <c r="AA28" s="236"/>
      <c r="AB28" s="1149" t="str">
        <f>IF('別紙様式2-2 個表_処遇'!O5="","",'別紙様式2-2 個表_処遇'!O5)</f>
        <v/>
      </c>
      <c r="AC28" s="1150"/>
      <c r="AD28" s="1150"/>
      <c r="AE28" s="1150"/>
      <c r="AF28" s="1150"/>
      <c r="AG28" s="1150"/>
      <c r="AH28" s="1150"/>
      <c r="AI28" s="1151" t="s">
        <v>2</v>
      </c>
      <c r="AJ28" s="1108"/>
      <c r="AK28" s="51"/>
      <c r="AL28" s="1094"/>
      <c r="AT28" s="53"/>
    </row>
    <row r="29" spans="1:46" ht="21" customHeight="1" thickBot="1">
      <c r="A29" s="239" t="s">
        <v>29</v>
      </c>
      <c r="B29" s="240" t="s">
        <v>335</v>
      </c>
      <c r="C29" s="241"/>
      <c r="D29" s="240"/>
      <c r="E29" s="240"/>
      <c r="F29" s="240"/>
      <c r="G29" s="240"/>
      <c r="H29" s="240"/>
      <c r="I29" s="240"/>
      <c r="J29" s="240"/>
      <c r="K29" s="240"/>
      <c r="L29" s="240"/>
      <c r="M29" s="240"/>
      <c r="N29" s="240"/>
      <c r="O29" s="240"/>
      <c r="P29" s="240"/>
      <c r="Q29" s="240"/>
      <c r="R29" s="240"/>
      <c r="S29" s="240"/>
      <c r="T29" s="240"/>
      <c r="U29" s="240"/>
      <c r="V29" s="240"/>
      <c r="W29" s="240"/>
      <c r="X29" s="240"/>
      <c r="Y29" s="240"/>
      <c r="Z29" s="242"/>
      <c r="AA29" s="243" t="s">
        <v>299</v>
      </c>
      <c r="AB29" s="1146" t="str">
        <f>IFERROR(AB30-AB31,"")</f>
        <v/>
      </c>
      <c r="AC29" s="1147"/>
      <c r="AD29" s="1147"/>
      <c r="AE29" s="1147"/>
      <c r="AF29" s="1147"/>
      <c r="AG29" s="1147"/>
      <c r="AH29" s="1147"/>
      <c r="AI29" s="1107" t="s">
        <v>2</v>
      </c>
      <c r="AJ29" s="1108"/>
      <c r="AK29" s="48" t="s">
        <v>247</v>
      </c>
      <c r="AL29" s="55" t="str">
        <f>IF(AB28="","",IF(AB29="","",IF(AB29&gt;AB28,"○","☓")))</f>
        <v/>
      </c>
      <c r="AM29" s="56" t="s">
        <v>248</v>
      </c>
      <c r="AN29" s="57"/>
      <c r="AO29" s="57"/>
      <c r="AP29" s="57"/>
      <c r="AQ29" s="57"/>
      <c r="AR29" s="57"/>
      <c r="AS29" s="57"/>
      <c r="AT29" s="58"/>
    </row>
    <row r="30" spans="1:46" ht="21" customHeight="1" thickBot="1">
      <c r="A30" s="244"/>
      <c r="B30" s="1164" t="s">
        <v>302</v>
      </c>
      <c r="C30" s="1165"/>
      <c r="D30" s="1165"/>
      <c r="E30" s="1165"/>
      <c r="F30" s="1165"/>
      <c r="G30" s="1165"/>
      <c r="H30" s="1165"/>
      <c r="I30" s="1165"/>
      <c r="J30" s="1165"/>
      <c r="K30" s="1165"/>
      <c r="L30" s="1165"/>
      <c r="M30" s="1165"/>
      <c r="N30" s="1165"/>
      <c r="O30" s="1165"/>
      <c r="P30" s="1165"/>
      <c r="Q30" s="1165"/>
      <c r="R30" s="1165"/>
      <c r="S30" s="1165"/>
      <c r="T30" s="1165"/>
      <c r="U30" s="1165"/>
      <c r="V30" s="1165"/>
      <c r="W30" s="1165"/>
      <c r="X30" s="1165"/>
      <c r="Y30" s="1165"/>
      <c r="Z30" s="1165"/>
      <c r="AA30" s="1165"/>
      <c r="AB30" s="1166"/>
      <c r="AC30" s="1167"/>
      <c r="AD30" s="1167"/>
      <c r="AE30" s="1167"/>
      <c r="AF30" s="1167"/>
      <c r="AG30" s="1167"/>
      <c r="AH30" s="1168"/>
      <c r="AI30" s="1111" t="s">
        <v>2</v>
      </c>
      <c r="AJ30" s="1112"/>
      <c r="AK30" s="48"/>
      <c r="AT30" s="53"/>
    </row>
    <row r="31" spans="1:46" ht="21" customHeight="1" thickBot="1">
      <c r="A31" s="245"/>
      <c r="B31" s="1161" t="s">
        <v>336</v>
      </c>
      <c r="C31" s="1162"/>
      <c r="D31" s="1162"/>
      <c r="E31" s="1162"/>
      <c r="F31" s="1162"/>
      <c r="G31" s="1162"/>
      <c r="H31" s="1162"/>
      <c r="I31" s="1162"/>
      <c r="J31" s="1162"/>
      <c r="K31" s="1162"/>
      <c r="L31" s="1162"/>
      <c r="M31" s="1162"/>
      <c r="N31" s="1162"/>
      <c r="O31" s="1162"/>
      <c r="P31" s="1162"/>
      <c r="Q31" s="1162"/>
      <c r="R31" s="1162"/>
      <c r="S31" s="1162"/>
      <c r="T31" s="1162"/>
      <c r="U31" s="1162"/>
      <c r="V31" s="1162"/>
      <c r="W31" s="1162"/>
      <c r="X31" s="1162"/>
      <c r="Y31" s="1162"/>
      <c r="Z31" s="1162"/>
      <c r="AA31" s="1163"/>
      <c r="AB31" s="1181" t="str">
        <f>IF((AB32-AB33-AB34-AB35)=0,"",(AB32-AB33-AB34-AB35))</f>
        <v/>
      </c>
      <c r="AC31" s="1182"/>
      <c r="AD31" s="1182"/>
      <c r="AE31" s="1182"/>
      <c r="AF31" s="1182"/>
      <c r="AG31" s="1182"/>
      <c r="AH31" s="1182"/>
      <c r="AI31" s="1183" t="s">
        <v>2</v>
      </c>
      <c r="AJ31" s="1184"/>
      <c r="AK31" s="48"/>
      <c r="AT31" s="53"/>
    </row>
    <row r="32" spans="1:46" ht="21" customHeight="1" thickBot="1">
      <c r="A32" s="246"/>
      <c r="B32" s="1346"/>
      <c r="C32" s="247" t="s">
        <v>222</v>
      </c>
      <c r="D32" s="247"/>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1166"/>
      <c r="AC32" s="1167"/>
      <c r="AD32" s="1167"/>
      <c r="AE32" s="1167"/>
      <c r="AF32" s="1167"/>
      <c r="AG32" s="1167"/>
      <c r="AH32" s="1168"/>
      <c r="AI32" s="1116" t="s">
        <v>2</v>
      </c>
      <c r="AJ32" s="1117"/>
      <c r="AK32" s="51"/>
      <c r="AT32" s="53"/>
    </row>
    <row r="33" spans="1:46" ht="21" customHeight="1" thickBot="1">
      <c r="A33" s="246"/>
      <c r="B33" s="1346"/>
      <c r="C33" s="249" t="s">
        <v>309</v>
      </c>
      <c r="D33" s="249"/>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1166"/>
      <c r="AC33" s="1208"/>
      <c r="AD33" s="1208"/>
      <c r="AE33" s="1208"/>
      <c r="AF33" s="1208"/>
      <c r="AG33" s="1208"/>
      <c r="AH33" s="1209"/>
      <c r="AI33" s="1111" t="s">
        <v>2</v>
      </c>
      <c r="AJ33" s="1112"/>
      <c r="AK33" s="51"/>
      <c r="AT33" s="53"/>
    </row>
    <row r="34" spans="1:46" ht="21" customHeight="1" thickBot="1">
      <c r="A34" s="246"/>
      <c r="B34" s="1346"/>
      <c r="C34" s="249" t="s">
        <v>337</v>
      </c>
      <c r="D34" s="249"/>
      <c r="E34" s="250"/>
      <c r="F34" s="250"/>
      <c r="G34" s="250"/>
      <c r="H34" s="250"/>
      <c r="I34" s="250"/>
      <c r="J34" s="250"/>
      <c r="K34" s="250"/>
      <c r="L34" s="250"/>
      <c r="M34" s="250"/>
      <c r="N34" s="250"/>
      <c r="O34" s="250"/>
      <c r="P34" s="250"/>
      <c r="Q34" s="250"/>
      <c r="R34" s="250"/>
      <c r="S34" s="250"/>
      <c r="T34" s="250"/>
      <c r="U34" s="251"/>
      <c r="V34" s="252"/>
      <c r="W34" s="252"/>
      <c r="X34" s="252"/>
      <c r="Y34" s="252"/>
      <c r="Z34" s="253"/>
      <c r="AA34" s="253"/>
      <c r="AB34" s="1350"/>
      <c r="AC34" s="1351"/>
      <c r="AD34" s="1351"/>
      <c r="AE34" s="1351"/>
      <c r="AF34" s="1351"/>
      <c r="AG34" s="1351"/>
      <c r="AH34" s="1352"/>
      <c r="AI34" s="1111" t="s">
        <v>2</v>
      </c>
      <c r="AJ34" s="1112"/>
      <c r="AK34" s="51"/>
      <c r="AT34" s="53"/>
    </row>
    <row r="35" spans="1:46" ht="21" customHeight="1" thickBot="1">
      <c r="A35" s="254"/>
      <c r="B35" s="255"/>
      <c r="C35" s="256" t="s">
        <v>301</v>
      </c>
      <c r="D35" s="256"/>
      <c r="E35" s="257"/>
      <c r="F35" s="257"/>
      <c r="G35" s="257"/>
      <c r="H35" s="257"/>
      <c r="I35" s="257"/>
      <c r="J35" s="257"/>
      <c r="K35" s="257"/>
      <c r="L35" s="257"/>
      <c r="M35" s="250"/>
      <c r="N35" s="250"/>
      <c r="O35" s="250"/>
      <c r="P35" s="250"/>
      <c r="Q35" s="250"/>
      <c r="R35" s="250"/>
      <c r="S35" s="250"/>
      <c r="T35" s="250"/>
      <c r="U35" s="251"/>
      <c r="V35" s="252"/>
      <c r="W35" s="252"/>
      <c r="X35" s="252"/>
      <c r="Y35" s="252"/>
      <c r="Z35" s="253"/>
      <c r="AA35" s="253"/>
      <c r="AB35" s="1203"/>
      <c r="AC35" s="1204"/>
      <c r="AD35" s="1204"/>
      <c r="AE35" s="1204"/>
      <c r="AF35" s="1204"/>
      <c r="AG35" s="1204"/>
      <c r="AH35" s="1205"/>
      <c r="AI35" s="1206" t="s">
        <v>183</v>
      </c>
      <c r="AJ35" s="1207"/>
      <c r="AK35" s="51"/>
      <c r="AT35" s="53"/>
    </row>
    <row r="36" spans="1:46" s="50" customFormat="1" ht="21" customHeight="1" thickBot="1">
      <c r="A36" s="201" t="s">
        <v>93</v>
      </c>
      <c r="B36" s="1341" t="s">
        <v>16</v>
      </c>
      <c r="C36" s="1341"/>
      <c r="D36" s="1341"/>
      <c r="E36" s="1341"/>
      <c r="F36" s="1341"/>
      <c r="G36" s="1341"/>
      <c r="H36" s="1341"/>
      <c r="I36" s="1341"/>
      <c r="J36" s="1341"/>
      <c r="K36" s="1341"/>
      <c r="L36" s="1342"/>
      <c r="M36" s="258"/>
      <c r="N36" s="259" t="s">
        <v>34</v>
      </c>
      <c r="O36" s="259"/>
      <c r="P36" s="1187"/>
      <c r="Q36" s="1187"/>
      <c r="R36" s="259" t="s">
        <v>12</v>
      </c>
      <c r="S36" s="1187"/>
      <c r="T36" s="1187"/>
      <c r="U36" s="259" t="s">
        <v>13</v>
      </c>
      <c r="V36" s="1186" t="s">
        <v>14</v>
      </c>
      <c r="W36" s="1186"/>
      <c r="X36" s="259" t="s">
        <v>34</v>
      </c>
      <c r="Y36" s="259"/>
      <c r="Z36" s="1187"/>
      <c r="AA36" s="1187"/>
      <c r="AB36" s="259" t="s">
        <v>12</v>
      </c>
      <c r="AC36" s="1187"/>
      <c r="AD36" s="1187"/>
      <c r="AE36" s="259" t="s">
        <v>13</v>
      </c>
      <c r="AF36" s="259"/>
      <c r="AG36" s="259"/>
      <c r="AH36" s="1186"/>
      <c r="AI36" s="1186"/>
      <c r="AJ36" s="260"/>
      <c r="AK36" s="51"/>
    </row>
    <row r="37" spans="1:46" ht="6.75" customHeight="1">
      <c r="A37" s="261"/>
      <c r="B37" s="262"/>
      <c r="C37" s="262"/>
      <c r="D37" s="262"/>
      <c r="E37" s="262"/>
      <c r="F37" s="262"/>
      <c r="G37" s="262"/>
      <c r="H37" s="262"/>
      <c r="I37" s="262"/>
      <c r="J37" s="262"/>
      <c r="K37" s="262"/>
      <c r="L37" s="262"/>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4"/>
      <c r="AK37" s="48"/>
      <c r="AT37" s="53"/>
    </row>
    <row r="38" spans="1:46" ht="13.5" customHeight="1">
      <c r="A38" s="265" t="s">
        <v>107</v>
      </c>
      <c r="B38" s="266"/>
      <c r="C38" s="266"/>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7"/>
      <c r="AK38" s="48"/>
      <c r="AT38" s="53"/>
    </row>
    <row r="39" spans="1:46" ht="24" customHeight="1">
      <c r="A39" s="268" t="s">
        <v>108</v>
      </c>
      <c r="B39" s="1145" t="s">
        <v>464</v>
      </c>
      <c r="C39" s="1145"/>
      <c r="D39" s="1145"/>
      <c r="E39" s="1145"/>
      <c r="F39" s="1145"/>
      <c r="G39" s="1145"/>
      <c r="H39" s="1145"/>
      <c r="I39" s="1145"/>
      <c r="J39" s="1145"/>
      <c r="K39" s="1145"/>
      <c r="L39" s="1145"/>
      <c r="M39" s="1145"/>
      <c r="N39" s="1145"/>
      <c r="O39" s="1145"/>
      <c r="P39" s="1145"/>
      <c r="Q39" s="1145"/>
      <c r="R39" s="1145"/>
      <c r="S39" s="1145"/>
      <c r="T39" s="1145"/>
      <c r="U39" s="1145"/>
      <c r="V39" s="1145"/>
      <c r="W39" s="1145"/>
      <c r="X39" s="1145"/>
      <c r="Y39" s="1145"/>
      <c r="Z39" s="1145"/>
      <c r="AA39" s="1145"/>
      <c r="AB39" s="1145"/>
      <c r="AC39" s="1145"/>
      <c r="AD39" s="1145"/>
      <c r="AE39" s="1145"/>
      <c r="AF39" s="1145"/>
      <c r="AG39" s="1145"/>
      <c r="AH39" s="1145"/>
      <c r="AI39" s="1145"/>
      <c r="AJ39" s="1145"/>
      <c r="AK39" s="48"/>
      <c r="AL39" s="54"/>
      <c r="AM39" s="54"/>
      <c r="AN39" s="54"/>
      <c r="AO39" s="54"/>
      <c r="AP39" s="54"/>
      <c r="AQ39" s="54"/>
      <c r="AR39" s="54"/>
      <c r="AS39" s="54"/>
      <c r="AT39" s="60"/>
    </row>
    <row r="40" spans="1:46" ht="76.5" customHeight="1">
      <c r="A40" s="268" t="s">
        <v>108</v>
      </c>
      <c r="B40" s="1170" t="s">
        <v>477</v>
      </c>
      <c r="C40" s="1170"/>
      <c r="D40" s="1170"/>
      <c r="E40" s="1170"/>
      <c r="F40" s="1170"/>
      <c r="G40" s="1170"/>
      <c r="H40" s="1170"/>
      <c r="I40" s="1170"/>
      <c r="J40" s="1170"/>
      <c r="K40" s="1170"/>
      <c r="L40" s="1170"/>
      <c r="M40" s="1170"/>
      <c r="N40" s="1170"/>
      <c r="O40" s="1170"/>
      <c r="P40" s="1170"/>
      <c r="Q40" s="1170"/>
      <c r="R40" s="1170"/>
      <c r="S40" s="1170"/>
      <c r="T40" s="1170"/>
      <c r="U40" s="1170"/>
      <c r="V40" s="1170"/>
      <c r="W40" s="1170"/>
      <c r="X40" s="1170"/>
      <c r="Y40" s="1170"/>
      <c r="Z40" s="1170"/>
      <c r="AA40" s="1170"/>
      <c r="AB40" s="1170"/>
      <c r="AC40" s="1170"/>
      <c r="AD40" s="1170"/>
      <c r="AE40" s="1170"/>
      <c r="AF40" s="1170"/>
      <c r="AG40" s="1170"/>
      <c r="AH40" s="1170"/>
      <c r="AI40" s="1170"/>
      <c r="AJ40" s="1170"/>
      <c r="AK40" s="48"/>
      <c r="AT40" s="53"/>
    </row>
    <row r="41" spans="1:46" s="54" customFormat="1" ht="34.5" customHeight="1">
      <c r="A41" s="268" t="s">
        <v>108</v>
      </c>
      <c r="B41" s="1170" t="s">
        <v>338</v>
      </c>
      <c r="C41" s="1170"/>
      <c r="D41" s="1170"/>
      <c r="E41" s="1170"/>
      <c r="F41" s="1170"/>
      <c r="G41" s="1170"/>
      <c r="H41" s="1170"/>
      <c r="I41" s="1170"/>
      <c r="J41" s="1170"/>
      <c r="K41" s="1170"/>
      <c r="L41" s="1170"/>
      <c r="M41" s="1170"/>
      <c r="N41" s="1170"/>
      <c r="O41" s="1170"/>
      <c r="P41" s="1170"/>
      <c r="Q41" s="1170"/>
      <c r="R41" s="1170"/>
      <c r="S41" s="1170"/>
      <c r="T41" s="1170"/>
      <c r="U41" s="1170"/>
      <c r="V41" s="1170"/>
      <c r="W41" s="1170"/>
      <c r="X41" s="1170"/>
      <c r="Y41" s="1170"/>
      <c r="Z41" s="1170"/>
      <c r="AA41" s="1170"/>
      <c r="AB41" s="1170"/>
      <c r="AC41" s="1170"/>
      <c r="AD41" s="1170"/>
      <c r="AE41" s="1170"/>
      <c r="AF41" s="1170"/>
      <c r="AG41" s="1170"/>
      <c r="AH41" s="1170"/>
      <c r="AI41" s="1170"/>
      <c r="AJ41" s="1170"/>
      <c r="AK41" s="48"/>
      <c r="AT41" s="60"/>
    </row>
    <row r="42" spans="1:46" s="54" customFormat="1" ht="41.25" customHeight="1">
      <c r="A42" s="268" t="s">
        <v>108</v>
      </c>
      <c r="B42" s="1169" t="s">
        <v>333</v>
      </c>
      <c r="C42" s="1169"/>
      <c r="D42" s="1169"/>
      <c r="E42" s="1169"/>
      <c r="F42" s="1169"/>
      <c r="G42" s="1169"/>
      <c r="H42" s="1169"/>
      <c r="I42" s="1169"/>
      <c r="J42" s="1169"/>
      <c r="K42" s="1169"/>
      <c r="L42" s="1169"/>
      <c r="M42" s="1169"/>
      <c r="N42" s="1169"/>
      <c r="O42" s="1169"/>
      <c r="P42" s="1169"/>
      <c r="Q42" s="1169"/>
      <c r="R42" s="1169"/>
      <c r="S42" s="1169"/>
      <c r="T42" s="1169"/>
      <c r="U42" s="1169"/>
      <c r="V42" s="1169"/>
      <c r="W42" s="1169"/>
      <c r="X42" s="1169"/>
      <c r="Y42" s="1169"/>
      <c r="Z42" s="1169"/>
      <c r="AA42" s="1169"/>
      <c r="AB42" s="1169"/>
      <c r="AC42" s="1169"/>
      <c r="AD42" s="1169"/>
      <c r="AE42" s="1169"/>
      <c r="AF42" s="1169"/>
      <c r="AG42" s="1169"/>
      <c r="AH42" s="1169"/>
      <c r="AI42" s="1169"/>
      <c r="AJ42" s="1169"/>
      <c r="AK42" s="48"/>
      <c r="AT42" s="60"/>
    </row>
    <row r="43" spans="1:46" s="54" customFormat="1" ht="4.5" customHeight="1">
      <c r="A43" s="268"/>
      <c r="B43" s="269"/>
      <c r="C43" s="269"/>
      <c r="D43" s="269"/>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70"/>
      <c r="AK43" s="48"/>
      <c r="AT43" s="60"/>
    </row>
    <row r="44" spans="1:46" ht="15" customHeight="1">
      <c r="A44" s="190" t="s">
        <v>46</v>
      </c>
      <c r="B44" s="231"/>
      <c r="C44" s="229"/>
      <c r="D44" s="229"/>
      <c r="E44" s="229"/>
      <c r="F44" s="229"/>
      <c r="G44" s="229"/>
      <c r="H44" s="229"/>
      <c r="I44" s="229"/>
      <c r="J44" s="229"/>
      <c r="K44" s="229"/>
      <c r="L44" s="229"/>
      <c r="M44" s="229"/>
      <c r="N44" s="229"/>
      <c r="O44" s="229"/>
      <c r="P44" s="229"/>
      <c r="Q44" s="229"/>
      <c r="R44" s="229"/>
      <c r="S44" s="229"/>
      <c r="T44" s="229"/>
      <c r="U44" s="229"/>
      <c r="V44" s="229"/>
      <c r="W44" s="229"/>
      <c r="X44" s="229"/>
      <c r="Y44" s="271"/>
      <c r="Z44" s="229"/>
      <c r="AA44" s="229"/>
      <c r="AB44" s="229"/>
      <c r="AC44" s="229"/>
      <c r="AD44" s="229"/>
      <c r="AE44" s="229"/>
      <c r="AF44" s="229"/>
      <c r="AG44" s="229"/>
      <c r="AH44" s="229"/>
      <c r="AI44" s="229"/>
      <c r="AJ44" s="192"/>
      <c r="AK44" s="48"/>
      <c r="AT44" s="53"/>
    </row>
    <row r="45" spans="1:46" ht="17.25" customHeight="1">
      <c r="A45" s="201" t="s">
        <v>10</v>
      </c>
      <c r="B45" s="1109" t="s">
        <v>272</v>
      </c>
      <c r="C45" s="1109"/>
      <c r="D45" s="1109"/>
      <c r="E45" s="1109"/>
      <c r="F45" s="1109"/>
      <c r="G45" s="1109"/>
      <c r="H45" s="1109"/>
      <c r="I45" s="1109"/>
      <c r="J45" s="1109"/>
      <c r="K45" s="1109"/>
      <c r="L45" s="272" t="s">
        <v>77</v>
      </c>
      <c r="M45" s="273"/>
      <c r="N45" s="273"/>
      <c r="O45" s="273"/>
      <c r="P45" s="273"/>
      <c r="Q45" s="273"/>
      <c r="R45" s="273"/>
      <c r="S45" s="273"/>
      <c r="T45" s="273"/>
      <c r="U45" s="273"/>
      <c r="V45" s="273"/>
      <c r="W45" s="273"/>
      <c r="X45" s="273"/>
      <c r="Y45" s="273"/>
      <c r="Z45" s="273"/>
      <c r="AA45" s="273"/>
      <c r="AB45" s="273"/>
      <c r="AC45" s="273"/>
      <c r="AD45" s="273"/>
      <c r="AE45" s="273"/>
      <c r="AF45" s="273"/>
      <c r="AG45" s="273"/>
      <c r="AH45" s="273"/>
      <c r="AI45" s="273"/>
      <c r="AJ45" s="274"/>
      <c r="AK45" s="48"/>
      <c r="AT45" s="53"/>
    </row>
    <row r="46" spans="1:46" ht="17.25" customHeight="1">
      <c r="A46" s="201" t="s">
        <v>11</v>
      </c>
      <c r="B46" s="1185" t="s">
        <v>85</v>
      </c>
      <c r="C46" s="1185"/>
      <c r="D46" s="1185"/>
      <c r="E46" s="1185"/>
      <c r="F46" s="1185"/>
      <c r="G46" s="1185"/>
      <c r="H46" s="1185"/>
      <c r="I46" s="1185"/>
      <c r="J46" s="1185"/>
      <c r="K46" s="1185"/>
      <c r="L46" s="272"/>
      <c r="M46" s="1178" t="s">
        <v>163</v>
      </c>
      <c r="N46" s="1179"/>
      <c r="O46" s="1179"/>
      <c r="P46" s="1179"/>
      <c r="Q46" s="1179"/>
      <c r="R46" s="1179"/>
      <c r="S46" s="1179"/>
      <c r="T46" s="1179"/>
      <c r="U46" s="1179"/>
      <c r="V46" s="1179"/>
      <c r="W46" s="1179"/>
      <c r="X46" s="1179"/>
      <c r="Y46" s="1179"/>
      <c r="Z46" s="1179"/>
      <c r="AA46" s="1179"/>
      <c r="AB46" s="1179"/>
      <c r="AC46" s="1179"/>
      <c r="AD46" s="1179"/>
      <c r="AE46" s="1179"/>
      <c r="AF46" s="1179"/>
      <c r="AG46" s="1179"/>
      <c r="AH46" s="1179"/>
      <c r="AI46" s="1179"/>
      <c r="AJ46" s="1180"/>
      <c r="AK46" s="48"/>
      <c r="AL46" s="61"/>
      <c r="AT46" s="53"/>
    </row>
    <row r="47" spans="1:46" ht="26.25" customHeight="1">
      <c r="A47" s="275" t="s">
        <v>35</v>
      </c>
      <c r="B47" s="1110" t="s">
        <v>386</v>
      </c>
      <c r="C47" s="1110"/>
      <c r="D47" s="1110"/>
      <c r="E47" s="1110"/>
      <c r="F47" s="1110"/>
      <c r="G47" s="1110"/>
      <c r="H47" s="1110"/>
      <c r="I47" s="1110"/>
      <c r="J47" s="1110"/>
      <c r="K47" s="1110"/>
      <c r="L47" s="272"/>
      <c r="M47" s="1178"/>
      <c r="N47" s="1179"/>
      <c r="O47" s="1179"/>
      <c r="P47" s="1179"/>
      <c r="Q47" s="1179"/>
      <c r="R47" s="1179"/>
      <c r="S47" s="1179"/>
      <c r="T47" s="1179"/>
      <c r="U47" s="1179"/>
      <c r="V47" s="1179"/>
      <c r="W47" s="1179"/>
      <c r="X47" s="1179"/>
      <c r="Y47" s="1179"/>
      <c r="Z47" s="1179"/>
      <c r="AA47" s="1179"/>
      <c r="AB47" s="1179"/>
      <c r="AC47" s="1179"/>
      <c r="AD47" s="1179"/>
      <c r="AE47" s="1179"/>
      <c r="AF47" s="1179"/>
      <c r="AG47" s="1179"/>
      <c r="AH47" s="1179"/>
      <c r="AI47" s="1179"/>
      <c r="AJ47" s="1180"/>
      <c r="AK47" s="48"/>
      <c r="AL47" s="61"/>
      <c r="AT47" s="53"/>
    </row>
    <row r="48" spans="1:46" ht="17.25" customHeight="1">
      <c r="A48" s="235" t="s">
        <v>29</v>
      </c>
      <c r="B48" s="1109" t="s">
        <v>303</v>
      </c>
      <c r="C48" s="1109"/>
      <c r="D48" s="1109"/>
      <c r="E48" s="1109"/>
      <c r="F48" s="1109"/>
      <c r="G48" s="1109"/>
      <c r="H48" s="1109"/>
      <c r="I48" s="1109"/>
      <c r="J48" s="1109"/>
      <c r="K48" s="1109"/>
      <c r="L48" s="272"/>
      <c r="M48" s="276"/>
      <c r="N48" s="276"/>
      <c r="O48" s="276"/>
      <c r="P48" s="276"/>
      <c r="Q48" s="276"/>
      <c r="R48" s="276"/>
      <c r="S48" s="276"/>
      <c r="T48" s="276"/>
      <c r="U48" s="276"/>
      <c r="V48" s="276"/>
      <c r="W48" s="276"/>
      <c r="X48" s="276"/>
      <c r="Y48" s="276"/>
      <c r="Z48" s="276"/>
      <c r="AA48" s="276"/>
      <c r="AB48" s="277"/>
      <c r="AC48" s="277"/>
      <c r="AD48" s="277"/>
      <c r="AE48" s="277"/>
      <c r="AF48" s="277"/>
      <c r="AG48" s="277"/>
      <c r="AH48" s="277"/>
      <c r="AI48" s="277"/>
      <c r="AJ48" s="278"/>
      <c r="AK48" s="48"/>
      <c r="AL48" s="1093" t="s">
        <v>449</v>
      </c>
      <c r="AT48" s="53"/>
    </row>
    <row r="49" spans="1:52" ht="21" customHeight="1" thickBot="1">
      <c r="A49" s="279" t="s">
        <v>99</v>
      </c>
      <c r="B49" s="280" t="s">
        <v>34</v>
      </c>
      <c r="C49" s="280"/>
      <c r="D49" s="1104">
        <f>IF(AD4="","",AD4)</f>
        <v>4</v>
      </c>
      <c r="E49" s="1104"/>
      <c r="F49" s="280" t="s">
        <v>339</v>
      </c>
      <c r="G49" s="280"/>
      <c r="H49" s="280"/>
      <c r="I49" s="280"/>
      <c r="J49" s="280"/>
      <c r="K49" s="280"/>
      <c r="L49" s="271"/>
      <c r="M49" s="280"/>
      <c r="N49" s="280"/>
      <c r="O49" s="281"/>
      <c r="P49" s="281"/>
      <c r="Q49" s="280"/>
      <c r="R49" s="281"/>
      <c r="S49" s="281"/>
      <c r="T49" s="282"/>
      <c r="U49" s="280"/>
      <c r="V49" s="280"/>
      <c r="W49" s="241"/>
      <c r="X49" s="280"/>
      <c r="Y49" s="283"/>
      <c r="Z49" s="284"/>
      <c r="AA49" s="284"/>
      <c r="AB49" s="1105" t="str">
        <f>IF('別紙様式2-3 個表_特定'!O5="","",'別紙様式2-3 個表_特定'!O5)</f>
        <v/>
      </c>
      <c r="AC49" s="1106"/>
      <c r="AD49" s="1106"/>
      <c r="AE49" s="1106"/>
      <c r="AF49" s="1106"/>
      <c r="AG49" s="1106"/>
      <c r="AH49" s="1106"/>
      <c r="AI49" s="1107" t="s">
        <v>2</v>
      </c>
      <c r="AJ49" s="1108"/>
      <c r="AK49" s="51"/>
      <c r="AL49" s="1094"/>
      <c r="AT49" s="53"/>
    </row>
    <row r="50" spans="1:52" ht="21" customHeight="1" thickBot="1">
      <c r="A50" s="275" t="s">
        <v>38</v>
      </c>
      <c r="B50" s="240" t="s">
        <v>209</v>
      </c>
      <c r="C50" s="240"/>
      <c r="D50" s="240"/>
      <c r="E50" s="240"/>
      <c r="F50" s="240"/>
      <c r="G50" s="240"/>
      <c r="H50" s="240"/>
      <c r="I50" s="240"/>
      <c r="J50" s="240"/>
      <c r="K50" s="240"/>
      <c r="L50" s="240"/>
      <c r="M50" s="240"/>
      <c r="N50" s="240"/>
      <c r="O50" s="240"/>
      <c r="P50" s="240"/>
      <c r="Q50" s="240"/>
      <c r="R50" s="240"/>
      <c r="S50" s="240"/>
      <c r="T50" s="240"/>
      <c r="U50" s="240"/>
      <c r="V50" s="240"/>
      <c r="W50" s="240"/>
      <c r="X50" s="240"/>
      <c r="Y50" s="240"/>
      <c r="Z50" s="242"/>
      <c r="AA50" s="243" t="s">
        <v>304</v>
      </c>
      <c r="AB50" s="1146" t="str">
        <f>IFERROR(AB51-AB52,"")</f>
        <v/>
      </c>
      <c r="AC50" s="1147"/>
      <c r="AD50" s="1147"/>
      <c r="AE50" s="1147"/>
      <c r="AF50" s="1147"/>
      <c r="AG50" s="1147"/>
      <c r="AH50" s="1147"/>
      <c r="AI50" s="1107" t="s">
        <v>2</v>
      </c>
      <c r="AJ50" s="1108"/>
      <c r="AK50" s="48" t="s">
        <v>247</v>
      </c>
      <c r="AL50" s="55" t="str">
        <f>IF(AB49="","",IF(AB50="","",IF(AB50&gt;AB49,"○","☓")))</f>
        <v/>
      </c>
      <c r="AM50" s="56" t="s">
        <v>248</v>
      </c>
      <c r="AN50" s="57"/>
      <c r="AO50" s="57"/>
      <c r="AP50" s="57"/>
      <c r="AQ50" s="57"/>
      <c r="AR50" s="57"/>
      <c r="AS50" s="57"/>
      <c r="AT50" s="58"/>
    </row>
    <row r="51" spans="1:52" ht="21" customHeight="1" thickBot="1">
      <c r="A51" s="244"/>
      <c r="B51" s="285" t="s">
        <v>223</v>
      </c>
      <c r="C51" s="286"/>
      <c r="D51" s="286"/>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1113"/>
      <c r="AC51" s="1114"/>
      <c r="AD51" s="1114"/>
      <c r="AE51" s="1114"/>
      <c r="AF51" s="1114"/>
      <c r="AG51" s="1114"/>
      <c r="AH51" s="1115"/>
      <c r="AI51" s="1111" t="s">
        <v>2</v>
      </c>
      <c r="AJ51" s="1112"/>
      <c r="AK51" s="48"/>
      <c r="AT51" s="53"/>
    </row>
    <row r="52" spans="1:52" ht="21" customHeight="1" thickBot="1">
      <c r="A52" s="279"/>
      <c r="B52" s="1172" t="s">
        <v>340</v>
      </c>
      <c r="C52" s="1173"/>
      <c r="D52" s="1173"/>
      <c r="E52" s="1173"/>
      <c r="F52" s="1173"/>
      <c r="G52" s="1173"/>
      <c r="H52" s="1173"/>
      <c r="I52" s="1173"/>
      <c r="J52" s="1173"/>
      <c r="K52" s="1173"/>
      <c r="L52" s="1173"/>
      <c r="M52" s="1173"/>
      <c r="N52" s="1173"/>
      <c r="O52" s="1173"/>
      <c r="P52" s="1173"/>
      <c r="Q52" s="1173"/>
      <c r="R52" s="1173"/>
      <c r="S52" s="1173"/>
      <c r="T52" s="1173"/>
      <c r="U52" s="1173"/>
      <c r="V52" s="1173"/>
      <c r="W52" s="1173"/>
      <c r="X52" s="1173"/>
      <c r="Y52" s="1173"/>
      <c r="Z52" s="1173"/>
      <c r="AA52" s="1174"/>
      <c r="AB52" s="1181" t="str">
        <f>IF((AB53-AB54-AB55-AB56)=0,"",(AB53-AB54-AB55-AB56))</f>
        <v/>
      </c>
      <c r="AC52" s="1182"/>
      <c r="AD52" s="1182"/>
      <c r="AE52" s="1182"/>
      <c r="AF52" s="1182"/>
      <c r="AG52" s="1182"/>
      <c r="AH52" s="1182"/>
      <c r="AI52" s="1183" t="s">
        <v>2</v>
      </c>
      <c r="AJ52" s="1184"/>
      <c r="AK52" s="48"/>
      <c r="AL52" s="64"/>
      <c r="AT52" s="53"/>
    </row>
    <row r="53" spans="1:52" ht="21" customHeight="1" thickBot="1">
      <c r="A53" s="279"/>
      <c r="B53" s="287"/>
      <c r="C53" s="288" t="s">
        <v>224</v>
      </c>
      <c r="D53" s="247"/>
      <c r="E53" s="248"/>
      <c r="F53" s="248"/>
      <c r="G53" s="248"/>
      <c r="H53" s="248"/>
      <c r="I53" s="248"/>
      <c r="J53" s="248"/>
      <c r="K53" s="248"/>
      <c r="L53" s="248"/>
      <c r="M53" s="248"/>
      <c r="N53" s="248"/>
      <c r="O53" s="248"/>
      <c r="P53" s="248"/>
      <c r="Q53" s="248"/>
      <c r="R53" s="248"/>
      <c r="S53" s="248"/>
      <c r="T53" s="248"/>
      <c r="U53" s="248"/>
      <c r="V53" s="248"/>
      <c r="W53" s="248"/>
      <c r="X53" s="248"/>
      <c r="Y53" s="248"/>
      <c r="Z53" s="248"/>
      <c r="AA53" s="248"/>
      <c r="AB53" s="1113"/>
      <c r="AC53" s="1114"/>
      <c r="AD53" s="1114"/>
      <c r="AE53" s="1114"/>
      <c r="AF53" s="1114"/>
      <c r="AG53" s="1114"/>
      <c r="AH53" s="1115"/>
      <c r="AI53" s="1116" t="s">
        <v>2</v>
      </c>
      <c r="AJ53" s="1117"/>
      <c r="AK53" s="51"/>
      <c r="AT53" s="53"/>
    </row>
    <row r="54" spans="1:52" ht="21" customHeight="1" thickBot="1">
      <c r="A54" s="279"/>
      <c r="B54" s="289"/>
      <c r="C54" s="288" t="s">
        <v>309</v>
      </c>
      <c r="D54" s="249"/>
      <c r="E54" s="250"/>
      <c r="F54" s="250"/>
      <c r="G54" s="250"/>
      <c r="H54" s="250"/>
      <c r="I54" s="250"/>
      <c r="J54" s="250"/>
      <c r="K54" s="250"/>
      <c r="L54" s="250"/>
      <c r="M54" s="250"/>
      <c r="N54" s="250"/>
      <c r="O54" s="250"/>
      <c r="P54" s="250"/>
      <c r="Q54" s="250"/>
      <c r="R54" s="250"/>
      <c r="S54" s="250"/>
      <c r="T54" s="250"/>
      <c r="U54" s="250"/>
      <c r="V54" s="250"/>
      <c r="W54" s="250"/>
      <c r="X54" s="250"/>
      <c r="Y54" s="250"/>
      <c r="Z54" s="250"/>
      <c r="AA54" s="250"/>
      <c r="AB54" s="1113"/>
      <c r="AC54" s="1114"/>
      <c r="AD54" s="1114"/>
      <c r="AE54" s="1114"/>
      <c r="AF54" s="1114"/>
      <c r="AG54" s="1114"/>
      <c r="AH54" s="1115"/>
      <c r="AI54" s="1111" t="s">
        <v>2</v>
      </c>
      <c r="AJ54" s="1112"/>
      <c r="AK54" s="51"/>
      <c r="AT54" s="53"/>
    </row>
    <row r="55" spans="1:52" ht="21" customHeight="1" thickBot="1">
      <c r="A55" s="246"/>
      <c r="B55" s="290"/>
      <c r="C55" s="251" t="s">
        <v>310</v>
      </c>
      <c r="D55" s="249"/>
      <c r="E55" s="250"/>
      <c r="F55" s="250"/>
      <c r="G55" s="250"/>
      <c r="H55" s="250"/>
      <c r="I55" s="250"/>
      <c r="J55" s="250"/>
      <c r="K55" s="250"/>
      <c r="L55" s="250"/>
      <c r="M55" s="250"/>
      <c r="N55" s="250"/>
      <c r="O55" s="250"/>
      <c r="P55" s="250"/>
      <c r="Q55" s="250"/>
      <c r="R55" s="250"/>
      <c r="S55" s="250"/>
      <c r="T55" s="250"/>
      <c r="U55" s="251"/>
      <c r="V55" s="252"/>
      <c r="W55" s="252"/>
      <c r="X55" s="252"/>
      <c r="Y55" s="252"/>
      <c r="Z55" s="253"/>
      <c r="AA55" s="253"/>
      <c r="AB55" s="1188"/>
      <c r="AC55" s="1189"/>
      <c r="AD55" s="1189"/>
      <c r="AE55" s="1189"/>
      <c r="AF55" s="1189"/>
      <c r="AG55" s="1189"/>
      <c r="AH55" s="1190"/>
      <c r="AI55" s="1111" t="s">
        <v>2</v>
      </c>
      <c r="AJ55" s="1112"/>
      <c r="AK55" s="51"/>
      <c r="AL55" s="64"/>
      <c r="AT55" s="53"/>
    </row>
    <row r="56" spans="1:52" ht="21" customHeight="1" thickBot="1">
      <c r="A56" s="254"/>
      <c r="B56" s="291"/>
      <c r="C56" s="251" t="s">
        <v>301</v>
      </c>
      <c r="D56" s="256"/>
      <c r="E56" s="257"/>
      <c r="F56" s="257"/>
      <c r="G56" s="257"/>
      <c r="H56" s="257"/>
      <c r="I56" s="257"/>
      <c r="J56" s="257"/>
      <c r="K56" s="257"/>
      <c r="L56" s="257"/>
      <c r="M56" s="250"/>
      <c r="N56" s="250"/>
      <c r="O56" s="250"/>
      <c r="P56" s="250"/>
      <c r="Q56" s="250"/>
      <c r="R56" s="250"/>
      <c r="S56" s="250"/>
      <c r="T56" s="250"/>
      <c r="U56" s="251"/>
      <c r="V56" s="252"/>
      <c r="W56" s="252"/>
      <c r="X56" s="252"/>
      <c r="Y56" s="252"/>
      <c r="Z56" s="253"/>
      <c r="AA56" s="253"/>
      <c r="AB56" s="1118"/>
      <c r="AC56" s="1119"/>
      <c r="AD56" s="1119"/>
      <c r="AE56" s="1119"/>
      <c r="AF56" s="1119"/>
      <c r="AG56" s="1119"/>
      <c r="AH56" s="1120"/>
      <c r="AI56" s="1121" t="s">
        <v>183</v>
      </c>
      <c r="AJ56" s="1122"/>
      <c r="AK56" s="51"/>
      <c r="AL56" s="64"/>
      <c r="AT56" s="53"/>
    </row>
    <row r="57" spans="1:52" ht="24" customHeight="1" thickBot="1">
      <c r="A57" s="292" t="s">
        <v>18</v>
      </c>
      <c r="B57" s="273" t="s">
        <v>105</v>
      </c>
      <c r="C57" s="273"/>
      <c r="D57" s="273"/>
      <c r="E57" s="273"/>
      <c r="F57" s="273"/>
      <c r="G57" s="273"/>
      <c r="H57" s="273"/>
      <c r="I57" s="273"/>
      <c r="J57" s="273"/>
      <c r="K57" s="273"/>
      <c r="L57" s="293"/>
      <c r="M57" s="293"/>
      <c r="N57" s="273"/>
      <c r="O57" s="273"/>
      <c r="P57" s="294"/>
      <c r="Q57" s="294"/>
      <c r="R57" s="295"/>
      <c r="S57" s="1101" t="s">
        <v>140</v>
      </c>
      <c r="T57" s="1102"/>
      <c r="U57" s="1102"/>
      <c r="V57" s="1102"/>
      <c r="W57" s="1102"/>
      <c r="X57" s="1103"/>
      <c r="Y57" s="1197" t="s">
        <v>305</v>
      </c>
      <c r="Z57" s="1198"/>
      <c r="AA57" s="1198"/>
      <c r="AB57" s="1198"/>
      <c r="AC57" s="1198"/>
      <c r="AD57" s="1199"/>
      <c r="AE57" s="1197" t="s">
        <v>141</v>
      </c>
      <c r="AF57" s="1198"/>
      <c r="AG57" s="1198"/>
      <c r="AH57" s="1198"/>
      <c r="AI57" s="1198"/>
      <c r="AJ57" s="1199"/>
      <c r="AL57" s="65"/>
      <c r="AM57" s="65" t="s">
        <v>208</v>
      </c>
      <c r="AT57" s="53"/>
    </row>
    <row r="58" spans="1:52" ht="21.75" customHeight="1" thickBot="1">
      <c r="A58" s="1096"/>
      <c r="B58" s="1175" t="s">
        <v>341</v>
      </c>
      <c r="C58" s="1176"/>
      <c r="D58" s="1176"/>
      <c r="E58" s="1176"/>
      <c r="F58" s="1176"/>
      <c r="G58" s="1176"/>
      <c r="H58" s="1176"/>
      <c r="I58" s="1176"/>
      <c r="J58" s="1176"/>
      <c r="K58" s="1176"/>
      <c r="L58" s="1176"/>
      <c r="M58" s="1176"/>
      <c r="N58" s="1176"/>
      <c r="O58" s="1176"/>
      <c r="P58" s="1176"/>
      <c r="Q58" s="1176"/>
      <c r="R58" s="1177"/>
      <c r="S58" s="1200"/>
      <c r="T58" s="1201"/>
      <c r="U58" s="1201"/>
      <c r="V58" s="1201"/>
      <c r="W58" s="1202"/>
      <c r="X58" s="296" t="s">
        <v>264</v>
      </c>
      <c r="Y58" s="1200"/>
      <c r="Z58" s="1201"/>
      <c r="AA58" s="1201"/>
      <c r="AB58" s="1201"/>
      <c r="AC58" s="1202"/>
      <c r="AD58" s="297" t="s">
        <v>264</v>
      </c>
      <c r="AE58" s="1200"/>
      <c r="AF58" s="1201"/>
      <c r="AG58" s="1201"/>
      <c r="AH58" s="1201"/>
      <c r="AI58" s="1202"/>
      <c r="AJ58" s="298" t="s">
        <v>2</v>
      </c>
      <c r="AM58" s="65" t="s">
        <v>153</v>
      </c>
      <c r="AU58" s="53"/>
    </row>
    <row r="59" spans="1:52" ht="21.75" customHeight="1" thickBot="1">
      <c r="A59" s="1096"/>
      <c r="B59" s="299" t="s">
        <v>342</v>
      </c>
      <c r="C59" s="300"/>
      <c r="D59" s="300"/>
      <c r="E59" s="300"/>
      <c r="F59" s="300"/>
      <c r="G59" s="300"/>
      <c r="H59" s="300"/>
      <c r="I59" s="300"/>
      <c r="J59" s="300"/>
      <c r="K59" s="300"/>
      <c r="L59" s="301"/>
      <c r="M59" s="301"/>
      <c r="N59" s="301"/>
      <c r="O59" s="301"/>
      <c r="P59" s="301"/>
      <c r="Q59" s="301"/>
      <c r="R59" s="302"/>
      <c r="S59" s="1140"/>
      <c r="T59" s="1141"/>
      <c r="U59" s="1141"/>
      <c r="V59" s="1141"/>
      <c r="W59" s="1142"/>
      <c r="X59" s="303" t="s">
        <v>459</v>
      </c>
      <c r="Y59" s="1140"/>
      <c r="Z59" s="1141"/>
      <c r="AA59" s="1141"/>
      <c r="AB59" s="1141"/>
      <c r="AC59" s="1142"/>
      <c r="AD59" s="304" t="s">
        <v>459</v>
      </c>
      <c r="AE59" s="1140"/>
      <c r="AF59" s="1141"/>
      <c r="AG59" s="1141"/>
      <c r="AH59" s="1141"/>
      <c r="AI59" s="1142"/>
      <c r="AJ59" s="305" t="s">
        <v>39</v>
      </c>
      <c r="AM59" s="65" t="s">
        <v>158</v>
      </c>
      <c r="AU59" s="53"/>
    </row>
    <row r="60" spans="1:52" ht="21.75" customHeight="1" thickBot="1">
      <c r="A60" s="1096"/>
      <c r="B60" s="306" t="s">
        <v>343</v>
      </c>
      <c r="C60" s="307"/>
      <c r="D60" s="307"/>
      <c r="E60" s="307"/>
      <c r="F60" s="307"/>
      <c r="G60" s="307"/>
      <c r="H60" s="307"/>
      <c r="I60" s="307"/>
      <c r="J60" s="307"/>
      <c r="K60" s="307"/>
      <c r="L60" s="308"/>
      <c r="M60" s="308"/>
      <c r="N60" s="308"/>
      <c r="O60" s="308"/>
      <c r="P60" s="308"/>
      <c r="Q60" s="308"/>
      <c r="R60" s="308"/>
      <c r="S60" s="1129"/>
      <c r="T60" s="1130"/>
      <c r="U60" s="1130"/>
      <c r="V60" s="1130"/>
      <c r="W60" s="1131"/>
      <c r="X60" s="303" t="s">
        <v>459</v>
      </c>
      <c r="Y60" s="1129"/>
      <c r="Z60" s="1130"/>
      <c r="AA60" s="1130"/>
      <c r="AB60" s="1130"/>
      <c r="AC60" s="1131"/>
      <c r="AD60" s="304" t="s">
        <v>459</v>
      </c>
      <c r="AE60" s="1129"/>
      <c r="AF60" s="1130"/>
      <c r="AG60" s="1130"/>
      <c r="AH60" s="1130"/>
      <c r="AI60" s="1131"/>
      <c r="AJ60" s="305" t="s">
        <v>39</v>
      </c>
      <c r="AM60" s="65" t="s">
        <v>207</v>
      </c>
      <c r="AU60" s="53"/>
    </row>
    <row r="61" spans="1:52" ht="21.75" customHeight="1" thickBot="1">
      <c r="A61" s="1096"/>
      <c r="B61" s="306" t="s">
        <v>344</v>
      </c>
      <c r="C61" s="309"/>
      <c r="D61" s="309"/>
      <c r="E61" s="309"/>
      <c r="F61" s="309"/>
      <c r="G61" s="309"/>
      <c r="H61" s="309"/>
      <c r="I61" s="309"/>
      <c r="J61" s="309"/>
      <c r="K61" s="309"/>
      <c r="L61" s="277"/>
      <c r="M61" s="277"/>
      <c r="N61" s="277"/>
      <c r="O61" s="277"/>
      <c r="P61" s="277"/>
      <c r="Q61" s="277"/>
      <c r="R61" s="277"/>
      <c r="S61" s="1132" t="str">
        <f>IFERROR(ROUND(S58/S59,),"")</f>
        <v/>
      </c>
      <c r="T61" s="1133"/>
      <c r="U61" s="1133"/>
      <c r="V61" s="1133"/>
      <c r="W61" s="1134"/>
      <c r="X61" s="303" t="s">
        <v>2</v>
      </c>
      <c r="Y61" s="1132" t="str">
        <f>IFERROR(ROUND(Y58/Y59,),"")</f>
        <v/>
      </c>
      <c r="Z61" s="1133"/>
      <c r="AA61" s="1133"/>
      <c r="AB61" s="1133"/>
      <c r="AC61" s="1134"/>
      <c r="AD61" s="303" t="s">
        <v>2</v>
      </c>
      <c r="AE61" s="1132" t="str">
        <f>IFERROR(ROUND(AE58/AE59,),"")</f>
        <v/>
      </c>
      <c r="AF61" s="1133"/>
      <c r="AG61" s="1133"/>
      <c r="AH61" s="1133"/>
      <c r="AI61" s="1134"/>
      <c r="AJ61" s="305" t="s">
        <v>2</v>
      </c>
      <c r="AM61" s="65" t="s">
        <v>270</v>
      </c>
      <c r="AU61" s="53"/>
    </row>
    <row r="62" spans="1:52" ht="18" customHeight="1">
      <c r="A62" s="1096"/>
      <c r="B62" s="1156" t="s">
        <v>345</v>
      </c>
      <c r="C62" s="1157"/>
      <c r="D62" s="1157"/>
      <c r="E62" s="1157"/>
      <c r="F62" s="1157"/>
      <c r="G62" s="1157"/>
      <c r="H62" s="1157"/>
      <c r="I62" s="1157"/>
      <c r="J62" s="1157"/>
      <c r="K62" s="310"/>
      <c r="L62" s="311" t="s">
        <v>263</v>
      </c>
      <c r="M62" s="312"/>
      <c r="N62" s="312"/>
      <c r="O62" s="312"/>
      <c r="P62" s="312"/>
      <c r="Q62" s="312"/>
      <c r="R62" s="312"/>
      <c r="S62" s="1138">
        <f>CEILING(AP63,1)</f>
        <v>0</v>
      </c>
      <c r="T62" s="1139"/>
      <c r="U62" s="1139"/>
      <c r="V62" s="1139"/>
      <c r="W62" s="1139"/>
      <c r="X62" s="313" t="s">
        <v>264</v>
      </c>
      <c r="Y62" s="1135"/>
      <c r="Z62" s="1136"/>
      <c r="AA62" s="1136"/>
      <c r="AB62" s="1136"/>
      <c r="AC62" s="1136"/>
      <c r="AD62" s="1137"/>
      <c r="AE62" s="1153"/>
      <c r="AF62" s="1154"/>
      <c r="AG62" s="1154"/>
      <c r="AH62" s="1154"/>
      <c r="AI62" s="1154"/>
      <c r="AJ62" s="1155"/>
      <c r="AN62" s="66"/>
      <c r="AO62" s="67"/>
      <c r="AP62" s="68" t="s">
        <v>150</v>
      </c>
      <c r="AQ62" s="69" t="s">
        <v>151</v>
      </c>
      <c r="AR62" s="68" t="s">
        <v>152</v>
      </c>
      <c r="AS62" s="69" t="s">
        <v>255</v>
      </c>
      <c r="AT62" s="70" t="s">
        <v>256</v>
      </c>
      <c r="AU62" s="71" t="s">
        <v>257</v>
      </c>
      <c r="AV62" s="72" t="s">
        <v>258</v>
      </c>
      <c r="AW62" s="71"/>
      <c r="AX62" s="71"/>
      <c r="AY62" s="71"/>
      <c r="AZ62" s="73"/>
    </row>
    <row r="63" spans="1:52" ht="18" customHeight="1">
      <c r="A63" s="1096"/>
      <c r="B63" s="1158"/>
      <c r="C63" s="1159"/>
      <c r="D63" s="1159"/>
      <c r="E63" s="1159"/>
      <c r="F63" s="1159"/>
      <c r="G63" s="1159"/>
      <c r="H63" s="1159"/>
      <c r="I63" s="1159"/>
      <c r="J63" s="1159"/>
      <c r="K63" s="314"/>
      <c r="L63" s="307"/>
      <c r="M63" s="315" t="s">
        <v>197</v>
      </c>
      <c r="N63" s="1100">
        <f>T63</f>
        <v>0</v>
      </c>
      <c r="O63" s="1100"/>
      <c r="P63" s="1100"/>
      <c r="Q63" s="315" t="s">
        <v>264</v>
      </c>
      <c r="R63" s="316" t="s">
        <v>265</v>
      </c>
      <c r="S63" s="317" t="s">
        <v>197</v>
      </c>
      <c r="T63" s="1081">
        <f>S60*S62*12</f>
        <v>0</v>
      </c>
      <c r="U63" s="1081"/>
      <c r="V63" s="1081"/>
      <c r="W63" s="318" t="s">
        <v>264</v>
      </c>
      <c r="X63" s="319" t="s">
        <v>265</v>
      </c>
      <c r="Y63" s="1135"/>
      <c r="Z63" s="1136"/>
      <c r="AA63" s="1136"/>
      <c r="AB63" s="1136"/>
      <c r="AC63" s="1136"/>
      <c r="AD63" s="1137"/>
      <c r="AE63" s="1153"/>
      <c r="AF63" s="1154"/>
      <c r="AG63" s="1154"/>
      <c r="AH63" s="1154"/>
      <c r="AI63" s="1154"/>
      <c r="AJ63" s="1155"/>
      <c r="AN63" s="74" t="s">
        <v>155</v>
      </c>
      <c r="AO63" s="74" t="s">
        <v>148</v>
      </c>
      <c r="AP63" s="75">
        <f>IFERROR(AB49/(S60*12),0)</f>
        <v>0</v>
      </c>
      <c r="AQ63" s="76"/>
      <c r="AR63" s="75"/>
      <c r="AS63" s="71"/>
      <c r="AT63" s="77"/>
      <c r="AU63" s="71"/>
      <c r="AV63" s="78" t="s">
        <v>259</v>
      </c>
      <c r="AW63" s="71"/>
      <c r="AX63" s="71"/>
      <c r="AY63" s="71"/>
      <c r="AZ63" s="73"/>
    </row>
    <row r="64" spans="1:52" ht="18" customHeight="1" thickBot="1">
      <c r="A64" s="1096"/>
      <c r="B64" s="1158"/>
      <c r="C64" s="1159"/>
      <c r="D64" s="1159"/>
      <c r="E64" s="1159"/>
      <c r="F64" s="1159"/>
      <c r="G64" s="1159"/>
      <c r="H64" s="1159"/>
      <c r="I64" s="1159"/>
      <c r="J64" s="1159"/>
      <c r="K64" s="310"/>
      <c r="L64" s="311" t="s">
        <v>266</v>
      </c>
      <c r="M64" s="312"/>
      <c r="N64" s="312"/>
      <c r="O64" s="312"/>
      <c r="P64" s="312"/>
      <c r="Q64" s="312"/>
      <c r="R64" s="312"/>
      <c r="S64" s="1195" t="e">
        <f>IF((CEILING(AP66,1)-AP66)-2*(CEILING(AQ66,1)-AQ66)&gt;=0,CEILING(AP66,1),CEILING(AP66+AU67/S60/12,1))</f>
        <v>#VALUE!</v>
      </c>
      <c r="T64" s="1196"/>
      <c r="U64" s="1196"/>
      <c r="V64" s="1196"/>
      <c r="W64" s="1196"/>
      <c r="X64" s="320" t="s">
        <v>264</v>
      </c>
      <c r="Y64" s="1195" t="e">
        <f>IF((CEILING(AP66,1)-AP66)-2*(CEILING(AQ66,1)-AQ66)&gt;=0,CEILING(AQ66,1),FLOOR(AQ66,1))</f>
        <v>#VALUE!</v>
      </c>
      <c r="Z64" s="1196"/>
      <c r="AA64" s="1196"/>
      <c r="AB64" s="1196"/>
      <c r="AC64" s="1196"/>
      <c r="AD64" s="320" t="s">
        <v>264</v>
      </c>
      <c r="AE64" s="1123"/>
      <c r="AF64" s="1124"/>
      <c r="AG64" s="1124"/>
      <c r="AH64" s="1124"/>
      <c r="AI64" s="1124"/>
      <c r="AJ64" s="1125"/>
      <c r="AN64" s="79"/>
      <c r="AO64" s="80" t="s">
        <v>149</v>
      </c>
      <c r="AP64" s="81" t="str">
        <f>AB49</f>
        <v/>
      </c>
      <c r="AQ64" s="82"/>
      <c r="AR64" s="81"/>
      <c r="AS64" s="83">
        <f>SUM(AP64:AR64)</f>
        <v>0</v>
      </c>
      <c r="AT64" s="84">
        <f>AS64-S60*S62*12</f>
        <v>0</v>
      </c>
      <c r="AU64" s="85" t="s">
        <v>231</v>
      </c>
      <c r="AV64" s="86"/>
      <c r="AW64" s="87"/>
      <c r="AX64" s="87"/>
      <c r="AY64" s="87"/>
      <c r="AZ64" s="88"/>
    </row>
    <row r="65" spans="1:74" ht="18" customHeight="1" thickBot="1">
      <c r="A65" s="1096"/>
      <c r="B65" s="1158"/>
      <c r="C65" s="1159"/>
      <c r="D65" s="1159"/>
      <c r="E65" s="1159"/>
      <c r="F65" s="1159"/>
      <c r="G65" s="1159"/>
      <c r="H65" s="1159"/>
      <c r="I65" s="1159"/>
      <c r="J65" s="1159"/>
      <c r="K65" s="314"/>
      <c r="L65" s="307"/>
      <c r="M65" s="315" t="s">
        <v>197</v>
      </c>
      <c r="N65" s="1100" t="e">
        <f>SUM(T65,Z65)</f>
        <v>#VALUE!</v>
      </c>
      <c r="O65" s="1100"/>
      <c r="P65" s="1100"/>
      <c r="Q65" s="315" t="s">
        <v>264</v>
      </c>
      <c r="R65" s="316" t="s">
        <v>265</v>
      </c>
      <c r="S65" s="321" t="s">
        <v>197</v>
      </c>
      <c r="T65" s="1100" t="e">
        <f>S60*S64*12</f>
        <v>#VALUE!</v>
      </c>
      <c r="U65" s="1100"/>
      <c r="V65" s="1100"/>
      <c r="W65" s="315" t="s">
        <v>264</v>
      </c>
      <c r="X65" s="322" t="s">
        <v>265</v>
      </c>
      <c r="Y65" s="321" t="s">
        <v>197</v>
      </c>
      <c r="Z65" s="1100" t="e">
        <f>Y60*Y64*12</f>
        <v>#VALUE!</v>
      </c>
      <c r="AA65" s="1100"/>
      <c r="AB65" s="1100"/>
      <c r="AC65" s="315" t="s">
        <v>264</v>
      </c>
      <c r="AD65" s="322" t="s">
        <v>265</v>
      </c>
      <c r="AE65" s="1126"/>
      <c r="AF65" s="1127"/>
      <c r="AG65" s="1127"/>
      <c r="AH65" s="1127"/>
      <c r="AI65" s="1127"/>
      <c r="AJ65" s="1128"/>
      <c r="AN65" s="74" t="s">
        <v>156</v>
      </c>
      <c r="AO65" s="89" t="s">
        <v>154</v>
      </c>
      <c r="AP65" s="90"/>
      <c r="AQ65" s="91"/>
      <c r="AR65" s="92"/>
      <c r="AS65" s="71"/>
      <c r="AT65" s="77"/>
      <c r="AU65" s="71"/>
      <c r="AV65" s="78" t="s">
        <v>260</v>
      </c>
      <c r="AW65" s="93" t="e">
        <f>AP65/AQ65</f>
        <v>#DIV/0!</v>
      </c>
      <c r="AX65" s="94" t="e">
        <f>IF(AW65&lt;1,"  1を上回るよう配分比率を設定してください。","  1を上回ることを確認してください")</f>
        <v>#DIV/0!</v>
      </c>
      <c r="AY65" s="94"/>
      <c r="AZ65" s="95"/>
    </row>
    <row r="66" spans="1:74" ht="18" customHeight="1">
      <c r="A66" s="1096"/>
      <c r="B66" s="1158"/>
      <c r="C66" s="1159"/>
      <c r="D66" s="1159"/>
      <c r="E66" s="1159"/>
      <c r="F66" s="1159"/>
      <c r="G66" s="1159"/>
      <c r="H66" s="1159"/>
      <c r="I66" s="1159"/>
      <c r="J66" s="1159"/>
      <c r="K66" s="323"/>
      <c r="L66" s="311" t="s">
        <v>267</v>
      </c>
      <c r="M66" s="312"/>
      <c r="N66" s="312"/>
      <c r="O66" s="312"/>
      <c r="P66" s="312"/>
      <c r="Q66" s="312"/>
      <c r="R66" s="312"/>
      <c r="S66" s="1138" t="e">
        <f>IF((CEILING(AP69,1)-AP69)-2*(CEILING(AQ69,1)-AQ69)&gt;=0,CEILING(AP69,1),CEILING(AP69+(AU69+AU70)/S60/12,1))</f>
        <v>#VALUE!</v>
      </c>
      <c r="T66" s="1139"/>
      <c r="U66" s="1139"/>
      <c r="V66" s="1139"/>
      <c r="W66" s="1139"/>
      <c r="X66" s="313" t="s">
        <v>264</v>
      </c>
      <c r="Y66" s="1138" t="e">
        <f>IF((CEILING(AP69,1)-AP69)-2*(CEILING(AQ69,1)-AQ69)&gt;=0,CEILING(AQ69,1),FLOOR(AQ69,1))</f>
        <v>#VALUE!</v>
      </c>
      <c r="Z66" s="1139"/>
      <c r="AA66" s="1139"/>
      <c r="AB66" s="1139"/>
      <c r="AC66" s="1139"/>
      <c r="AD66" s="313" t="s">
        <v>264</v>
      </c>
      <c r="AE66" s="1139" t="e">
        <f>IF(Y66-2*(CEILING(AR69,1))&gt;=0,CEILING(AR69,1),FLOOR(AR69,1))</f>
        <v>#VALUE!</v>
      </c>
      <c r="AF66" s="1139"/>
      <c r="AG66" s="1139"/>
      <c r="AH66" s="1139"/>
      <c r="AI66" s="1139"/>
      <c r="AJ66" s="324" t="s">
        <v>264</v>
      </c>
      <c r="AN66" s="96"/>
      <c r="AO66" s="97" t="s">
        <v>148</v>
      </c>
      <c r="AP66" s="98" t="e">
        <f>AB49/((S60+Y60/AW65)*12)</f>
        <v>#VALUE!</v>
      </c>
      <c r="AQ66" s="99" t="e">
        <f>AB49/((S60*AW65+Y60)*12)</f>
        <v>#VALUE!</v>
      </c>
      <c r="AR66" s="98"/>
      <c r="AS66" s="100"/>
      <c r="AT66" s="101"/>
      <c r="AU66" s="100"/>
      <c r="AV66" s="102"/>
      <c r="AW66" s="103"/>
      <c r="AX66" s="100"/>
      <c r="AY66" s="100"/>
      <c r="AZ66" s="104"/>
    </row>
    <row r="67" spans="1:74" ht="18" customHeight="1" thickBot="1">
      <c r="A67" s="325"/>
      <c r="B67" s="1158"/>
      <c r="C67" s="1159"/>
      <c r="D67" s="1159"/>
      <c r="E67" s="1159"/>
      <c r="F67" s="1159"/>
      <c r="G67" s="1159"/>
      <c r="H67" s="1159"/>
      <c r="I67" s="1159"/>
      <c r="J67" s="1159"/>
      <c r="K67" s="314"/>
      <c r="L67" s="309"/>
      <c r="M67" s="318" t="s">
        <v>197</v>
      </c>
      <c r="N67" s="1081" t="e">
        <f>SUM(T67,Z67,AF67)</f>
        <v>#VALUE!</v>
      </c>
      <c r="O67" s="1081"/>
      <c r="P67" s="1081"/>
      <c r="Q67" s="318" t="s">
        <v>264</v>
      </c>
      <c r="R67" s="326" t="s">
        <v>265</v>
      </c>
      <c r="S67" s="317" t="s">
        <v>197</v>
      </c>
      <c r="T67" s="1081" t="e">
        <f>S60*S66*12</f>
        <v>#VALUE!</v>
      </c>
      <c r="U67" s="1081"/>
      <c r="V67" s="1081"/>
      <c r="W67" s="318" t="s">
        <v>264</v>
      </c>
      <c r="X67" s="322" t="s">
        <v>265</v>
      </c>
      <c r="Y67" s="317" t="s">
        <v>197</v>
      </c>
      <c r="Z67" s="1081" t="e">
        <f>Y60*Y66*12</f>
        <v>#VALUE!</v>
      </c>
      <c r="AA67" s="1081"/>
      <c r="AB67" s="1081"/>
      <c r="AC67" s="318" t="s">
        <v>264</v>
      </c>
      <c r="AD67" s="322" t="s">
        <v>265</v>
      </c>
      <c r="AE67" s="318" t="s">
        <v>197</v>
      </c>
      <c r="AF67" s="1081" t="e">
        <f>AE60*AE66*12</f>
        <v>#VALUE!</v>
      </c>
      <c r="AG67" s="1081"/>
      <c r="AH67" s="1081"/>
      <c r="AI67" s="318" t="s">
        <v>264</v>
      </c>
      <c r="AJ67" s="327" t="s">
        <v>265</v>
      </c>
      <c r="AN67" s="79"/>
      <c r="AO67" s="79" t="s">
        <v>149</v>
      </c>
      <c r="AP67" s="105" t="e">
        <f>AB49/(1+Y60/S60/AW65)</f>
        <v>#VALUE!</v>
      </c>
      <c r="AQ67" s="106" t="e">
        <f>AB49/(S60/Y60*AW65+1)</f>
        <v>#VALUE!</v>
      </c>
      <c r="AR67" s="105"/>
      <c r="AS67" s="83" t="e">
        <f>SUM(AP67:AR67)</f>
        <v>#VALUE!</v>
      </c>
      <c r="AT67" s="84" t="e">
        <f>AS67-S60*S64*12-Y60*Y64*12</f>
        <v>#VALUE!</v>
      </c>
      <c r="AU67" s="87" t="e">
        <f>IF((CEILING(AP66,1)-AP66)-2*(CEILING(AQ66,1)-AQ66)&gt;=0,0,(AQ66-FLOOR(AQ66,1))*Y60*12)</f>
        <v>#VALUE!</v>
      </c>
      <c r="AV67" s="86"/>
      <c r="AW67" s="107"/>
      <c r="AX67" s="87"/>
      <c r="AY67" s="87"/>
      <c r="AZ67" s="88"/>
    </row>
    <row r="68" spans="1:74" ht="18" customHeight="1" thickBot="1">
      <c r="A68" s="325"/>
      <c r="B68" s="1158"/>
      <c r="C68" s="1159"/>
      <c r="D68" s="1159"/>
      <c r="E68" s="1159"/>
      <c r="F68" s="1159"/>
      <c r="G68" s="1159"/>
      <c r="H68" s="1159"/>
      <c r="I68" s="1159"/>
      <c r="J68" s="1159"/>
      <c r="K68" s="323"/>
      <c r="L68" s="311" t="s">
        <v>268</v>
      </c>
      <c r="M68" s="312"/>
      <c r="N68" s="312"/>
      <c r="O68" s="312"/>
      <c r="P68" s="312"/>
      <c r="Q68" s="312"/>
      <c r="R68" s="312"/>
      <c r="S68" s="1082"/>
      <c r="T68" s="1083"/>
      <c r="U68" s="1083"/>
      <c r="V68" s="1083"/>
      <c r="W68" s="1084"/>
      <c r="X68" s="309" t="s">
        <v>264</v>
      </c>
      <c r="Y68" s="1082"/>
      <c r="Z68" s="1083"/>
      <c r="AA68" s="1083"/>
      <c r="AB68" s="1083"/>
      <c r="AC68" s="1084"/>
      <c r="AD68" s="328" t="s">
        <v>264</v>
      </c>
      <c r="AE68" s="1082"/>
      <c r="AF68" s="1083"/>
      <c r="AG68" s="1083"/>
      <c r="AH68" s="1083"/>
      <c r="AI68" s="1084"/>
      <c r="AJ68" s="329" t="s">
        <v>264</v>
      </c>
      <c r="AN68" s="74" t="s">
        <v>157</v>
      </c>
      <c r="AO68" s="102" t="s">
        <v>154</v>
      </c>
      <c r="AP68" s="90"/>
      <c r="AQ68" s="109"/>
      <c r="AR68" s="110"/>
      <c r="AS68" s="100"/>
      <c r="AT68" s="101"/>
      <c r="AU68" s="100"/>
      <c r="AV68" s="102" t="s">
        <v>260</v>
      </c>
      <c r="AW68" s="103" t="e">
        <f>AP68/AQ68</f>
        <v>#DIV/0!</v>
      </c>
      <c r="AX68" s="111" t="e">
        <f>IF(AW68&lt;1,"  1を上回るよう配分比率を設定してください。","  1を上回ることを確認してください")</f>
        <v>#DIV/0!</v>
      </c>
      <c r="AY68" s="111"/>
      <c r="AZ68" s="112"/>
    </row>
    <row r="69" spans="1:74" ht="18" customHeight="1" thickBot="1">
      <c r="A69" s="325"/>
      <c r="B69" s="1088"/>
      <c r="C69" s="1089"/>
      <c r="D69" s="1089"/>
      <c r="E69" s="1089"/>
      <c r="F69" s="1089"/>
      <c r="G69" s="1089"/>
      <c r="H69" s="1089"/>
      <c r="I69" s="1159"/>
      <c r="J69" s="1159"/>
      <c r="K69" s="330"/>
      <c r="L69" s="309"/>
      <c r="M69" s="331" t="s">
        <v>197</v>
      </c>
      <c r="N69" s="1160">
        <f>SUM(T69,Z69,AF69)</f>
        <v>0</v>
      </c>
      <c r="O69" s="1160"/>
      <c r="P69" s="1160"/>
      <c r="Q69" s="331" t="s">
        <v>264</v>
      </c>
      <c r="R69" s="332" t="s">
        <v>265</v>
      </c>
      <c r="S69" s="333" t="s">
        <v>197</v>
      </c>
      <c r="T69" s="1160">
        <f>S60*S68*12</f>
        <v>0</v>
      </c>
      <c r="U69" s="1160"/>
      <c r="V69" s="1160"/>
      <c r="W69" s="331" t="s">
        <v>264</v>
      </c>
      <c r="X69" s="334" t="s">
        <v>265</v>
      </c>
      <c r="Y69" s="331" t="s">
        <v>197</v>
      </c>
      <c r="Z69" s="1160">
        <f>Y60*Y68*12</f>
        <v>0</v>
      </c>
      <c r="AA69" s="1160"/>
      <c r="AB69" s="1160"/>
      <c r="AC69" s="331" t="s">
        <v>264</v>
      </c>
      <c r="AD69" s="334" t="s">
        <v>265</v>
      </c>
      <c r="AE69" s="331" t="s">
        <v>197</v>
      </c>
      <c r="AF69" s="1160">
        <f>AE60*AE68*12</f>
        <v>0</v>
      </c>
      <c r="AG69" s="1160"/>
      <c r="AH69" s="1160"/>
      <c r="AI69" s="331" t="s">
        <v>264</v>
      </c>
      <c r="AJ69" s="335" t="s">
        <v>265</v>
      </c>
      <c r="AN69" s="113"/>
      <c r="AO69" s="114" t="s">
        <v>148</v>
      </c>
      <c r="AP69" s="98" t="e">
        <f>AB49/((S60+Y60/AW68+AE60/AW70)*12)</f>
        <v>#VALUE!</v>
      </c>
      <c r="AQ69" s="99" t="e">
        <f>AB49/((S60*AW68+Y60+AE60/AW69)*12)</f>
        <v>#VALUE!</v>
      </c>
      <c r="AR69" s="98" t="e">
        <f>AB49/((S60*AW70+Y60*AW69+AE60)*12)</f>
        <v>#VALUE!</v>
      </c>
      <c r="AS69" s="100"/>
      <c r="AT69" s="101"/>
      <c r="AU69" s="115" t="e">
        <f>IF((CEILING(AP69,1)-AP69)-2*(CEILING(AQ69,1)-AQ69)&gt;=0,0,(AQ69-FLOOR(AQ69,1))*Y60*12)</f>
        <v>#VALUE!</v>
      </c>
      <c r="AV69" s="102" t="s">
        <v>261</v>
      </c>
      <c r="AW69" s="103" t="e">
        <f>AQ68/AR68</f>
        <v>#DIV/0!</v>
      </c>
      <c r="AX69" s="111" t="e">
        <f t="shared" ref="AX69" si="0">IF(AW69&lt;2,"  2以上となるよう配分比率を設定してください。","  2以上であることを確認してください")</f>
        <v>#DIV/0!</v>
      </c>
      <c r="AY69" s="111"/>
      <c r="AZ69" s="112"/>
    </row>
    <row r="70" spans="1:74" s="50" customFormat="1" ht="18" customHeight="1" thickBot="1">
      <c r="A70" s="336"/>
      <c r="B70" s="337" t="s">
        <v>306</v>
      </c>
      <c r="C70" s="273"/>
      <c r="D70" s="273"/>
      <c r="E70" s="273"/>
      <c r="F70" s="273"/>
      <c r="G70" s="273"/>
      <c r="H70" s="273"/>
      <c r="I70" s="273"/>
      <c r="J70" s="273"/>
      <c r="K70" s="338"/>
      <c r="L70" s="338"/>
      <c r="M70" s="273"/>
      <c r="N70" s="273"/>
      <c r="O70" s="273"/>
      <c r="P70" s="273"/>
      <c r="Q70" s="273"/>
      <c r="R70" s="273"/>
      <c r="S70" s="273"/>
      <c r="T70" s="273"/>
      <c r="U70" s="273"/>
      <c r="V70" s="273"/>
      <c r="W70" s="339"/>
      <c r="X70" s="1192"/>
      <c r="Y70" s="1193"/>
      <c r="Z70" s="340" t="s">
        <v>83</v>
      </c>
      <c r="AA70" s="341"/>
      <c r="AB70" s="341"/>
      <c r="AC70" s="1194"/>
      <c r="AD70" s="1194"/>
      <c r="AE70" s="340"/>
      <c r="AF70" s="340"/>
      <c r="AG70" s="340"/>
      <c r="AH70" s="342"/>
      <c r="AI70" s="343"/>
      <c r="AJ70" s="344"/>
      <c r="AN70" s="116"/>
      <c r="AO70" s="79" t="s">
        <v>149</v>
      </c>
      <c r="AP70" s="117" t="e">
        <f>AB49/(1+Y60/S60/AW68+AE60/S60/AW70)</f>
        <v>#VALUE!</v>
      </c>
      <c r="AQ70" s="83" t="e">
        <f>AB49/(S60/Y60*AW68+1+AE60/Y60/AW69)</f>
        <v>#VALUE!</v>
      </c>
      <c r="AR70" s="117" t="e">
        <f>AB49/(S60/AE60*AW70+Y60/AE60*AW69+1)</f>
        <v>#VALUE!</v>
      </c>
      <c r="AS70" s="83" t="e">
        <f>SUM(AP70:AR70)</f>
        <v>#VALUE!</v>
      </c>
      <c r="AT70" s="84" t="e">
        <f>AS70-S60*S66*12-Y60*Y66*12-AE60*AE66*12</f>
        <v>#VALUE!</v>
      </c>
      <c r="AU70" s="118" t="e">
        <f>IF(Y66-2*(CEILING(AR69,1))&gt;=0,0,(AR69-FLOOR(AR69,1))*AE60*12)</f>
        <v>#VALUE!</v>
      </c>
      <c r="AV70" s="86" t="s">
        <v>262</v>
      </c>
      <c r="AW70" s="87" t="e">
        <f>AP68/AR68</f>
        <v>#DIV/0!</v>
      </c>
      <c r="AX70" s="87"/>
      <c r="AY70" s="87"/>
      <c r="AZ70" s="88"/>
    </row>
    <row r="71" spans="1:74" s="50" customFormat="1" ht="16.5" customHeight="1">
      <c r="A71" s="345"/>
      <c r="B71" s="346"/>
      <c r="C71" s="347" t="s">
        <v>250</v>
      </c>
      <c r="D71" s="348"/>
      <c r="E71" s="348"/>
      <c r="F71" s="348"/>
      <c r="G71" s="348"/>
      <c r="H71" s="348"/>
      <c r="I71" s="348"/>
      <c r="J71" s="348"/>
      <c r="K71" s="348"/>
      <c r="L71" s="348"/>
      <c r="M71" s="348"/>
      <c r="N71" s="348"/>
      <c r="O71" s="348"/>
      <c r="P71" s="348"/>
      <c r="Q71" s="348"/>
      <c r="R71" s="348"/>
      <c r="S71" s="348"/>
      <c r="T71" s="348"/>
      <c r="U71" s="348"/>
      <c r="V71" s="348"/>
      <c r="W71" s="348"/>
      <c r="X71" s="348"/>
      <c r="Y71" s="348"/>
      <c r="Z71" s="348"/>
      <c r="AA71" s="348"/>
      <c r="AB71" s="348"/>
      <c r="AC71" s="348"/>
      <c r="AD71" s="348"/>
      <c r="AE71" s="348"/>
      <c r="AF71" s="348"/>
      <c r="AG71" s="348"/>
      <c r="AH71" s="348"/>
      <c r="AI71" s="348"/>
      <c r="AJ71" s="349"/>
      <c r="AL71" s="119"/>
      <c r="AM71" s="120"/>
      <c r="AN71" s="121"/>
      <c r="AO71" s="121"/>
      <c r="AP71" s="121"/>
      <c r="AQ71" s="121"/>
      <c r="AR71" s="122"/>
      <c r="AT71" s="52"/>
    </row>
    <row r="72" spans="1:74" s="50" customFormat="1" ht="15.75" customHeight="1">
      <c r="A72" s="345"/>
      <c r="B72" s="346"/>
      <c r="C72" s="350"/>
      <c r="D72" s="347" t="s">
        <v>251</v>
      </c>
      <c r="E72" s="351"/>
      <c r="F72" s="351"/>
      <c r="G72" s="351"/>
      <c r="H72" s="351"/>
      <c r="I72" s="351"/>
      <c r="J72" s="351"/>
      <c r="K72" s="351"/>
      <c r="L72" s="351"/>
      <c r="M72" s="351"/>
      <c r="N72" s="351"/>
      <c r="O72" s="351"/>
      <c r="P72" s="351"/>
      <c r="Q72" s="351"/>
      <c r="R72" s="351"/>
      <c r="S72" s="351"/>
      <c r="T72" s="351"/>
      <c r="U72" s="351"/>
      <c r="V72" s="351"/>
      <c r="W72" s="351"/>
      <c r="X72" s="351"/>
      <c r="Y72" s="351"/>
      <c r="Z72" s="351"/>
      <c r="AA72" s="351"/>
      <c r="AB72" s="351"/>
      <c r="AC72" s="351"/>
      <c r="AD72" s="351"/>
      <c r="AE72" s="351"/>
      <c r="AF72" s="351"/>
      <c r="AG72" s="351"/>
      <c r="AH72" s="351"/>
      <c r="AI72" s="284"/>
      <c r="AJ72" s="349"/>
      <c r="AL72" s="119"/>
      <c r="AM72" s="120"/>
      <c r="AN72" s="121"/>
      <c r="AO72" s="121"/>
      <c r="AP72" s="121"/>
      <c r="AQ72" s="121"/>
      <c r="AR72" s="122"/>
      <c r="AT72" s="52"/>
    </row>
    <row r="73" spans="1:74" s="50" customFormat="1" ht="15.75" customHeight="1">
      <c r="A73" s="345"/>
      <c r="B73" s="346"/>
      <c r="C73" s="352"/>
      <c r="D73" s="347" t="s">
        <v>252</v>
      </c>
      <c r="E73" s="353"/>
      <c r="F73" s="353"/>
      <c r="G73" s="353"/>
      <c r="H73" s="353"/>
      <c r="I73" s="353"/>
      <c r="J73" s="353"/>
      <c r="K73" s="353"/>
      <c r="L73" s="353"/>
      <c r="M73" s="353"/>
      <c r="N73" s="353"/>
      <c r="O73" s="353"/>
      <c r="P73" s="353"/>
      <c r="Q73" s="353"/>
      <c r="R73" s="353"/>
      <c r="S73" s="353"/>
      <c r="T73" s="351"/>
      <c r="U73" s="351"/>
      <c r="V73" s="351"/>
      <c r="W73" s="351"/>
      <c r="X73" s="351"/>
      <c r="Y73" s="351"/>
      <c r="Z73" s="351"/>
      <c r="AA73" s="351"/>
      <c r="AB73" s="351"/>
      <c r="AC73" s="351"/>
      <c r="AD73" s="351"/>
      <c r="AE73" s="351"/>
      <c r="AF73" s="351"/>
      <c r="AG73" s="351"/>
      <c r="AH73" s="351"/>
      <c r="AI73" s="284"/>
      <c r="AJ73" s="349"/>
      <c r="AL73" s="119"/>
      <c r="AM73" s="120"/>
      <c r="AN73" s="121"/>
      <c r="AO73" s="121"/>
      <c r="AP73" s="121"/>
      <c r="AQ73" s="121"/>
      <c r="AR73" s="122"/>
      <c r="AT73" s="52"/>
    </row>
    <row r="74" spans="1:74" s="50" customFormat="1" ht="27" customHeight="1">
      <c r="A74" s="345"/>
      <c r="B74" s="346"/>
      <c r="C74" s="352"/>
      <c r="D74" s="1347" t="s">
        <v>307</v>
      </c>
      <c r="E74" s="1347"/>
      <c r="F74" s="1347"/>
      <c r="G74" s="1347"/>
      <c r="H74" s="1347"/>
      <c r="I74" s="1347"/>
      <c r="J74" s="1347"/>
      <c r="K74" s="1347"/>
      <c r="L74" s="1347"/>
      <c r="M74" s="1347"/>
      <c r="N74" s="1347"/>
      <c r="O74" s="1347"/>
      <c r="P74" s="1347"/>
      <c r="Q74" s="1347"/>
      <c r="R74" s="1347"/>
      <c r="S74" s="1347"/>
      <c r="T74" s="1347"/>
      <c r="U74" s="1347"/>
      <c r="V74" s="1347"/>
      <c r="W74" s="1347"/>
      <c r="X74" s="1347"/>
      <c r="Y74" s="1347"/>
      <c r="Z74" s="1347"/>
      <c r="AA74" s="1347"/>
      <c r="AB74" s="1347"/>
      <c r="AC74" s="1347"/>
      <c r="AD74" s="1347"/>
      <c r="AE74" s="1347"/>
      <c r="AF74" s="1347"/>
      <c r="AG74" s="1347"/>
      <c r="AH74" s="1347"/>
      <c r="AI74" s="1347"/>
      <c r="AJ74" s="349"/>
      <c r="AL74" s="119"/>
      <c r="AM74" s="120"/>
      <c r="AN74" s="121"/>
      <c r="AO74" s="121"/>
      <c r="AP74" s="121"/>
      <c r="AQ74" s="121"/>
      <c r="AR74" s="122"/>
      <c r="AT74" s="52"/>
    </row>
    <row r="75" spans="1:74" s="50" customFormat="1" ht="18" customHeight="1" thickBot="1">
      <c r="A75" s="354"/>
      <c r="B75" s="355"/>
      <c r="C75" s="356"/>
      <c r="D75" s="357" t="s">
        <v>68</v>
      </c>
      <c r="E75" s="358"/>
      <c r="F75" s="1238"/>
      <c r="G75" s="1238"/>
      <c r="H75" s="1238"/>
      <c r="I75" s="1238"/>
      <c r="J75" s="1238"/>
      <c r="K75" s="1238"/>
      <c r="L75" s="1238"/>
      <c r="M75" s="1238"/>
      <c r="N75" s="1238"/>
      <c r="O75" s="1238"/>
      <c r="P75" s="1238"/>
      <c r="Q75" s="1238"/>
      <c r="R75" s="1238"/>
      <c r="S75" s="1238"/>
      <c r="T75" s="1238"/>
      <c r="U75" s="1238"/>
      <c r="V75" s="1238"/>
      <c r="W75" s="1238"/>
      <c r="X75" s="1238"/>
      <c r="Y75" s="1238"/>
      <c r="Z75" s="1238"/>
      <c r="AA75" s="1238"/>
      <c r="AB75" s="1238"/>
      <c r="AC75" s="1238"/>
      <c r="AD75" s="1238"/>
      <c r="AE75" s="1238"/>
      <c r="AF75" s="1238"/>
      <c r="AG75" s="1238"/>
      <c r="AH75" s="1238"/>
      <c r="AI75" s="1238"/>
      <c r="AJ75" s="359" t="s">
        <v>253</v>
      </c>
      <c r="AL75" s="119"/>
      <c r="AM75" s="120"/>
      <c r="AN75" s="121"/>
      <c r="AO75" s="121"/>
      <c r="AP75" s="121"/>
      <c r="AQ75" s="121"/>
      <c r="AR75" s="122"/>
      <c r="AT75" s="52"/>
    </row>
    <row r="76" spans="1:74" s="50" customFormat="1" ht="18" customHeight="1" thickBot="1">
      <c r="A76" s="201" t="s">
        <v>40</v>
      </c>
      <c r="B76" s="360" t="s">
        <v>346</v>
      </c>
      <c r="C76" s="361"/>
      <c r="D76" s="361"/>
      <c r="E76" s="361"/>
      <c r="F76" s="361"/>
      <c r="G76" s="361"/>
      <c r="H76" s="360"/>
      <c r="I76" s="360"/>
      <c r="J76" s="360"/>
      <c r="K76" s="360"/>
      <c r="L76" s="362"/>
      <c r="M76" s="258"/>
      <c r="N76" s="363" t="s">
        <v>182</v>
      </c>
      <c r="O76" s="259"/>
      <c r="P76" s="1243"/>
      <c r="Q76" s="1243"/>
      <c r="R76" s="259" t="s">
        <v>12</v>
      </c>
      <c r="S76" s="1243"/>
      <c r="T76" s="1243"/>
      <c r="U76" s="259" t="s">
        <v>13</v>
      </c>
      <c r="V76" s="1186" t="s">
        <v>14</v>
      </c>
      <c r="W76" s="1186"/>
      <c r="X76" s="259" t="s">
        <v>34</v>
      </c>
      <c r="Y76" s="259"/>
      <c r="Z76" s="1243"/>
      <c r="AA76" s="1243"/>
      <c r="AB76" s="259" t="s">
        <v>12</v>
      </c>
      <c r="AC76" s="1243"/>
      <c r="AD76" s="1243"/>
      <c r="AE76" s="259" t="s">
        <v>13</v>
      </c>
      <c r="AF76" s="259" t="s">
        <v>180</v>
      </c>
      <c r="AG76" s="259" t="str">
        <f>IF(P76&gt;=1,(Z76*12+AC76)-(P76*12+S76)+1,"")</f>
        <v/>
      </c>
      <c r="AH76" s="1186" t="s">
        <v>181</v>
      </c>
      <c r="AI76" s="1186"/>
      <c r="AJ76" s="260" t="s">
        <v>71</v>
      </c>
    </row>
    <row r="77" spans="1:74" s="50" customFormat="1" ht="2.4" customHeight="1">
      <c r="A77" s="364"/>
      <c r="B77" s="365"/>
      <c r="C77" s="365"/>
      <c r="D77" s="365"/>
      <c r="E77" s="365"/>
      <c r="F77" s="365"/>
      <c r="G77" s="365"/>
      <c r="H77" s="365"/>
      <c r="I77" s="365"/>
      <c r="J77" s="365"/>
      <c r="K77" s="365"/>
      <c r="L77" s="365"/>
      <c r="M77" s="266"/>
      <c r="N77" s="266"/>
      <c r="O77" s="266"/>
      <c r="P77" s="266"/>
      <c r="Q77" s="266"/>
      <c r="R77" s="266"/>
      <c r="S77" s="266"/>
      <c r="T77" s="266"/>
      <c r="U77" s="266"/>
      <c r="V77" s="266"/>
      <c r="W77" s="266"/>
      <c r="X77" s="266"/>
      <c r="Y77" s="266"/>
      <c r="Z77" s="266"/>
      <c r="AA77" s="266"/>
      <c r="AB77" s="266"/>
      <c r="AC77" s="266"/>
      <c r="AD77" s="266"/>
      <c r="AE77" s="266"/>
      <c r="AF77" s="266"/>
      <c r="AG77" s="266"/>
      <c r="AH77" s="266"/>
      <c r="AI77" s="266"/>
      <c r="AJ77" s="267"/>
    </row>
    <row r="78" spans="1:74" s="50" customFormat="1" ht="13.5" customHeight="1">
      <c r="A78" s="265" t="s">
        <v>107</v>
      </c>
      <c r="B78" s="266"/>
      <c r="C78" s="266"/>
      <c r="D78" s="266"/>
      <c r="E78" s="266"/>
      <c r="F78" s="266"/>
      <c r="G78" s="266"/>
      <c r="H78" s="266"/>
      <c r="I78" s="266"/>
      <c r="J78" s="266"/>
      <c r="K78" s="266"/>
      <c r="L78" s="266"/>
      <c r="M78" s="266"/>
      <c r="N78" s="266"/>
      <c r="O78" s="266"/>
      <c r="P78" s="266"/>
      <c r="Q78" s="266"/>
      <c r="R78" s="266"/>
      <c r="S78" s="266"/>
      <c r="T78" s="266"/>
      <c r="U78" s="266"/>
      <c r="V78" s="266"/>
      <c r="W78" s="266"/>
      <c r="X78" s="266"/>
      <c r="Y78" s="266"/>
      <c r="Z78" s="266"/>
      <c r="AA78" s="266"/>
      <c r="AB78" s="266"/>
      <c r="AC78" s="266"/>
      <c r="AD78" s="266"/>
      <c r="AE78" s="266"/>
      <c r="AF78" s="266"/>
      <c r="AG78" s="266"/>
      <c r="AH78" s="266"/>
      <c r="AI78" s="266"/>
      <c r="AJ78" s="267"/>
    </row>
    <row r="79" spans="1:74" s="50" customFormat="1" ht="24" customHeight="1">
      <c r="A79" s="367" t="s">
        <v>108</v>
      </c>
      <c r="B79" s="1152" t="s">
        <v>308</v>
      </c>
      <c r="C79" s="1152"/>
      <c r="D79" s="1152"/>
      <c r="E79" s="1152"/>
      <c r="F79" s="1152"/>
      <c r="G79" s="1152"/>
      <c r="H79" s="1152"/>
      <c r="I79" s="1152"/>
      <c r="J79" s="1152"/>
      <c r="K79" s="1152"/>
      <c r="L79" s="1152"/>
      <c r="M79" s="1152"/>
      <c r="N79" s="1152"/>
      <c r="O79" s="1152"/>
      <c r="P79" s="1152"/>
      <c r="Q79" s="1152"/>
      <c r="R79" s="1152"/>
      <c r="S79" s="1152"/>
      <c r="T79" s="1152"/>
      <c r="U79" s="1152"/>
      <c r="V79" s="1152"/>
      <c r="W79" s="1152"/>
      <c r="X79" s="1152"/>
      <c r="Y79" s="1152"/>
      <c r="Z79" s="1152"/>
      <c r="AA79" s="1152"/>
      <c r="AB79" s="1152"/>
      <c r="AC79" s="1152"/>
      <c r="AD79" s="1152"/>
      <c r="AE79" s="1152"/>
      <c r="AF79" s="1152"/>
      <c r="AG79" s="1152"/>
      <c r="AH79" s="1152"/>
      <c r="AI79" s="1152"/>
      <c r="AJ79" s="1152"/>
    </row>
    <row r="80" spans="1:74" s="50" customFormat="1" ht="69" customHeight="1">
      <c r="A80" s="367" t="s">
        <v>108</v>
      </c>
      <c r="B80" s="1152" t="s">
        <v>476</v>
      </c>
      <c r="C80" s="1152"/>
      <c r="D80" s="1152"/>
      <c r="E80" s="1152"/>
      <c r="F80" s="1152"/>
      <c r="G80" s="1152"/>
      <c r="H80" s="1152"/>
      <c r="I80" s="1152"/>
      <c r="J80" s="1152"/>
      <c r="K80" s="1152"/>
      <c r="L80" s="1152"/>
      <c r="M80" s="1152"/>
      <c r="N80" s="1152"/>
      <c r="O80" s="1152"/>
      <c r="P80" s="1152"/>
      <c r="Q80" s="1152"/>
      <c r="R80" s="1152"/>
      <c r="S80" s="1152"/>
      <c r="T80" s="1152"/>
      <c r="U80" s="1152"/>
      <c r="V80" s="1152"/>
      <c r="W80" s="1152"/>
      <c r="X80" s="1152"/>
      <c r="Y80" s="1152"/>
      <c r="Z80" s="1152"/>
      <c r="AA80" s="1152"/>
      <c r="AB80" s="1152"/>
      <c r="AC80" s="1152"/>
      <c r="AD80" s="1152"/>
      <c r="AE80" s="1152"/>
      <c r="AF80" s="1152"/>
      <c r="AG80" s="1152"/>
      <c r="AH80" s="1152"/>
      <c r="AI80" s="1152"/>
      <c r="AJ80" s="1152"/>
      <c r="AM80" s="1170"/>
      <c r="AN80" s="1170"/>
      <c r="AO80" s="1170"/>
      <c r="AP80" s="1170"/>
      <c r="AQ80" s="1170"/>
      <c r="AR80" s="1170"/>
      <c r="AS80" s="1170"/>
      <c r="AT80" s="1170"/>
      <c r="AU80" s="1170"/>
      <c r="AV80" s="1170"/>
      <c r="AW80" s="1170"/>
      <c r="AX80" s="847"/>
      <c r="AY80" s="847"/>
      <c r="AZ80" s="847"/>
      <c r="BA80" s="847"/>
      <c r="BB80" s="847"/>
      <c r="BC80" s="847"/>
      <c r="BD80" s="847"/>
      <c r="BE80" s="847"/>
      <c r="BF80" s="847"/>
      <c r="BG80" s="847"/>
      <c r="BH80" s="847"/>
      <c r="BI80" s="847"/>
      <c r="BJ80" s="847"/>
      <c r="BK80" s="847"/>
      <c r="BL80" s="847"/>
      <c r="BM80" s="847"/>
      <c r="BN80" s="847"/>
      <c r="BO80" s="847"/>
      <c r="BP80" s="847"/>
      <c r="BQ80" s="847"/>
      <c r="BR80" s="847"/>
      <c r="BS80" s="847"/>
      <c r="BT80" s="847"/>
      <c r="BU80" s="847"/>
      <c r="BV80" s="847"/>
    </row>
    <row r="81" spans="1:51" s="50" customFormat="1" ht="22.8" customHeight="1">
      <c r="A81" s="367" t="s">
        <v>108</v>
      </c>
      <c r="B81" s="1145" t="s">
        <v>185</v>
      </c>
      <c r="C81" s="1145"/>
      <c r="D81" s="1145"/>
      <c r="E81" s="1145"/>
      <c r="F81" s="1145"/>
      <c r="G81" s="1145"/>
      <c r="H81" s="1145"/>
      <c r="I81" s="1145"/>
      <c r="J81" s="1145"/>
      <c r="K81" s="1145"/>
      <c r="L81" s="1145"/>
      <c r="M81" s="1145"/>
      <c r="N81" s="1145"/>
      <c r="O81" s="1145"/>
      <c r="P81" s="1145"/>
      <c r="Q81" s="1145"/>
      <c r="R81" s="1145"/>
      <c r="S81" s="1145"/>
      <c r="T81" s="1145"/>
      <c r="U81" s="1145"/>
      <c r="V81" s="1145"/>
      <c r="W81" s="1145"/>
      <c r="X81" s="1145"/>
      <c r="Y81" s="1145"/>
      <c r="Z81" s="1145"/>
      <c r="AA81" s="1145"/>
      <c r="AB81" s="1145"/>
      <c r="AC81" s="1145"/>
      <c r="AD81" s="1145"/>
      <c r="AE81" s="1145"/>
      <c r="AF81" s="1145"/>
      <c r="AG81" s="1145"/>
      <c r="AH81" s="1145"/>
      <c r="AI81" s="1145"/>
      <c r="AJ81" s="1145"/>
    </row>
    <row r="82" spans="1:51" s="50" customFormat="1" ht="39" customHeight="1">
      <c r="A82" s="268" t="s">
        <v>108</v>
      </c>
      <c r="B82" s="1169" t="s">
        <v>350</v>
      </c>
      <c r="C82" s="1169"/>
      <c r="D82" s="1169"/>
      <c r="E82" s="1169"/>
      <c r="F82" s="1169"/>
      <c r="G82" s="1169"/>
      <c r="H82" s="1169"/>
      <c r="I82" s="1169"/>
      <c r="J82" s="1169"/>
      <c r="K82" s="1169"/>
      <c r="L82" s="1169"/>
      <c r="M82" s="1169"/>
      <c r="N82" s="1169"/>
      <c r="O82" s="1169"/>
      <c r="P82" s="1169"/>
      <c r="Q82" s="1169"/>
      <c r="R82" s="1169"/>
      <c r="S82" s="1169"/>
      <c r="T82" s="1169"/>
      <c r="U82" s="1169"/>
      <c r="V82" s="1169"/>
      <c r="W82" s="1169"/>
      <c r="X82" s="1169"/>
      <c r="Y82" s="1169"/>
      <c r="Z82" s="1169"/>
      <c r="AA82" s="1169"/>
      <c r="AB82" s="1169"/>
      <c r="AC82" s="1169"/>
      <c r="AD82" s="1169"/>
      <c r="AE82" s="1169"/>
      <c r="AF82" s="1169"/>
      <c r="AG82" s="1169"/>
      <c r="AH82" s="1169"/>
      <c r="AI82" s="1169"/>
      <c r="AJ82" s="1169"/>
    </row>
    <row r="83" spans="1:51" s="50" customFormat="1" ht="33.75" customHeight="1">
      <c r="A83" s="367" t="s">
        <v>146</v>
      </c>
      <c r="B83" s="1171" t="s">
        <v>311</v>
      </c>
      <c r="C83" s="1171"/>
      <c r="D83" s="1171"/>
      <c r="E83" s="1171"/>
      <c r="F83" s="1171"/>
      <c r="G83" s="1171"/>
      <c r="H83" s="1171"/>
      <c r="I83" s="1171"/>
      <c r="J83" s="1171"/>
      <c r="K83" s="1171"/>
      <c r="L83" s="1171"/>
      <c r="M83" s="1171"/>
      <c r="N83" s="1171"/>
      <c r="O83" s="1171"/>
      <c r="P83" s="1171"/>
      <c r="Q83" s="1171"/>
      <c r="R83" s="1171"/>
      <c r="S83" s="1171"/>
      <c r="T83" s="1171"/>
      <c r="U83" s="1171"/>
      <c r="V83" s="1171"/>
      <c r="W83" s="1171"/>
      <c r="X83" s="1171"/>
      <c r="Y83" s="1171"/>
      <c r="Z83" s="1171"/>
      <c r="AA83" s="1171"/>
      <c r="AB83" s="1171"/>
      <c r="AC83" s="1171"/>
      <c r="AD83" s="1171"/>
      <c r="AE83" s="1171"/>
      <c r="AF83" s="1171"/>
      <c r="AG83" s="1171"/>
      <c r="AH83" s="1171"/>
      <c r="AI83" s="1171"/>
      <c r="AJ83" s="1171"/>
    </row>
    <row r="84" spans="1:51" s="50" customFormat="1" ht="33.75" customHeight="1">
      <c r="A84" s="367" t="s">
        <v>108</v>
      </c>
      <c r="B84" s="1152" t="s">
        <v>387</v>
      </c>
      <c r="C84" s="1152"/>
      <c r="D84" s="1152"/>
      <c r="E84" s="1152"/>
      <c r="F84" s="1152"/>
      <c r="G84" s="1152"/>
      <c r="H84" s="1152"/>
      <c r="I84" s="1152"/>
      <c r="J84" s="1152"/>
      <c r="K84" s="1152"/>
      <c r="L84" s="1152"/>
      <c r="M84" s="1152"/>
      <c r="N84" s="1152"/>
      <c r="O84" s="1152"/>
      <c r="P84" s="1152"/>
      <c r="Q84" s="1152"/>
      <c r="R84" s="1152"/>
      <c r="S84" s="1152"/>
      <c r="T84" s="1152"/>
      <c r="U84" s="1152"/>
      <c r="V84" s="1152"/>
      <c r="W84" s="1152"/>
      <c r="X84" s="1152"/>
      <c r="Y84" s="1152"/>
      <c r="Z84" s="1152"/>
      <c r="AA84" s="1152"/>
      <c r="AB84" s="1152"/>
      <c r="AC84" s="1152"/>
      <c r="AD84" s="1152"/>
      <c r="AE84" s="1152"/>
      <c r="AF84" s="1152"/>
      <c r="AG84" s="1152"/>
      <c r="AH84" s="1152"/>
      <c r="AI84" s="1152"/>
      <c r="AJ84" s="1152"/>
    </row>
    <row r="85" spans="1:51" s="50" customFormat="1" ht="1.2" customHeight="1">
      <c r="A85" s="368"/>
      <c r="B85" s="369"/>
      <c r="C85" s="369"/>
      <c r="D85" s="369"/>
      <c r="E85" s="369"/>
      <c r="F85" s="369"/>
      <c r="G85" s="369"/>
      <c r="H85" s="369"/>
      <c r="I85" s="369"/>
      <c r="J85" s="369"/>
      <c r="K85" s="369"/>
      <c r="L85" s="369"/>
      <c r="M85" s="368"/>
      <c r="N85" s="368"/>
      <c r="O85" s="370"/>
      <c r="P85" s="370"/>
      <c r="Q85" s="368"/>
      <c r="R85" s="370"/>
      <c r="S85" s="370"/>
      <c r="T85" s="368"/>
      <c r="U85" s="284"/>
      <c r="V85" s="284"/>
      <c r="W85" s="368"/>
      <c r="X85" s="368"/>
      <c r="Y85" s="370"/>
      <c r="Z85" s="370"/>
      <c r="AA85" s="368"/>
      <c r="AB85" s="370"/>
      <c r="AC85" s="370"/>
      <c r="AD85" s="368"/>
      <c r="AE85" s="368"/>
      <c r="AF85" s="368"/>
      <c r="AG85" s="368"/>
      <c r="AH85" s="368"/>
      <c r="AI85" s="368"/>
      <c r="AJ85" s="371"/>
    </row>
    <row r="86" spans="1:51" s="50" customFormat="1" ht="18" customHeight="1">
      <c r="A86" s="372" t="s">
        <v>347</v>
      </c>
      <c r="B86" s="368"/>
      <c r="C86" s="373"/>
      <c r="D86" s="373"/>
      <c r="E86" s="373"/>
      <c r="F86" s="373"/>
      <c r="G86" s="373"/>
      <c r="H86" s="373"/>
      <c r="I86" s="373"/>
      <c r="J86" s="373"/>
      <c r="K86" s="373"/>
      <c r="L86" s="373"/>
      <c r="M86" s="373"/>
      <c r="N86" s="373"/>
      <c r="O86" s="373"/>
      <c r="P86" s="373"/>
      <c r="Q86" s="373"/>
      <c r="R86" s="373"/>
      <c r="S86" s="373"/>
      <c r="T86" s="373"/>
      <c r="U86" s="373"/>
      <c r="V86" s="373"/>
      <c r="W86" s="373"/>
      <c r="X86" s="373"/>
      <c r="Y86" s="373"/>
      <c r="Z86" s="373"/>
      <c r="AA86" s="373"/>
      <c r="AB86" s="373"/>
      <c r="AC86" s="373"/>
      <c r="AD86" s="373"/>
      <c r="AE86" s="373"/>
      <c r="AF86" s="373"/>
      <c r="AG86" s="373"/>
      <c r="AH86" s="373"/>
      <c r="AI86" s="373"/>
      <c r="AJ86" s="374"/>
    </row>
    <row r="87" spans="1:51" s="50" customFormat="1" ht="3" customHeight="1">
      <c r="A87" s="328"/>
      <c r="B87" s="368"/>
      <c r="C87" s="373"/>
      <c r="D87" s="373"/>
      <c r="E87" s="373"/>
      <c r="F87" s="373"/>
      <c r="G87" s="373"/>
      <c r="H87" s="373"/>
      <c r="I87" s="373"/>
      <c r="J87" s="373"/>
      <c r="K87" s="373"/>
      <c r="L87" s="373"/>
      <c r="M87" s="373"/>
      <c r="N87" s="373"/>
      <c r="O87" s="373"/>
      <c r="P87" s="373"/>
      <c r="Q87" s="373"/>
      <c r="R87" s="373"/>
      <c r="S87" s="373"/>
      <c r="T87" s="373"/>
      <c r="U87" s="373"/>
      <c r="V87" s="373"/>
      <c r="W87" s="373"/>
      <c r="X87" s="373"/>
      <c r="Y87" s="373"/>
      <c r="Z87" s="373"/>
      <c r="AA87" s="373"/>
      <c r="AB87" s="373"/>
      <c r="AC87" s="373"/>
      <c r="AD87" s="373"/>
      <c r="AE87" s="231"/>
      <c r="AF87" s="231"/>
      <c r="AG87" s="231"/>
      <c r="AH87" s="231"/>
      <c r="AI87" s="231"/>
      <c r="AJ87" s="231"/>
    </row>
    <row r="88" spans="1:51" s="50" customFormat="1" ht="18" customHeight="1">
      <c r="A88" s="375" t="s">
        <v>60</v>
      </c>
      <c r="B88" s="376"/>
      <c r="C88" s="377"/>
      <c r="D88" s="377"/>
      <c r="E88" s="373"/>
      <c r="F88" s="377"/>
      <c r="G88" s="377"/>
      <c r="H88" s="377"/>
      <c r="I88" s="373"/>
      <c r="J88" s="377"/>
      <c r="K88" s="377"/>
      <c r="L88" s="377"/>
      <c r="M88" s="377"/>
      <c r="N88" s="377"/>
      <c r="O88" s="373"/>
      <c r="P88" s="377"/>
      <c r="Q88" s="377"/>
      <c r="R88" s="377"/>
      <c r="S88" s="377"/>
      <c r="T88" s="377"/>
      <c r="U88" s="377"/>
      <c r="V88" s="373"/>
      <c r="W88" s="377"/>
      <c r="X88" s="377"/>
      <c r="Y88" s="373"/>
      <c r="Z88" s="373"/>
      <c r="AA88" s="377"/>
      <c r="AB88" s="377"/>
      <c r="AC88" s="377"/>
      <c r="AD88" s="377"/>
      <c r="AE88" s="231"/>
      <c r="AF88" s="366" t="s">
        <v>216</v>
      </c>
      <c r="AG88" s="378"/>
      <c r="AH88" s="379" t="s">
        <v>145</v>
      </c>
      <c r="AI88" s="378"/>
      <c r="AJ88" s="380"/>
      <c r="AK88" s="51"/>
    </row>
    <row r="89" spans="1:51" s="50" customFormat="1" ht="26.25" customHeight="1">
      <c r="A89" s="1097" t="s">
        <v>54</v>
      </c>
      <c r="B89" s="1098"/>
      <c r="C89" s="1098"/>
      <c r="D89" s="1099"/>
      <c r="E89" s="381"/>
      <c r="F89" s="382" t="s">
        <v>52</v>
      </c>
      <c r="G89" s="282"/>
      <c r="H89" s="282"/>
      <c r="I89" s="383"/>
      <c r="J89" s="382" t="s">
        <v>109</v>
      </c>
      <c r="K89" s="282"/>
      <c r="L89" s="282"/>
      <c r="M89" s="282"/>
      <c r="N89" s="282"/>
      <c r="O89" s="383"/>
      <c r="P89" s="382" t="s">
        <v>110</v>
      </c>
      <c r="Q89" s="282"/>
      <c r="R89" s="282"/>
      <c r="S89" s="282"/>
      <c r="T89" s="282"/>
      <c r="U89" s="282"/>
      <c r="V89" s="383"/>
      <c r="W89" s="382" t="s">
        <v>53</v>
      </c>
      <c r="X89" s="282"/>
      <c r="Y89" s="384"/>
      <c r="Z89" s="383"/>
      <c r="AA89" s="382" t="s">
        <v>48</v>
      </c>
      <c r="AB89" s="282"/>
      <c r="AC89" s="282"/>
      <c r="AD89" s="282"/>
      <c r="AE89" s="384"/>
      <c r="AF89" s="384"/>
      <c r="AG89" s="384"/>
      <c r="AH89" s="384"/>
      <c r="AI89" s="384"/>
      <c r="AJ89" s="385"/>
      <c r="AK89" s="51"/>
      <c r="AN89" s="889"/>
    </row>
    <row r="90" spans="1:51" s="50" customFormat="1" ht="18" customHeight="1">
      <c r="A90" s="1085" t="s">
        <v>51</v>
      </c>
      <c r="B90" s="1086"/>
      <c r="C90" s="1086"/>
      <c r="D90" s="1086"/>
      <c r="E90" s="386" t="s">
        <v>312</v>
      </c>
      <c r="F90" s="387"/>
      <c r="G90" s="388"/>
      <c r="H90" s="388"/>
      <c r="I90" s="389"/>
      <c r="J90" s="388"/>
      <c r="K90" s="388"/>
      <c r="L90" s="388"/>
      <c r="M90" s="388"/>
      <c r="N90" s="388"/>
      <c r="O90" s="390"/>
      <c r="P90" s="388"/>
      <c r="Q90" s="388"/>
      <c r="R90" s="388"/>
      <c r="S90" s="388"/>
      <c r="T90" s="388"/>
      <c r="U90" s="388"/>
      <c r="V90" s="390"/>
      <c r="W90" s="388"/>
      <c r="X90" s="388"/>
      <c r="Y90" s="389"/>
      <c r="Z90" s="389"/>
      <c r="AA90" s="388"/>
      <c r="AB90" s="388"/>
      <c r="AC90" s="388"/>
      <c r="AD90" s="388"/>
      <c r="AE90" s="388"/>
      <c r="AF90" s="388"/>
      <c r="AG90" s="388"/>
      <c r="AH90" s="388"/>
      <c r="AI90" s="388"/>
      <c r="AJ90" s="391"/>
      <c r="AK90" s="51"/>
    </row>
    <row r="91" spans="1:51" s="50" customFormat="1" ht="18" customHeight="1">
      <c r="A91" s="1158"/>
      <c r="B91" s="1159"/>
      <c r="C91" s="1159"/>
      <c r="D91" s="1159"/>
      <c r="E91" s="392"/>
      <c r="F91" s="390" t="s">
        <v>55</v>
      </c>
      <c r="G91" s="389"/>
      <c r="H91" s="389"/>
      <c r="I91" s="389"/>
      <c r="J91" s="389"/>
      <c r="K91" s="393"/>
      <c r="L91" s="390" t="s">
        <v>189</v>
      </c>
      <c r="M91" s="389"/>
      <c r="N91" s="389"/>
      <c r="O91" s="390"/>
      <c r="P91" s="390"/>
      <c r="Q91" s="394"/>
      <c r="R91" s="395"/>
      <c r="S91" s="390" t="s">
        <v>48</v>
      </c>
      <c r="T91" s="390"/>
      <c r="U91" s="390" t="s">
        <v>49</v>
      </c>
      <c r="V91" s="1348"/>
      <c r="W91" s="1348"/>
      <c r="X91" s="1348"/>
      <c r="Y91" s="1348"/>
      <c r="Z91" s="1348"/>
      <c r="AA91" s="1348"/>
      <c r="AB91" s="1348"/>
      <c r="AC91" s="1348"/>
      <c r="AD91" s="1348"/>
      <c r="AE91" s="1348"/>
      <c r="AF91" s="1348"/>
      <c r="AG91" s="1348"/>
      <c r="AH91" s="1348"/>
      <c r="AI91" s="1348"/>
      <c r="AJ91" s="396" t="s">
        <v>50</v>
      </c>
      <c r="AK91" s="51"/>
    </row>
    <row r="92" spans="1:51" s="50" customFormat="1" ht="18" customHeight="1" thickBot="1">
      <c r="A92" s="1158"/>
      <c r="B92" s="1159"/>
      <c r="C92" s="1159"/>
      <c r="D92" s="1159"/>
      <c r="E92" s="397" t="s">
        <v>56</v>
      </c>
      <c r="F92" s="394"/>
      <c r="G92" s="389"/>
      <c r="H92" s="389"/>
      <c r="I92" s="389"/>
      <c r="J92" s="389"/>
      <c r="K92" s="368"/>
      <c r="L92" s="389"/>
      <c r="M92" s="231"/>
      <c r="N92" s="231"/>
      <c r="O92" s="390"/>
      <c r="P92" s="394"/>
      <c r="Q92" s="394"/>
      <c r="R92" s="394"/>
      <c r="S92" s="398"/>
      <c r="T92" s="398"/>
      <c r="U92" s="398"/>
      <c r="V92" s="398"/>
      <c r="W92" s="398"/>
      <c r="X92" s="398"/>
      <c r="Y92" s="398"/>
      <c r="Z92" s="398"/>
      <c r="AA92" s="398"/>
      <c r="AB92" s="398"/>
      <c r="AC92" s="398"/>
      <c r="AD92" s="398"/>
      <c r="AE92" s="398"/>
      <c r="AF92" s="398"/>
      <c r="AG92" s="398"/>
      <c r="AH92" s="398"/>
      <c r="AI92" s="398"/>
      <c r="AJ92" s="399"/>
      <c r="AK92" s="51"/>
    </row>
    <row r="93" spans="1:51" s="50" customFormat="1" ht="75" customHeight="1" thickBot="1">
      <c r="A93" s="1158"/>
      <c r="B93" s="1159"/>
      <c r="C93" s="1159"/>
      <c r="D93" s="1159"/>
      <c r="E93" s="1240"/>
      <c r="F93" s="1241"/>
      <c r="G93" s="1241"/>
      <c r="H93" s="1241"/>
      <c r="I93" s="1241"/>
      <c r="J93" s="1241"/>
      <c r="K93" s="1241"/>
      <c r="L93" s="1241"/>
      <c r="M93" s="1241"/>
      <c r="N93" s="1241"/>
      <c r="O93" s="1241"/>
      <c r="P93" s="1241"/>
      <c r="Q93" s="1241"/>
      <c r="R93" s="1241"/>
      <c r="S93" s="1241"/>
      <c r="T93" s="1241"/>
      <c r="U93" s="1241"/>
      <c r="V93" s="1241"/>
      <c r="W93" s="1241"/>
      <c r="X93" s="1241"/>
      <c r="Y93" s="1241"/>
      <c r="Z93" s="1241"/>
      <c r="AA93" s="1241"/>
      <c r="AB93" s="1241"/>
      <c r="AC93" s="1241"/>
      <c r="AD93" s="1241"/>
      <c r="AE93" s="1241"/>
      <c r="AF93" s="1241"/>
      <c r="AG93" s="1241"/>
      <c r="AH93" s="1241"/>
      <c r="AI93" s="1241"/>
      <c r="AJ93" s="1242"/>
      <c r="AK93" s="51"/>
      <c r="AY93" s="888"/>
    </row>
    <row r="94" spans="1:51" s="50" customFormat="1" ht="12">
      <c r="A94" s="1158"/>
      <c r="B94" s="1159"/>
      <c r="C94" s="1159"/>
      <c r="D94" s="1159"/>
      <c r="E94" s="400" t="s">
        <v>314</v>
      </c>
      <c r="F94" s="398"/>
      <c r="G94" s="398"/>
      <c r="H94" s="398"/>
      <c r="I94" s="398"/>
      <c r="J94" s="398"/>
      <c r="K94" s="398"/>
      <c r="L94" s="398"/>
      <c r="M94" s="398"/>
      <c r="N94" s="398"/>
      <c r="O94" s="398"/>
      <c r="P94" s="398"/>
      <c r="Q94" s="398"/>
      <c r="R94" s="398"/>
      <c r="S94" s="398"/>
      <c r="T94" s="398"/>
      <c r="U94" s="398"/>
      <c r="V94" s="398"/>
      <c r="W94" s="398"/>
      <c r="X94" s="398"/>
      <c r="Y94" s="398"/>
      <c r="Z94" s="398"/>
      <c r="AA94" s="398"/>
      <c r="AB94" s="398"/>
      <c r="AC94" s="398"/>
      <c r="AD94" s="398"/>
      <c r="AE94" s="398"/>
      <c r="AF94" s="398"/>
      <c r="AG94" s="398"/>
      <c r="AH94" s="398"/>
      <c r="AI94" s="398"/>
      <c r="AJ94" s="401"/>
      <c r="AK94" s="51"/>
    </row>
    <row r="95" spans="1:51" s="50" customFormat="1" ht="12.6" thickBot="1">
      <c r="A95" s="1158"/>
      <c r="B95" s="1159"/>
      <c r="C95" s="1159"/>
      <c r="D95" s="1159"/>
      <c r="E95" s="400" t="s">
        <v>313</v>
      </c>
      <c r="F95" s="389"/>
      <c r="G95" s="389"/>
      <c r="H95" s="389"/>
      <c r="I95" s="389"/>
      <c r="J95" s="389"/>
      <c r="K95" s="389"/>
      <c r="L95" s="389"/>
      <c r="M95" s="389"/>
      <c r="N95" s="389"/>
      <c r="O95" s="389"/>
      <c r="P95" s="389"/>
      <c r="Q95" s="389"/>
      <c r="R95" s="389"/>
      <c r="S95" s="389"/>
      <c r="T95" s="389"/>
      <c r="U95" s="389"/>
      <c r="V95" s="389"/>
      <c r="W95" s="389"/>
      <c r="X95" s="389"/>
      <c r="Y95" s="389"/>
      <c r="Z95" s="389"/>
      <c r="AA95" s="389"/>
      <c r="AB95" s="389"/>
      <c r="AC95" s="389"/>
      <c r="AD95" s="389"/>
      <c r="AE95" s="389"/>
      <c r="AF95" s="389"/>
      <c r="AG95" s="389"/>
      <c r="AH95" s="389"/>
      <c r="AI95" s="389"/>
      <c r="AJ95" s="402"/>
      <c r="AK95" s="51"/>
    </row>
    <row r="96" spans="1:51" s="50" customFormat="1" ht="18" customHeight="1" thickBot="1">
      <c r="A96" s="1088"/>
      <c r="B96" s="1089"/>
      <c r="C96" s="1089"/>
      <c r="D96" s="1089"/>
      <c r="E96" s="403" t="s">
        <v>191</v>
      </c>
      <c r="F96" s="281"/>
      <c r="G96" s="281"/>
      <c r="H96" s="281"/>
      <c r="I96" s="281"/>
      <c r="J96" s="281"/>
      <c r="K96" s="281"/>
      <c r="L96" s="1303" t="s">
        <v>193</v>
      </c>
      <c r="M96" s="1304"/>
      <c r="N96" s="1304"/>
      <c r="O96" s="1213"/>
      <c r="P96" s="1213"/>
      <c r="Q96" s="404" t="s">
        <v>5</v>
      </c>
      <c r="R96" s="1213"/>
      <c r="S96" s="1213"/>
      <c r="T96" s="404" t="s">
        <v>57</v>
      </c>
      <c r="U96" s="405" t="s">
        <v>49</v>
      </c>
      <c r="V96" s="406"/>
      <c r="W96" s="407" t="s">
        <v>58</v>
      </c>
      <c r="X96" s="405"/>
      <c r="Y96" s="405"/>
      <c r="Z96" s="406"/>
      <c r="AA96" s="407" t="s">
        <v>59</v>
      </c>
      <c r="AB96" s="405"/>
      <c r="AC96" s="405" t="s">
        <v>50</v>
      </c>
      <c r="AD96" s="405"/>
      <c r="AE96" s="405"/>
      <c r="AF96" s="405"/>
      <c r="AG96" s="405"/>
      <c r="AH96" s="405"/>
      <c r="AI96" s="405"/>
      <c r="AJ96" s="408"/>
      <c r="AK96" s="51"/>
    </row>
    <row r="97" spans="1:40" s="50" customFormat="1" ht="12" customHeight="1">
      <c r="A97" s="409"/>
      <c r="B97" s="409"/>
      <c r="C97" s="409"/>
      <c r="D97" s="409"/>
      <c r="E97" s="410"/>
      <c r="F97" s="370"/>
      <c r="G97" s="370"/>
      <c r="H97" s="370"/>
      <c r="I97" s="370"/>
      <c r="J97" s="370"/>
      <c r="K97" s="370"/>
      <c r="L97" s="390"/>
      <c r="M97" s="390"/>
      <c r="N97" s="370"/>
      <c r="O97" s="411"/>
      <c r="P97" s="411"/>
      <c r="Q97" s="411"/>
      <c r="R97" s="411"/>
      <c r="S97" s="411"/>
      <c r="T97" s="411"/>
      <c r="U97" s="370"/>
      <c r="V97" s="370"/>
      <c r="W97" s="412"/>
      <c r="X97" s="370"/>
      <c r="Y97" s="370"/>
      <c r="Z97" s="370"/>
      <c r="AA97" s="411"/>
      <c r="AB97" s="370"/>
      <c r="AC97" s="370"/>
      <c r="AD97" s="370"/>
      <c r="AE97" s="370"/>
      <c r="AF97" s="370"/>
      <c r="AG97" s="370"/>
      <c r="AH97" s="370"/>
      <c r="AI97" s="370"/>
      <c r="AJ97" s="413"/>
    </row>
    <row r="98" spans="1:40" s="50" customFormat="1" ht="18" customHeight="1" thickBot="1">
      <c r="A98" s="414" t="s">
        <v>254</v>
      </c>
      <c r="B98" s="389"/>
      <c r="C98" s="389"/>
      <c r="D98" s="389"/>
      <c r="E98" s="370"/>
      <c r="F98" s="370"/>
      <c r="G98" s="370"/>
      <c r="H98" s="370"/>
      <c r="I98" s="370"/>
      <c r="J98" s="370"/>
      <c r="K98" s="370"/>
      <c r="L98" s="370"/>
      <c r="M98" s="370"/>
      <c r="N98" s="370"/>
      <c r="O98" s="370"/>
      <c r="P98" s="370"/>
      <c r="Q98" s="370"/>
      <c r="R98" s="370"/>
      <c r="S98" s="370"/>
      <c r="T98" s="370"/>
      <c r="U98" s="370"/>
      <c r="V98" s="370"/>
      <c r="W98" s="370"/>
      <c r="X98" s="370"/>
      <c r="Y98" s="370"/>
      <c r="Z98" s="370"/>
      <c r="AA98" s="370"/>
      <c r="AB98" s="370"/>
      <c r="AC98" s="370"/>
      <c r="AD98" s="370"/>
      <c r="AE98" s="370"/>
      <c r="AF98" s="366" t="s">
        <v>216</v>
      </c>
      <c r="AG98" s="415"/>
      <c r="AH98" s="416" t="s">
        <v>145</v>
      </c>
      <c r="AI98" s="415"/>
      <c r="AJ98" s="415"/>
      <c r="AK98" s="51"/>
      <c r="AN98" s="902" t="s">
        <v>515</v>
      </c>
    </row>
    <row r="99" spans="1:40" s="50" customFormat="1" ht="75" customHeight="1" thickBot="1">
      <c r="A99" s="1097" t="s">
        <v>162</v>
      </c>
      <c r="B99" s="1098"/>
      <c r="C99" s="1098"/>
      <c r="D99" s="1247"/>
      <c r="E99" s="1214"/>
      <c r="F99" s="1215"/>
      <c r="G99" s="1215"/>
      <c r="H99" s="1215"/>
      <c r="I99" s="1215"/>
      <c r="J99" s="1215"/>
      <c r="K99" s="1215"/>
      <c r="L99" s="1215"/>
      <c r="M99" s="1215"/>
      <c r="N99" s="1215"/>
      <c r="O99" s="1215"/>
      <c r="P99" s="1215"/>
      <c r="Q99" s="1215"/>
      <c r="R99" s="1215"/>
      <c r="S99" s="1215"/>
      <c r="T99" s="1215"/>
      <c r="U99" s="1215"/>
      <c r="V99" s="1215"/>
      <c r="W99" s="1215"/>
      <c r="X99" s="1215"/>
      <c r="Y99" s="1215"/>
      <c r="Z99" s="1215"/>
      <c r="AA99" s="1215"/>
      <c r="AB99" s="1215"/>
      <c r="AC99" s="1215"/>
      <c r="AD99" s="1215"/>
      <c r="AE99" s="1215"/>
      <c r="AF99" s="1215"/>
      <c r="AG99" s="1215"/>
      <c r="AH99" s="1215"/>
      <c r="AI99" s="1215"/>
      <c r="AJ99" s="1216"/>
      <c r="AK99" s="51"/>
    </row>
    <row r="100" spans="1:40" s="50" customFormat="1" ht="18" customHeight="1" thickBot="1">
      <c r="A100" s="1085" t="s">
        <v>161</v>
      </c>
      <c r="B100" s="1086"/>
      <c r="C100" s="1086"/>
      <c r="D100" s="1087"/>
      <c r="E100" s="417"/>
      <c r="F100" s="387" t="s">
        <v>186</v>
      </c>
      <c r="G100" s="388"/>
      <c r="H100" s="388"/>
      <c r="I100" s="388"/>
      <c r="J100" s="388"/>
      <c r="K100" s="388"/>
      <c r="L100" s="388"/>
      <c r="M100" s="388"/>
      <c r="N100" s="417"/>
      <c r="O100" s="387" t="s">
        <v>187</v>
      </c>
      <c r="P100" s="388"/>
      <c r="Q100" s="388"/>
      <c r="R100" s="388"/>
      <c r="S100" s="388"/>
      <c r="T100" s="388"/>
      <c r="U100" s="417"/>
      <c r="V100" s="387" t="s">
        <v>188</v>
      </c>
      <c r="W100" s="388"/>
      <c r="X100" s="388"/>
      <c r="Y100" s="388"/>
      <c r="Z100" s="388"/>
      <c r="AA100" s="388"/>
      <c r="AB100" s="388"/>
      <c r="AC100" s="388"/>
      <c r="AD100" s="388"/>
      <c r="AE100" s="388"/>
      <c r="AF100" s="388"/>
      <c r="AG100" s="388"/>
      <c r="AH100" s="388"/>
      <c r="AI100" s="388"/>
      <c r="AJ100" s="391"/>
      <c r="AK100" s="51"/>
    </row>
    <row r="101" spans="1:40" s="50" customFormat="1" ht="14.25" customHeight="1" thickBot="1">
      <c r="A101" s="1088"/>
      <c r="B101" s="1089"/>
      <c r="C101" s="1089"/>
      <c r="D101" s="1090"/>
      <c r="E101" s="382" t="s">
        <v>200</v>
      </c>
      <c r="F101" s="382"/>
      <c r="G101" s="282"/>
      <c r="H101" s="282"/>
      <c r="I101" s="282"/>
      <c r="J101" s="282"/>
      <c r="K101" s="282"/>
      <c r="L101" s="282"/>
      <c r="M101" s="282"/>
      <c r="N101" s="282"/>
      <c r="O101" s="382"/>
      <c r="P101" s="1244"/>
      <c r="Q101" s="1245"/>
      <c r="R101" s="1245"/>
      <c r="S101" s="1245"/>
      <c r="T101" s="1245"/>
      <c r="U101" s="1245"/>
      <c r="V101" s="1245"/>
      <c r="W101" s="1245"/>
      <c r="X101" s="1245"/>
      <c r="Y101" s="1245"/>
      <c r="Z101" s="1245"/>
      <c r="AA101" s="1245"/>
      <c r="AB101" s="1245"/>
      <c r="AC101" s="1245"/>
      <c r="AD101" s="1245"/>
      <c r="AE101" s="1245"/>
      <c r="AF101" s="1245"/>
      <c r="AG101" s="1245"/>
      <c r="AH101" s="1245"/>
      <c r="AI101" s="1245"/>
      <c r="AJ101" s="1246"/>
      <c r="AK101" s="51"/>
    </row>
    <row r="102" spans="1:40" s="50" customFormat="1" ht="26.25" customHeight="1">
      <c r="A102" s="1097" t="s">
        <v>54</v>
      </c>
      <c r="B102" s="1098"/>
      <c r="C102" s="1098"/>
      <c r="D102" s="1099"/>
      <c r="E102" s="418"/>
      <c r="F102" s="382" t="s">
        <v>52</v>
      </c>
      <c r="G102" s="282"/>
      <c r="H102" s="282"/>
      <c r="I102" s="418"/>
      <c r="J102" s="382" t="s">
        <v>109</v>
      </c>
      <c r="K102" s="282"/>
      <c r="L102" s="282"/>
      <c r="M102" s="282"/>
      <c r="N102" s="282"/>
      <c r="O102" s="419"/>
      <c r="P102" s="382" t="s">
        <v>110</v>
      </c>
      <c r="Q102" s="282"/>
      <c r="R102" s="282"/>
      <c r="S102" s="282"/>
      <c r="T102" s="282"/>
      <c r="U102" s="282"/>
      <c r="V102" s="419"/>
      <c r="W102" s="382" t="s">
        <v>53</v>
      </c>
      <c r="X102" s="282"/>
      <c r="Y102" s="418"/>
      <c r="Z102" s="382" t="s">
        <v>48</v>
      </c>
      <c r="AA102" s="382"/>
      <c r="AB102" s="282"/>
      <c r="AC102" s="282"/>
      <c r="AD102" s="282"/>
      <c r="AE102" s="282"/>
      <c r="AF102" s="282"/>
      <c r="AG102" s="282"/>
      <c r="AH102" s="282"/>
      <c r="AI102" s="282"/>
      <c r="AJ102" s="420"/>
      <c r="AK102" s="51"/>
    </row>
    <row r="103" spans="1:40" s="50" customFormat="1" ht="15" customHeight="1">
      <c r="A103" s="1085" t="s">
        <v>51</v>
      </c>
      <c r="B103" s="1086"/>
      <c r="C103" s="1086"/>
      <c r="D103" s="1086"/>
      <c r="E103" s="386" t="s">
        <v>273</v>
      </c>
      <c r="F103" s="387"/>
      <c r="G103" s="388"/>
      <c r="H103" s="388"/>
      <c r="I103" s="388"/>
      <c r="J103" s="388"/>
      <c r="K103" s="388"/>
      <c r="L103" s="388"/>
      <c r="M103" s="388"/>
      <c r="N103" s="388"/>
      <c r="O103" s="387"/>
      <c r="P103" s="388"/>
      <c r="Q103" s="388"/>
      <c r="R103" s="388"/>
      <c r="S103" s="388"/>
      <c r="T103" s="388"/>
      <c r="U103" s="388"/>
      <c r="V103" s="387"/>
      <c r="W103" s="388"/>
      <c r="X103" s="388"/>
      <c r="Y103" s="388"/>
      <c r="Z103" s="388"/>
      <c r="AA103" s="388"/>
      <c r="AB103" s="388"/>
      <c r="AC103" s="388"/>
      <c r="AD103" s="388"/>
      <c r="AE103" s="388"/>
      <c r="AF103" s="388"/>
      <c r="AG103" s="388"/>
      <c r="AH103" s="388"/>
      <c r="AI103" s="388"/>
      <c r="AJ103" s="391"/>
      <c r="AK103" s="51"/>
    </row>
    <row r="104" spans="1:40" s="50" customFormat="1" ht="18" customHeight="1">
      <c r="A104" s="1158"/>
      <c r="B104" s="1159"/>
      <c r="C104" s="1159"/>
      <c r="D104" s="1159"/>
      <c r="E104" s="421"/>
      <c r="F104" s="390" t="s">
        <v>55</v>
      </c>
      <c r="G104" s="389"/>
      <c r="H104" s="389"/>
      <c r="I104" s="389"/>
      <c r="J104" s="389"/>
      <c r="K104" s="422"/>
      <c r="L104" s="390" t="s">
        <v>190</v>
      </c>
      <c r="M104" s="389"/>
      <c r="N104" s="389"/>
      <c r="O104" s="390"/>
      <c r="P104" s="390"/>
      <c r="Q104" s="394"/>
      <c r="R104" s="350"/>
      <c r="S104" s="390" t="s">
        <v>48</v>
      </c>
      <c r="T104" s="390"/>
      <c r="U104" s="390" t="s">
        <v>49</v>
      </c>
      <c r="V104" s="1349"/>
      <c r="W104" s="1349"/>
      <c r="X104" s="1349"/>
      <c r="Y104" s="1349"/>
      <c r="Z104" s="1349"/>
      <c r="AA104" s="1349"/>
      <c r="AB104" s="1349"/>
      <c r="AC104" s="1349"/>
      <c r="AD104" s="1349"/>
      <c r="AE104" s="1349"/>
      <c r="AF104" s="1349"/>
      <c r="AG104" s="1349"/>
      <c r="AH104" s="1349"/>
      <c r="AI104" s="1349"/>
      <c r="AJ104" s="396" t="s">
        <v>50</v>
      </c>
      <c r="AK104" s="51"/>
    </row>
    <row r="105" spans="1:40" s="50" customFormat="1" ht="15.75" customHeight="1" thickBot="1">
      <c r="A105" s="1158"/>
      <c r="B105" s="1159"/>
      <c r="C105" s="1159"/>
      <c r="D105" s="1159"/>
      <c r="E105" s="397" t="s">
        <v>56</v>
      </c>
      <c r="F105" s="394"/>
      <c r="G105" s="389"/>
      <c r="H105" s="389"/>
      <c r="I105" s="389"/>
      <c r="J105" s="389"/>
      <c r="K105" s="368"/>
      <c r="L105" s="389"/>
      <c r="M105" s="423" t="s">
        <v>84</v>
      </c>
      <c r="N105" s="390"/>
      <c r="O105" s="390"/>
      <c r="P105" s="390"/>
      <c r="Q105" s="390"/>
      <c r="R105" s="390"/>
      <c r="S105" s="390"/>
      <c r="T105" s="390"/>
      <c r="U105" s="390"/>
      <c r="V105" s="390"/>
      <c r="W105" s="390"/>
      <c r="X105" s="390"/>
      <c r="Y105" s="390"/>
      <c r="Z105" s="390"/>
      <c r="AA105" s="390"/>
      <c r="AB105" s="390"/>
      <c r="AC105" s="390"/>
      <c r="AD105" s="390"/>
      <c r="AE105" s="390"/>
      <c r="AF105" s="390"/>
      <c r="AG105" s="390"/>
      <c r="AH105" s="390"/>
      <c r="AI105" s="390"/>
      <c r="AJ105" s="396"/>
      <c r="AK105" s="51"/>
    </row>
    <row r="106" spans="1:40" s="50" customFormat="1" ht="75" customHeight="1" thickBot="1">
      <c r="A106" s="1158"/>
      <c r="B106" s="1159"/>
      <c r="C106" s="1159"/>
      <c r="D106" s="1159"/>
      <c r="E106" s="1210"/>
      <c r="F106" s="1211"/>
      <c r="G106" s="1211"/>
      <c r="H106" s="1211"/>
      <c r="I106" s="1211"/>
      <c r="J106" s="1211"/>
      <c r="K106" s="1211"/>
      <c r="L106" s="1211"/>
      <c r="M106" s="1211"/>
      <c r="N106" s="1211"/>
      <c r="O106" s="1211"/>
      <c r="P106" s="1211"/>
      <c r="Q106" s="1211"/>
      <c r="R106" s="1211"/>
      <c r="S106" s="1211"/>
      <c r="T106" s="1211"/>
      <c r="U106" s="1211"/>
      <c r="V106" s="1211"/>
      <c r="W106" s="1211"/>
      <c r="X106" s="1211"/>
      <c r="Y106" s="1211"/>
      <c r="Z106" s="1211"/>
      <c r="AA106" s="1211"/>
      <c r="AB106" s="1211"/>
      <c r="AC106" s="1211"/>
      <c r="AD106" s="1211"/>
      <c r="AE106" s="1211"/>
      <c r="AF106" s="1211"/>
      <c r="AG106" s="1211"/>
      <c r="AH106" s="1211"/>
      <c r="AI106" s="1211"/>
      <c r="AJ106" s="1212"/>
      <c r="AK106" s="51"/>
    </row>
    <row r="107" spans="1:40" s="50" customFormat="1" ht="12">
      <c r="A107" s="1158"/>
      <c r="B107" s="1159"/>
      <c r="C107" s="1159"/>
      <c r="D107" s="1159"/>
      <c r="E107" s="400" t="s">
        <v>314</v>
      </c>
      <c r="F107" s="398"/>
      <c r="G107" s="398"/>
      <c r="H107" s="398"/>
      <c r="I107" s="398"/>
      <c r="J107" s="398"/>
      <c r="K107" s="398"/>
      <c r="L107" s="398"/>
      <c r="M107" s="398"/>
      <c r="N107" s="398"/>
      <c r="O107" s="398"/>
      <c r="P107" s="398"/>
      <c r="Q107" s="398"/>
      <c r="R107" s="398"/>
      <c r="S107" s="398"/>
      <c r="T107" s="398"/>
      <c r="U107" s="398"/>
      <c r="V107" s="398"/>
      <c r="W107" s="398"/>
      <c r="X107" s="398"/>
      <c r="Y107" s="398"/>
      <c r="Z107" s="398"/>
      <c r="AA107" s="398"/>
      <c r="AB107" s="398"/>
      <c r="AC107" s="398"/>
      <c r="AD107" s="398"/>
      <c r="AE107" s="398" t="s">
        <v>192</v>
      </c>
      <c r="AF107" s="398"/>
      <c r="AG107" s="398"/>
      <c r="AH107" s="398"/>
      <c r="AI107" s="398"/>
      <c r="AJ107" s="401"/>
      <c r="AK107" s="51"/>
    </row>
    <row r="108" spans="1:40" s="50" customFormat="1" ht="12">
      <c r="A108" s="1158"/>
      <c r="B108" s="1159"/>
      <c r="C108" s="1159"/>
      <c r="D108" s="1159"/>
      <c r="E108" s="400" t="s">
        <v>274</v>
      </c>
      <c r="F108" s="398"/>
      <c r="G108" s="398"/>
      <c r="H108" s="398"/>
      <c r="I108" s="398"/>
      <c r="J108" s="398"/>
      <c r="K108" s="398"/>
      <c r="L108" s="398"/>
      <c r="M108" s="398"/>
      <c r="N108" s="398"/>
      <c r="O108" s="398"/>
      <c r="P108" s="398"/>
      <c r="Q108" s="398"/>
      <c r="R108" s="398"/>
      <c r="S108" s="398"/>
      <c r="T108" s="398"/>
      <c r="U108" s="398"/>
      <c r="V108" s="398"/>
      <c r="W108" s="398"/>
      <c r="X108" s="398"/>
      <c r="Y108" s="398"/>
      <c r="Z108" s="398"/>
      <c r="AA108" s="398"/>
      <c r="AB108" s="398"/>
      <c r="AC108" s="398"/>
      <c r="AD108" s="398"/>
      <c r="AE108" s="398"/>
      <c r="AF108" s="398"/>
      <c r="AG108" s="398"/>
      <c r="AH108" s="398"/>
      <c r="AI108" s="398"/>
      <c r="AJ108" s="401"/>
      <c r="AK108" s="51"/>
    </row>
    <row r="109" spans="1:40" s="50" customFormat="1" ht="13.8" thickBot="1">
      <c r="A109" s="1158"/>
      <c r="B109" s="1159"/>
      <c r="C109" s="1159"/>
      <c r="D109" s="1159"/>
      <c r="E109" s="400" t="s">
        <v>348</v>
      </c>
      <c r="F109" s="389"/>
      <c r="G109" s="389"/>
      <c r="H109" s="389"/>
      <c r="I109" s="389"/>
      <c r="J109" s="389"/>
      <c r="K109" s="389"/>
      <c r="L109" s="389"/>
      <c r="M109" s="389"/>
      <c r="N109" s="389"/>
      <c r="O109" s="389"/>
      <c r="P109" s="389"/>
      <c r="Q109" s="389"/>
      <c r="R109" s="389"/>
      <c r="S109" s="389"/>
      <c r="T109" s="389"/>
      <c r="U109" s="389"/>
      <c r="V109" s="389"/>
      <c r="W109" s="389"/>
      <c r="X109" s="389"/>
      <c r="Y109" s="389"/>
      <c r="Z109" s="389"/>
      <c r="AA109" s="389"/>
      <c r="AB109" s="389"/>
      <c r="AC109" s="389"/>
      <c r="AD109" s="389"/>
      <c r="AE109" s="389"/>
      <c r="AF109" s="389"/>
      <c r="AG109" s="389"/>
      <c r="AH109" s="389"/>
      <c r="AI109" s="389"/>
      <c r="AJ109" s="402"/>
      <c r="AK109" s="48"/>
    </row>
    <row r="110" spans="1:40" s="50" customFormat="1" ht="18" customHeight="1" thickBot="1">
      <c r="A110" s="1088"/>
      <c r="B110" s="1089"/>
      <c r="C110" s="1089"/>
      <c r="D110" s="1089"/>
      <c r="E110" s="403" t="s">
        <v>191</v>
      </c>
      <c r="F110" s="281"/>
      <c r="G110" s="281"/>
      <c r="H110" s="281"/>
      <c r="I110" s="281"/>
      <c r="J110" s="281"/>
      <c r="K110" s="424"/>
      <c r="L110" s="1303" t="s">
        <v>34</v>
      </c>
      <c r="M110" s="1304"/>
      <c r="N110" s="1276"/>
      <c r="O110" s="1276"/>
      <c r="P110" s="404" t="s">
        <v>5</v>
      </c>
      <c r="Q110" s="1276"/>
      <c r="R110" s="1276"/>
      <c r="S110" s="404" t="s">
        <v>57</v>
      </c>
      <c r="T110" s="405" t="s">
        <v>49</v>
      </c>
      <c r="U110" s="425"/>
      <c r="V110" s="407" t="s">
        <v>58</v>
      </c>
      <c r="W110" s="405"/>
      <c r="X110" s="405"/>
      <c r="Y110" s="425"/>
      <c r="Z110" s="404" t="s">
        <v>59</v>
      </c>
      <c r="AA110" s="405"/>
      <c r="AB110" s="405" t="s">
        <v>50</v>
      </c>
      <c r="AC110" s="405"/>
      <c r="AD110" s="405"/>
      <c r="AE110" s="405"/>
      <c r="AF110" s="405"/>
      <c r="AG110" s="405"/>
      <c r="AH110" s="405"/>
      <c r="AI110" s="405"/>
      <c r="AJ110" s="408"/>
      <c r="AK110" s="51"/>
    </row>
    <row r="111" spans="1:40" s="50" customFormat="1" ht="12" customHeight="1">
      <c r="A111" s="373"/>
      <c r="B111" s="373"/>
      <c r="C111" s="373"/>
      <c r="D111" s="373"/>
      <c r="E111" s="410"/>
      <c r="F111" s="370"/>
      <c r="G111" s="370"/>
      <c r="H111" s="370"/>
      <c r="I111" s="370"/>
      <c r="J111" s="370"/>
      <c r="K111" s="370"/>
      <c r="L111" s="411"/>
      <c r="M111" s="411"/>
      <c r="N111" s="411"/>
      <c r="O111" s="411"/>
      <c r="P111" s="411"/>
      <c r="Q111" s="411"/>
      <c r="R111" s="411"/>
      <c r="S111" s="411"/>
      <c r="T111" s="370"/>
      <c r="U111" s="370"/>
      <c r="V111" s="412"/>
      <c r="W111" s="370"/>
      <c r="X111" s="370"/>
      <c r="Y111" s="370"/>
      <c r="Z111" s="411"/>
      <c r="AA111" s="370"/>
      <c r="AB111" s="370"/>
      <c r="AC111" s="370"/>
      <c r="AD111" s="370"/>
      <c r="AE111" s="370"/>
      <c r="AF111" s="370"/>
      <c r="AG111" s="370"/>
      <c r="AH111" s="370"/>
      <c r="AI111" s="370"/>
      <c r="AJ111" s="413"/>
      <c r="AK111" s="51"/>
    </row>
    <row r="112" spans="1:40" s="50" customFormat="1" ht="18" customHeight="1">
      <c r="A112" s="426" t="s">
        <v>317</v>
      </c>
      <c r="B112" s="373"/>
      <c r="C112" s="373"/>
      <c r="D112" s="373"/>
      <c r="E112" s="410"/>
      <c r="F112" s="370"/>
      <c r="G112" s="370"/>
      <c r="H112" s="370"/>
      <c r="I112" s="370"/>
      <c r="J112" s="370"/>
      <c r="K112" s="370"/>
      <c r="L112" s="411"/>
      <c r="M112" s="411"/>
      <c r="N112" s="411"/>
      <c r="O112" s="411"/>
      <c r="P112" s="411"/>
      <c r="Q112" s="411"/>
      <c r="R112" s="411"/>
      <c r="S112" s="411"/>
      <c r="T112" s="370"/>
      <c r="U112" s="370"/>
      <c r="V112" s="412"/>
      <c r="W112" s="370"/>
      <c r="X112" s="370"/>
      <c r="Y112" s="370"/>
      <c r="Z112" s="411"/>
      <c r="AA112" s="370"/>
      <c r="AB112" s="370"/>
      <c r="AC112" s="370"/>
      <c r="AD112" s="370"/>
      <c r="AE112" s="370"/>
      <c r="AF112" s="370"/>
      <c r="AG112" s="370"/>
      <c r="AH112" s="370"/>
      <c r="AI112" s="370"/>
      <c r="AJ112" s="413"/>
      <c r="AK112" s="51"/>
    </row>
    <row r="113" spans="1:40" s="50" customFormat="1" ht="12.6" thickBot="1">
      <c r="A113" s="375"/>
      <c r="B113" s="377"/>
      <c r="C113" s="377"/>
      <c r="D113" s="377"/>
      <c r="E113" s="410"/>
      <c r="F113" s="370"/>
      <c r="G113" s="370"/>
      <c r="H113" s="370"/>
      <c r="I113" s="370"/>
      <c r="J113" s="370"/>
      <c r="K113" s="370"/>
      <c r="L113" s="411"/>
      <c r="M113" s="411"/>
      <c r="N113" s="411"/>
      <c r="O113" s="411"/>
      <c r="P113" s="411"/>
      <c r="Q113" s="411"/>
      <c r="R113" s="411"/>
      <c r="S113" s="411"/>
      <c r="T113" s="370"/>
      <c r="U113" s="370"/>
      <c r="V113" s="412"/>
      <c r="W113" s="370"/>
      <c r="X113" s="370"/>
      <c r="Y113" s="370"/>
      <c r="Z113" s="411"/>
      <c r="AA113" s="370"/>
      <c r="AB113" s="370"/>
      <c r="AC113" s="370"/>
      <c r="AD113" s="370"/>
      <c r="AE113" s="370"/>
      <c r="AF113" s="370"/>
      <c r="AG113" s="370"/>
      <c r="AH113" s="370"/>
      <c r="AI113" s="370"/>
      <c r="AJ113" s="427" t="s">
        <v>315</v>
      </c>
    </row>
    <row r="114" spans="1:40" s="50" customFormat="1" ht="67.5" customHeight="1" thickBot="1">
      <c r="A114" s="1097" t="s">
        <v>218</v>
      </c>
      <c r="B114" s="1098"/>
      <c r="C114" s="1098"/>
      <c r="D114" s="1247"/>
      <c r="E114" s="1277"/>
      <c r="F114" s="1278"/>
      <c r="G114" s="1278"/>
      <c r="H114" s="1278"/>
      <c r="I114" s="1278"/>
      <c r="J114" s="1278"/>
      <c r="K114" s="1278"/>
      <c r="L114" s="1278"/>
      <c r="M114" s="1278"/>
      <c r="N114" s="1278"/>
      <c r="O114" s="1278"/>
      <c r="P114" s="1278"/>
      <c r="Q114" s="1278"/>
      <c r="R114" s="1278"/>
      <c r="S114" s="1278"/>
      <c r="T114" s="1278"/>
      <c r="U114" s="1278"/>
      <c r="V114" s="1278"/>
      <c r="W114" s="1278"/>
      <c r="X114" s="1278"/>
      <c r="Y114" s="1278"/>
      <c r="Z114" s="1278"/>
      <c r="AA114" s="1278"/>
      <c r="AB114" s="1278"/>
      <c r="AC114" s="1278"/>
      <c r="AD114" s="1278"/>
      <c r="AE114" s="1278"/>
      <c r="AF114" s="1278"/>
      <c r="AG114" s="1278"/>
      <c r="AH114" s="1278"/>
      <c r="AI114" s="1278"/>
      <c r="AJ114" s="1279"/>
    </row>
    <row r="115" spans="1:40" s="50" customFormat="1" ht="67.5" customHeight="1" thickBot="1">
      <c r="A115" s="1097" t="s">
        <v>316</v>
      </c>
      <c r="B115" s="1098"/>
      <c r="C115" s="1098"/>
      <c r="D115" s="1247"/>
      <c r="E115" s="1277"/>
      <c r="F115" s="1278"/>
      <c r="G115" s="1278"/>
      <c r="H115" s="1278"/>
      <c r="I115" s="1278"/>
      <c r="J115" s="1278"/>
      <c r="K115" s="1278"/>
      <c r="L115" s="1278"/>
      <c r="M115" s="1278"/>
      <c r="N115" s="1278"/>
      <c r="O115" s="1278"/>
      <c r="P115" s="1278"/>
      <c r="Q115" s="1278"/>
      <c r="R115" s="1278"/>
      <c r="S115" s="1278"/>
      <c r="T115" s="1278"/>
      <c r="U115" s="1278"/>
      <c r="V115" s="1278"/>
      <c r="W115" s="1278"/>
      <c r="X115" s="1278"/>
      <c r="Y115" s="1278"/>
      <c r="Z115" s="1278"/>
      <c r="AA115" s="1278"/>
      <c r="AB115" s="1278"/>
      <c r="AC115" s="1278"/>
      <c r="AD115" s="1278"/>
      <c r="AE115" s="1278"/>
      <c r="AF115" s="1278"/>
      <c r="AG115" s="1278"/>
      <c r="AH115" s="1278"/>
      <c r="AI115" s="1278"/>
      <c r="AJ115" s="1279"/>
    </row>
    <row r="116" spans="1:40" s="50" customFormat="1" ht="5.25" customHeight="1">
      <c r="A116" s="328"/>
      <c r="B116" s="373"/>
      <c r="C116" s="373"/>
      <c r="D116" s="373"/>
      <c r="E116" s="410"/>
      <c r="F116" s="370"/>
      <c r="G116" s="370"/>
      <c r="H116" s="370"/>
      <c r="I116" s="370"/>
      <c r="J116" s="370"/>
      <c r="K116" s="370"/>
      <c r="L116" s="411"/>
      <c r="M116" s="411"/>
      <c r="N116" s="411"/>
      <c r="O116" s="411"/>
      <c r="P116" s="411"/>
      <c r="Q116" s="411"/>
      <c r="R116" s="411"/>
      <c r="S116" s="411"/>
      <c r="T116" s="370"/>
      <c r="U116" s="370"/>
      <c r="V116" s="412"/>
      <c r="W116" s="370"/>
      <c r="X116" s="370"/>
      <c r="Y116" s="370"/>
      <c r="Z116" s="411"/>
      <c r="AA116" s="370"/>
      <c r="AB116" s="370"/>
      <c r="AC116" s="370"/>
      <c r="AD116" s="370"/>
      <c r="AE116" s="370"/>
      <c r="AF116" s="370"/>
      <c r="AG116" s="370"/>
      <c r="AH116" s="370"/>
      <c r="AI116" s="370"/>
      <c r="AJ116" s="413"/>
    </row>
    <row r="117" spans="1:40" s="50" customFormat="1" ht="6.75" customHeight="1">
      <c r="A117" s="369"/>
      <c r="B117" s="284"/>
      <c r="C117" s="284"/>
      <c r="D117" s="284"/>
      <c r="E117" s="284"/>
      <c r="F117" s="284"/>
      <c r="G117" s="284"/>
      <c r="H117" s="284"/>
      <c r="I117" s="284"/>
      <c r="J117" s="284"/>
      <c r="K117" s="284"/>
      <c r="L117" s="284"/>
      <c r="M117" s="284"/>
      <c r="N117" s="284"/>
      <c r="O117" s="284"/>
      <c r="P117" s="284"/>
      <c r="Q117" s="284"/>
      <c r="R117" s="284"/>
      <c r="S117" s="284"/>
      <c r="T117" s="284"/>
      <c r="U117" s="284"/>
      <c r="V117" s="284"/>
      <c r="W117" s="284"/>
      <c r="X117" s="284"/>
      <c r="Y117" s="284"/>
      <c r="Z117" s="284"/>
      <c r="AA117" s="284"/>
      <c r="AB117" s="284"/>
      <c r="AC117" s="284"/>
      <c r="AD117" s="284"/>
      <c r="AE117" s="284"/>
      <c r="AF117" s="284"/>
      <c r="AG117" s="284"/>
      <c r="AH117" s="284"/>
      <c r="AI117" s="284"/>
      <c r="AJ117" s="428"/>
    </row>
    <row r="118" spans="1:40" s="50" customFormat="1" ht="2.25" customHeight="1">
      <c r="A118" s="189"/>
      <c r="B118" s="284"/>
      <c r="C118" s="284"/>
      <c r="D118" s="284"/>
      <c r="E118" s="284"/>
      <c r="F118" s="284"/>
      <c r="G118" s="284"/>
      <c r="H118" s="284"/>
      <c r="I118" s="284"/>
      <c r="J118" s="284"/>
      <c r="K118" s="284"/>
      <c r="L118" s="284"/>
      <c r="M118" s="284"/>
      <c r="N118" s="284"/>
      <c r="O118" s="284"/>
      <c r="P118" s="284"/>
      <c r="Q118" s="284"/>
      <c r="R118" s="284"/>
      <c r="S118" s="284"/>
      <c r="T118" s="284"/>
      <c r="U118" s="284"/>
      <c r="V118" s="284"/>
      <c r="W118" s="284"/>
      <c r="X118" s="284"/>
      <c r="Y118" s="284"/>
      <c r="Z118" s="284"/>
      <c r="AA118" s="284"/>
      <c r="AB118" s="284"/>
      <c r="AC118" s="284"/>
      <c r="AD118" s="284"/>
      <c r="AE118" s="284"/>
      <c r="AF118" s="284"/>
      <c r="AG118" s="284"/>
      <c r="AH118" s="284"/>
      <c r="AI118" s="284"/>
      <c r="AJ118" s="428"/>
    </row>
    <row r="119" spans="1:40" s="50" customFormat="1" ht="6.75" hidden="1" customHeight="1">
      <c r="A119" s="369"/>
      <c r="B119" s="284"/>
      <c r="C119" s="284"/>
      <c r="D119" s="284"/>
      <c r="E119" s="284"/>
      <c r="F119" s="284"/>
      <c r="G119" s="284"/>
      <c r="H119" s="284"/>
      <c r="I119" s="284"/>
      <c r="J119" s="284"/>
      <c r="K119" s="284"/>
      <c r="L119" s="284"/>
      <c r="M119" s="284"/>
      <c r="N119" s="284"/>
      <c r="O119" s="284"/>
      <c r="P119" s="284"/>
      <c r="Q119" s="284"/>
      <c r="R119" s="284"/>
      <c r="S119" s="284"/>
      <c r="T119" s="284"/>
      <c r="U119" s="284"/>
      <c r="V119" s="284"/>
      <c r="W119" s="284"/>
      <c r="X119" s="284"/>
      <c r="Y119" s="284"/>
      <c r="Z119" s="284"/>
      <c r="AA119" s="284"/>
      <c r="AB119" s="284"/>
      <c r="AC119" s="284"/>
      <c r="AD119" s="284"/>
      <c r="AE119" s="284"/>
      <c r="AF119" s="284"/>
      <c r="AG119" s="284"/>
      <c r="AH119" s="284"/>
      <c r="AI119" s="284"/>
      <c r="AJ119" s="428"/>
    </row>
    <row r="120" spans="1:40" s="50" customFormat="1" ht="17.25" customHeight="1">
      <c r="A120" s="429" t="s">
        <v>278</v>
      </c>
      <c r="B120" s="430"/>
      <c r="C120" s="430"/>
      <c r="D120" s="430"/>
      <c r="E120" s="430"/>
      <c r="F120" s="430"/>
      <c r="G120" s="430"/>
      <c r="H120" s="430"/>
      <c r="I120" s="430"/>
      <c r="J120" s="430"/>
      <c r="K120" s="430"/>
      <c r="L120" s="430"/>
      <c r="M120" s="430"/>
      <c r="N120" s="430"/>
      <c r="O120" s="430"/>
      <c r="P120" s="430"/>
      <c r="Q120" s="430"/>
      <c r="R120" s="430"/>
      <c r="S120" s="430"/>
      <c r="T120" s="430"/>
      <c r="U120" s="430"/>
      <c r="V120" s="430"/>
      <c r="W120" s="430"/>
      <c r="X120" s="430"/>
      <c r="Y120" s="430"/>
      <c r="Z120" s="430"/>
      <c r="AA120" s="430"/>
      <c r="AB120" s="430"/>
      <c r="AC120" s="430"/>
      <c r="AD120" s="430"/>
      <c r="AE120" s="430"/>
      <c r="AF120" s="373"/>
      <c r="AG120" s="231"/>
      <c r="AH120" s="231"/>
      <c r="AI120" s="231"/>
      <c r="AJ120" s="371"/>
      <c r="AL120" s="124"/>
    </row>
    <row r="121" spans="1:40" s="50" customFormat="1" ht="16.5" customHeight="1">
      <c r="A121" s="283"/>
      <c r="B121" s="283"/>
      <c r="C121" s="283"/>
      <c r="D121" s="283"/>
      <c r="E121" s="283"/>
      <c r="F121" s="283"/>
      <c r="G121" s="283"/>
      <c r="H121" s="283"/>
      <c r="I121" s="283"/>
      <c r="J121" s="283"/>
      <c r="K121" s="283"/>
      <c r="L121" s="283"/>
      <c r="M121" s="283"/>
      <c r="N121" s="283"/>
      <c r="O121" s="283"/>
      <c r="P121" s="283"/>
      <c r="Q121" s="283"/>
      <c r="R121" s="283"/>
      <c r="S121" s="283"/>
      <c r="T121" s="283"/>
      <c r="U121" s="283"/>
      <c r="V121" s="283"/>
      <c r="W121" s="283"/>
      <c r="X121" s="283"/>
      <c r="Y121" s="283"/>
      <c r="Z121" s="283"/>
      <c r="AA121" s="283"/>
      <c r="AB121" s="283"/>
      <c r="AC121" s="283"/>
      <c r="AD121" s="283"/>
      <c r="AE121" s="231"/>
      <c r="AF121" s="366" t="s">
        <v>216</v>
      </c>
      <c r="AG121" s="378"/>
      <c r="AH121" s="379" t="s">
        <v>145</v>
      </c>
      <c r="AI121" s="378"/>
      <c r="AJ121" s="380"/>
      <c r="AK121" s="51"/>
      <c r="AL121" s="62"/>
    </row>
    <row r="122" spans="1:40" s="50" customFormat="1" ht="17.25" customHeight="1">
      <c r="A122" s="283" t="s">
        <v>318</v>
      </c>
      <c r="B122" s="283"/>
      <c r="C122" s="283"/>
      <c r="D122" s="283"/>
      <c r="E122" s="283"/>
      <c r="F122" s="283"/>
      <c r="G122" s="283"/>
      <c r="H122" s="283"/>
      <c r="I122" s="283"/>
      <c r="J122" s="283"/>
      <c r="K122" s="283"/>
      <c r="L122" s="283"/>
      <c r="M122" s="283"/>
      <c r="N122" s="283"/>
      <c r="O122" s="283"/>
      <c r="P122" s="283"/>
      <c r="Q122" s="283"/>
      <c r="R122" s="283"/>
      <c r="S122" s="283"/>
      <c r="T122" s="283"/>
      <c r="U122" s="283"/>
      <c r="V122" s="283"/>
      <c r="W122" s="283"/>
      <c r="X122" s="283"/>
      <c r="Y122" s="283"/>
      <c r="Z122" s="283"/>
      <c r="AA122" s="283"/>
      <c r="AB122" s="283"/>
      <c r="AC122" s="283"/>
      <c r="AD122" s="283"/>
      <c r="AE122" s="283"/>
      <c r="AF122" s="283"/>
      <c r="AG122" s="283"/>
      <c r="AH122" s="283"/>
      <c r="AI122" s="283"/>
      <c r="AJ122" s="371"/>
      <c r="AK122" s="51"/>
      <c r="AL122" s="62"/>
      <c r="AN122" s="889" t="s">
        <v>515</v>
      </c>
    </row>
    <row r="123" spans="1:40" s="50" customFormat="1" ht="6.75" customHeight="1" thickBot="1">
      <c r="A123" s="283"/>
      <c r="B123" s="283"/>
      <c r="C123" s="283"/>
      <c r="D123" s="283"/>
      <c r="E123" s="283"/>
      <c r="F123" s="283"/>
      <c r="G123" s="283"/>
      <c r="H123" s="283"/>
      <c r="I123" s="283"/>
      <c r="J123" s="283"/>
      <c r="K123" s="283"/>
      <c r="L123" s="283"/>
      <c r="M123" s="283"/>
      <c r="N123" s="283"/>
      <c r="O123" s="283"/>
      <c r="P123" s="283"/>
      <c r="Q123" s="283"/>
      <c r="R123" s="283"/>
      <c r="S123" s="283"/>
      <c r="T123" s="283"/>
      <c r="U123" s="283"/>
      <c r="V123" s="283"/>
      <c r="W123" s="283"/>
      <c r="X123" s="283"/>
      <c r="Y123" s="283"/>
      <c r="Z123" s="283"/>
      <c r="AA123" s="283"/>
      <c r="AB123" s="283"/>
      <c r="AC123" s="283"/>
      <c r="AD123" s="283"/>
      <c r="AE123" s="283"/>
      <c r="AF123" s="283"/>
      <c r="AG123" s="283"/>
      <c r="AH123" s="283"/>
      <c r="AI123" s="283"/>
      <c r="AJ123" s="371"/>
      <c r="AK123" s="51"/>
      <c r="AL123" s="62"/>
    </row>
    <row r="124" spans="1:40" s="50" customFormat="1" ht="17.25" customHeight="1" thickBot="1">
      <c r="A124" s="431" t="s">
        <v>319</v>
      </c>
      <c r="B124" s="432"/>
      <c r="C124" s="433"/>
      <c r="D124" s="433"/>
      <c r="E124" s="433"/>
      <c r="F124" s="433"/>
      <c r="G124" s="433"/>
      <c r="H124" s="433"/>
      <c r="I124" s="433"/>
      <c r="J124" s="433"/>
      <c r="K124" s="433"/>
      <c r="L124" s="433"/>
      <c r="M124" s="433"/>
      <c r="N124" s="433"/>
      <c r="O124" s="433"/>
      <c r="P124" s="433"/>
      <c r="Q124" s="433"/>
      <c r="R124" s="433"/>
      <c r="S124" s="433"/>
      <c r="T124" s="433"/>
      <c r="U124" s="434" t="s">
        <v>61</v>
      </c>
      <c r="V124" s="435"/>
      <c r="W124" s="435"/>
      <c r="X124" s="435"/>
      <c r="Y124" s="435"/>
      <c r="Z124" s="435"/>
      <c r="AA124" s="435"/>
      <c r="AB124" s="259"/>
      <c r="AC124" s="436"/>
      <c r="AD124" s="437" t="s">
        <v>72</v>
      </c>
      <c r="AE124" s="438"/>
      <c r="AF124" s="438"/>
      <c r="AG124" s="439"/>
      <c r="AH124" s="440" t="s">
        <v>73</v>
      </c>
      <c r="AI124" s="435"/>
      <c r="AJ124" s="441"/>
      <c r="AK124" s="51"/>
      <c r="AL124" s="59"/>
    </row>
    <row r="125" spans="1:40" s="50" customFormat="1" ht="18" customHeight="1">
      <c r="A125" s="442"/>
      <c r="B125" s="443" t="s">
        <v>275</v>
      </c>
      <c r="C125" s="340" t="s">
        <v>284</v>
      </c>
      <c r="D125" s="340"/>
      <c r="E125" s="340"/>
      <c r="F125" s="340"/>
      <c r="G125" s="340"/>
      <c r="H125" s="340"/>
      <c r="I125" s="340"/>
      <c r="J125" s="340"/>
      <c r="K125" s="340"/>
      <c r="L125" s="340"/>
      <c r="M125" s="340"/>
      <c r="N125" s="340"/>
      <c r="O125" s="340"/>
      <c r="P125" s="340"/>
      <c r="Q125" s="340"/>
      <c r="R125" s="340"/>
      <c r="S125" s="340"/>
      <c r="T125" s="340"/>
      <c r="U125" s="328"/>
      <c r="V125" s="328"/>
      <c r="W125" s="328"/>
      <c r="X125" s="328"/>
      <c r="Y125" s="444"/>
      <c r="Z125" s="444"/>
      <c r="AA125" s="444"/>
      <c r="AB125" s="444"/>
      <c r="AC125" s="283"/>
      <c r="AD125" s="283"/>
      <c r="AE125" s="283"/>
      <c r="AF125" s="283"/>
      <c r="AG125" s="265"/>
      <c r="AH125" s="265"/>
      <c r="AI125" s="265"/>
      <c r="AJ125" s="445"/>
      <c r="AK125" s="125"/>
      <c r="AL125" s="126"/>
      <c r="AN125" s="902" t="s">
        <v>515</v>
      </c>
    </row>
    <row r="126" spans="1:40" s="50" customFormat="1" ht="18" customHeight="1">
      <c r="A126" s="442"/>
      <c r="B126" s="446" t="s">
        <v>276</v>
      </c>
      <c r="C126" s="447" t="s">
        <v>285</v>
      </c>
      <c r="D126" s="447"/>
      <c r="E126" s="447"/>
      <c r="F126" s="447"/>
      <c r="G126" s="447"/>
      <c r="H126" s="447"/>
      <c r="I126" s="447"/>
      <c r="J126" s="447"/>
      <c r="K126" s="447"/>
      <c r="L126" s="447"/>
      <c r="M126" s="447"/>
      <c r="N126" s="447"/>
      <c r="O126" s="447"/>
      <c r="P126" s="447"/>
      <c r="Q126" s="447"/>
      <c r="R126" s="447"/>
      <c r="S126" s="447"/>
      <c r="T126" s="447"/>
      <c r="U126" s="447"/>
      <c r="V126" s="447"/>
      <c r="W126" s="447"/>
      <c r="X126" s="447"/>
      <c r="Y126" s="448"/>
      <c r="Z126" s="448"/>
      <c r="AA126" s="448"/>
      <c r="AB126" s="448"/>
      <c r="AC126" s="449"/>
      <c r="AD126" s="450"/>
      <c r="AE126" s="449"/>
      <c r="AF126" s="449"/>
      <c r="AG126" s="451"/>
      <c r="AH126" s="451"/>
      <c r="AI126" s="451"/>
      <c r="AJ126" s="452"/>
      <c r="AK126" s="125"/>
      <c r="AL126" s="126"/>
    </row>
    <row r="127" spans="1:40" s="50" customFormat="1" ht="18" customHeight="1">
      <c r="A127" s="453"/>
      <c r="B127" s="454" t="s">
        <v>277</v>
      </c>
      <c r="C127" s="376" t="s">
        <v>288</v>
      </c>
      <c r="D127" s="377"/>
      <c r="E127" s="377"/>
      <c r="F127" s="377"/>
      <c r="G127" s="377"/>
      <c r="H127" s="377"/>
      <c r="I127" s="377"/>
      <c r="J127" s="377"/>
      <c r="K127" s="377"/>
      <c r="L127" s="377"/>
      <c r="M127" s="377"/>
      <c r="N127" s="377"/>
      <c r="O127" s="377"/>
      <c r="P127" s="377"/>
      <c r="Q127" s="377"/>
      <c r="R127" s="377"/>
      <c r="S127" s="377"/>
      <c r="T127" s="377"/>
      <c r="U127" s="377"/>
      <c r="V127" s="377"/>
      <c r="W127" s="377"/>
      <c r="X127" s="377"/>
      <c r="Y127" s="455"/>
      <c r="Z127" s="455"/>
      <c r="AA127" s="455"/>
      <c r="AB127" s="455"/>
      <c r="AC127" s="280"/>
      <c r="AD127" s="280"/>
      <c r="AE127" s="280"/>
      <c r="AF127" s="280"/>
      <c r="AG127" s="456"/>
      <c r="AH127" s="456"/>
      <c r="AI127" s="456"/>
      <c r="AJ127" s="457"/>
      <c r="AK127" s="125"/>
      <c r="AL127" s="126"/>
    </row>
    <row r="128" spans="1:40" s="50" customFormat="1" ht="10.5" customHeight="1" thickBot="1">
      <c r="A128" s="458"/>
      <c r="B128" s="459"/>
      <c r="C128" s="328"/>
      <c r="D128" s="373"/>
      <c r="E128" s="373"/>
      <c r="F128" s="373"/>
      <c r="G128" s="373"/>
      <c r="H128" s="373"/>
      <c r="I128" s="373"/>
      <c r="J128" s="373"/>
      <c r="K128" s="373"/>
      <c r="L128" s="373"/>
      <c r="M128" s="373"/>
      <c r="N128" s="373"/>
      <c r="O128" s="373"/>
      <c r="P128" s="373"/>
      <c r="Q128" s="373"/>
      <c r="R128" s="373"/>
      <c r="S128" s="373"/>
      <c r="T128" s="373"/>
      <c r="U128" s="373"/>
      <c r="V128" s="373"/>
      <c r="W128" s="373"/>
      <c r="X128" s="373"/>
      <c r="Y128" s="444"/>
      <c r="Z128" s="444"/>
      <c r="AA128" s="444"/>
      <c r="AB128" s="444"/>
      <c r="AC128" s="283"/>
      <c r="AD128" s="283"/>
      <c r="AE128" s="283"/>
      <c r="AF128" s="283"/>
      <c r="AG128" s="265"/>
      <c r="AH128" s="265"/>
      <c r="AI128" s="265"/>
      <c r="AJ128" s="460"/>
      <c r="AK128" s="125"/>
      <c r="AL128" s="126"/>
    </row>
    <row r="129" spans="1:38" s="50" customFormat="1" ht="17.25" customHeight="1" thickBot="1">
      <c r="A129" s="461" t="s">
        <v>320</v>
      </c>
      <c r="B129" s="462"/>
      <c r="C129" s="462"/>
      <c r="D129" s="462"/>
      <c r="E129" s="462"/>
      <c r="F129" s="462"/>
      <c r="G129" s="462"/>
      <c r="H129" s="462"/>
      <c r="I129" s="462"/>
      <c r="J129" s="462"/>
      <c r="K129" s="462"/>
      <c r="L129" s="462"/>
      <c r="M129" s="462"/>
      <c r="N129" s="462"/>
      <c r="O129" s="462"/>
      <c r="P129" s="462"/>
      <c r="Q129" s="462"/>
      <c r="R129" s="462"/>
      <c r="S129" s="462"/>
      <c r="T129" s="463"/>
      <c r="U129" s="434" t="s">
        <v>61</v>
      </c>
      <c r="V129" s="259"/>
      <c r="W129" s="435"/>
      <c r="X129" s="435"/>
      <c r="Y129" s="435"/>
      <c r="Z129" s="435"/>
      <c r="AA129" s="435"/>
      <c r="AB129" s="435"/>
      <c r="AC129" s="436"/>
      <c r="AD129" s="437" t="s">
        <v>72</v>
      </c>
      <c r="AE129" s="438"/>
      <c r="AF129" s="438"/>
      <c r="AG129" s="439"/>
      <c r="AH129" s="440" t="s">
        <v>73</v>
      </c>
      <c r="AI129" s="435"/>
      <c r="AJ129" s="441"/>
      <c r="AK129" s="128"/>
      <c r="AL129" s="129"/>
    </row>
    <row r="130" spans="1:38" s="50" customFormat="1" ht="31.5" customHeight="1">
      <c r="A130" s="1066"/>
      <c r="B130" s="464" t="s">
        <v>64</v>
      </c>
      <c r="C130" s="1280" t="s">
        <v>290</v>
      </c>
      <c r="D130" s="1281"/>
      <c r="E130" s="1281"/>
      <c r="F130" s="1281"/>
      <c r="G130" s="1281"/>
      <c r="H130" s="1281"/>
      <c r="I130" s="1281"/>
      <c r="J130" s="1281"/>
      <c r="K130" s="1281"/>
      <c r="L130" s="1281"/>
      <c r="M130" s="1281"/>
      <c r="N130" s="1281"/>
      <c r="O130" s="1281"/>
      <c r="P130" s="1281"/>
      <c r="Q130" s="1281"/>
      <c r="R130" s="1281"/>
      <c r="S130" s="1281"/>
      <c r="T130" s="1281"/>
      <c r="U130" s="1281"/>
      <c r="V130" s="1281"/>
      <c r="W130" s="1281"/>
      <c r="X130" s="1281"/>
      <c r="Y130" s="1281"/>
      <c r="Z130" s="1281"/>
      <c r="AA130" s="1281"/>
      <c r="AB130" s="1281"/>
      <c r="AC130" s="1281"/>
      <c r="AD130" s="1281"/>
      <c r="AE130" s="1281"/>
      <c r="AF130" s="1281"/>
      <c r="AG130" s="1281"/>
      <c r="AH130" s="1281"/>
      <c r="AI130" s="1281"/>
      <c r="AJ130" s="1282"/>
      <c r="AK130" s="51"/>
      <c r="AL130" s="130"/>
    </row>
    <row r="131" spans="1:38" s="50" customFormat="1" ht="15" customHeight="1">
      <c r="A131" s="1067"/>
      <c r="B131" s="1073"/>
      <c r="C131" s="1075" t="s">
        <v>279</v>
      </c>
      <c r="D131" s="1076"/>
      <c r="E131" s="1076"/>
      <c r="F131" s="1076"/>
      <c r="G131" s="1076"/>
      <c r="H131" s="1076"/>
      <c r="I131" s="1076"/>
      <c r="J131" s="1077"/>
      <c r="K131" s="1078"/>
      <c r="L131" s="1061" t="s">
        <v>280</v>
      </c>
      <c r="M131" s="1274" t="s">
        <v>349</v>
      </c>
      <c r="N131" s="1159"/>
      <c r="O131" s="1159"/>
      <c r="P131" s="1159"/>
      <c r="Q131" s="1159"/>
      <c r="R131" s="1159"/>
      <c r="S131" s="1159"/>
      <c r="T131" s="1159"/>
      <c r="U131" s="1159"/>
      <c r="V131" s="1159"/>
      <c r="W131" s="1159"/>
      <c r="X131" s="1159"/>
      <c r="Y131" s="1159"/>
      <c r="Z131" s="1159"/>
      <c r="AA131" s="1159"/>
      <c r="AB131" s="1159"/>
      <c r="AC131" s="1159"/>
      <c r="AD131" s="1159"/>
      <c r="AE131" s="1159"/>
      <c r="AF131" s="1159"/>
      <c r="AG131" s="1159"/>
      <c r="AH131" s="1159"/>
      <c r="AI131" s="1159"/>
      <c r="AJ131" s="1275"/>
      <c r="AK131" s="131"/>
      <c r="AL131" s="132"/>
    </row>
    <row r="132" spans="1:38" s="50" customFormat="1" ht="15" customHeight="1" thickBot="1">
      <c r="A132" s="1067"/>
      <c r="B132" s="1074"/>
      <c r="C132" s="1075"/>
      <c r="D132" s="1076"/>
      <c r="E132" s="1076"/>
      <c r="F132" s="1076"/>
      <c r="G132" s="1076"/>
      <c r="H132" s="1076"/>
      <c r="I132" s="1076"/>
      <c r="J132" s="1077"/>
      <c r="K132" s="1078"/>
      <c r="L132" s="1061"/>
      <c r="M132" s="1274"/>
      <c r="N132" s="1159"/>
      <c r="O132" s="1159"/>
      <c r="P132" s="1159"/>
      <c r="Q132" s="1159"/>
      <c r="R132" s="1159"/>
      <c r="S132" s="1159"/>
      <c r="T132" s="1159"/>
      <c r="U132" s="1159"/>
      <c r="V132" s="1159"/>
      <c r="W132" s="1159"/>
      <c r="X132" s="1159"/>
      <c r="Y132" s="1159"/>
      <c r="Z132" s="1159"/>
      <c r="AA132" s="1159"/>
      <c r="AB132" s="1159"/>
      <c r="AC132" s="1159"/>
      <c r="AD132" s="1159"/>
      <c r="AE132" s="1159"/>
      <c r="AF132" s="1159"/>
      <c r="AG132" s="1159"/>
      <c r="AH132" s="1159"/>
      <c r="AI132" s="1159"/>
      <c r="AJ132" s="1275"/>
      <c r="AK132" s="131"/>
      <c r="AL132" s="132"/>
    </row>
    <row r="133" spans="1:38" s="50" customFormat="1" ht="75" customHeight="1" thickBot="1">
      <c r="A133" s="1067"/>
      <c r="B133" s="1074"/>
      <c r="C133" s="1075"/>
      <c r="D133" s="1076"/>
      <c r="E133" s="1076"/>
      <c r="F133" s="1076"/>
      <c r="G133" s="1076"/>
      <c r="H133" s="1076"/>
      <c r="I133" s="1076"/>
      <c r="J133" s="1077"/>
      <c r="K133" s="465"/>
      <c r="L133" s="1079"/>
      <c r="M133" s="1058"/>
      <c r="N133" s="1059"/>
      <c r="O133" s="1059"/>
      <c r="P133" s="1059"/>
      <c r="Q133" s="1059"/>
      <c r="R133" s="1059"/>
      <c r="S133" s="1059"/>
      <c r="T133" s="1059"/>
      <c r="U133" s="1059"/>
      <c r="V133" s="1059"/>
      <c r="W133" s="1059"/>
      <c r="X133" s="1059"/>
      <c r="Y133" s="1059"/>
      <c r="Z133" s="1059"/>
      <c r="AA133" s="1059"/>
      <c r="AB133" s="1059"/>
      <c r="AC133" s="1059"/>
      <c r="AD133" s="1059"/>
      <c r="AE133" s="1059"/>
      <c r="AF133" s="1059"/>
      <c r="AG133" s="1059"/>
      <c r="AH133" s="1059"/>
      <c r="AI133" s="1059"/>
      <c r="AJ133" s="1060"/>
      <c r="AK133" s="51"/>
      <c r="AL133" s="132"/>
    </row>
    <row r="134" spans="1:38" s="50" customFormat="1" ht="17.25" customHeight="1" thickBot="1">
      <c r="A134" s="1067"/>
      <c r="B134" s="1074"/>
      <c r="C134" s="1075"/>
      <c r="D134" s="1076"/>
      <c r="E134" s="1076"/>
      <c r="F134" s="1076"/>
      <c r="G134" s="1076"/>
      <c r="H134" s="1076"/>
      <c r="I134" s="1076"/>
      <c r="J134" s="1077"/>
      <c r="K134" s="466"/>
      <c r="L134" s="1061" t="s">
        <v>281</v>
      </c>
      <c r="M134" s="467" t="s">
        <v>67</v>
      </c>
      <c r="N134" s="468"/>
      <c r="O134" s="468"/>
      <c r="P134" s="468"/>
      <c r="Q134" s="468"/>
      <c r="R134" s="468"/>
      <c r="S134" s="468"/>
      <c r="T134" s="468"/>
      <c r="U134" s="468"/>
      <c r="V134" s="265" t="s">
        <v>74</v>
      </c>
      <c r="W134" s="468"/>
      <c r="X134" s="468"/>
      <c r="Y134" s="468"/>
      <c r="Z134" s="468"/>
      <c r="AA134" s="468"/>
      <c r="AB134" s="468"/>
      <c r="AC134" s="468"/>
      <c r="AD134" s="468"/>
      <c r="AE134" s="468"/>
      <c r="AF134" s="468"/>
      <c r="AG134" s="468"/>
      <c r="AH134" s="468"/>
      <c r="AI134" s="468"/>
      <c r="AJ134" s="469"/>
      <c r="AK134" s="131"/>
      <c r="AL134" s="132"/>
    </row>
    <row r="135" spans="1:38" s="50" customFormat="1" ht="75" customHeight="1" thickBot="1">
      <c r="A135" s="1068"/>
      <c r="B135" s="1074"/>
      <c r="C135" s="1075"/>
      <c r="D135" s="1076"/>
      <c r="E135" s="1076"/>
      <c r="F135" s="1076"/>
      <c r="G135" s="1076"/>
      <c r="H135" s="1076"/>
      <c r="I135" s="1076"/>
      <c r="J135" s="1077"/>
      <c r="K135" s="470"/>
      <c r="L135" s="1062"/>
      <c r="M135" s="1063"/>
      <c r="N135" s="1064"/>
      <c r="O135" s="1064"/>
      <c r="P135" s="1064"/>
      <c r="Q135" s="1064"/>
      <c r="R135" s="1064"/>
      <c r="S135" s="1064"/>
      <c r="T135" s="1064"/>
      <c r="U135" s="1064"/>
      <c r="V135" s="1064"/>
      <c r="W135" s="1064"/>
      <c r="X135" s="1064"/>
      <c r="Y135" s="1064"/>
      <c r="Z135" s="1064"/>
      <c r="AA135" s="1064"/>
      <c r="AB135" s="1064"/>
      <c r="AC135" s="1064"/>
      <c r="AD135" s="1064"/>
      <c r="AE135" s="1064"/>
      <c r="AF135" s="1064"/>
      <c r="AG135" s="1064"/>
      <c r="AH135" s="1064"/>
      <c r="AI135" s="1064"/>
      <c r="AJ135" s="1065"/>
      <c r="AK135" s="51"/>
      <c r="AL135" s="123"/>
    </row>
    <row r="136" spans="1:38" s="50" customFormat="1" ht="18" customHeight="1">
      <c r="A136" s="471"/>
      <c r="B136" s="472" t="s">
        <v>286</v>
      </c>
      <c r="C136" s="473" t="s">
        <v>287</v>
      </c>
      <c r="D136" s="474"/>
      <c r="E136" s="474"/>
      <c r="F136" s="474"/>
      <c r="G136" s="474"/>
      <c r="H136" s="474"/>
      <c r="I136" s="474"/>
      <c r="J136" s="474"/>
      <c r="K136" s="474"/>
      <c r="L136" s="474"/>
      <c r="M136" s="377"/>
      <c r="N136" s="377"/>
      <c r="O136" s="377"/>
      <c r="P136" s="377"/>
      <c r="Q136" s="377"/>
      <c r="R136" s="377"/>
      <c r="S136" s="377"/>
      <c r="T136" s="377"/>
      <c r="U136" s="377"/>
      <c r="V136" s="377"/>
      <c r="W136" s="377"/>
      <c r="X136" s="377"/>
      <c r="Y136" s="455"/>
      <c r="Z136" s="455"/>
      <c r="AA136" s="455"/>
      <c r="AB136" s="455"/>
      <c r="AC136" s="280"/>
      <c r="AD136" s="280"/>
      <c r="AE136" s="280"/>
      <c r="AF136" s="280"/>
      <c r="AG136" s="456"/>
      <c r="AH136" s="456"/>
      <c r="AI136" s="456"/>
      <c r="AJ136" s="475"/>
      <c r="AK136" s="125"/>
      <c r="AL136" s="126"/>
    </row>
    <row r="137" spans="1:38" s="50" customFormat="1" ht="10.5" customHeight="1" thickBot="1">
      <c r="A137" s="369"/>
      <c r="B137" s="369"/>
      <c r="C137" s="369"/>
      <c r="D137" s="369"/>
      <c r="E137" s="369"/>
      <c r="F137" s="369"/>
      <c r="G137" s="369"/>
      <c r="H137" s="369"/>
      <c r="I137" s="369"/>
      <c r="J137" s="369"/>
      <c r="K137" s="284"/>
      <c r="L137" s="284"/>
      <c r="M137" s="284"/>
      <c r="N137" s="284"/>
      <c r="O137" s="284"/>
      <c r="P137" s="284"/>
      <c r="Q137" s="284"/>
      <c r="R137" s="284"/>
      <c r="S137" s="284"/>
      <c r="T137" s="284"/>
      <c r="U137" s="284"/>
      <c r="V137" s="284"/>
      <c r="W137" s="284"/>
      <c r="X137" s="284"/>
      <c r="Y137" s="284"/>
      <c r="Z137" s="284"/>
      <c r="AA137" s="284"/>
      <c r="AB137" s="284"/>
      <c r="AC137" s="284"/>
      <c r="AD137" s="284"/>
      <c r="AE137" s="284"/>
      <c r="AF137" s="284"/>
      <c r="AG137" s="284"/>
      <c r="AH137" s="284"/>
      <c r="AI137" s="284"/>
      <c r="AJ137" s="428"/>
      <c r="AL137" s="63"/>
    </row>
    <row r="138" spans="1:38" s="50" customFormat="1" ht="17.25" customHeight="1" thickBot="1">
      <c r="A138" s="476" t="s">
        <v>321</v>
      </c>
      <c r="B138" s="477"/>
      <c r="C138" s="477"/>
      <c r="D138" s="477"/>
      <c r="E138" s="477"/>
      <c r="F138" s="477"/>
      <c r="G138" s="477"/>
      <c r="H138" s="477"/>
      <c r="I138" s="477"/>
      <c r="J138" s="477"/>
      <c r="K138" s="477"/>
      <c r="L138" s="477"/>
      <c r="M138" s="477"/>
      <c r="N138" s="477"/>
      <c r="O138" s="477"/>
      <c r="P138" s="477"/>
      <c r="Q138" s="477"/>
      <c r="R138" s="477"/>
      <c r="S138" s="477"/>
      <c r="T138" s="477"/>
      <c r="U138" s="434" t="s">
        <v>100</v>
      </c>
      <c r="V138" s="259"/>
      <c r="W138" s="478"/>
      <c r="X138" s="478"/>
      <c r="Y138" s="478"/>
      <c r="Z138" s="478"/>
      <c r="AA138" s="478"/>
      <c r="AB138" s="478"/>
      <c r="AC138" s="436"/>
      <c r="AD138" s="437" t="s">
        <v>72</v>
      </c>
      <c r="AE138" s="438"/>
      <c r="AF138" s="438"/>
      <c r="AG138" s="439"/>
      <c r="AH138" s="440" t="s">
        <v>73</v>
      </c>
      <c r="AI138" s="435"/>
      <c r="AJ138" s="441"/>
      <c r="AK138" s="48"/>
      <c r="AL138" s="129"/>
    </row>
    <row r="139" spans="1:38" s="50" customFormat="1" ht="25.5" customHeight="1">
      <c r="A139" s="1066"/>
      <c r="B139" s="479" t="s">
        <v>275</v>
      </c>
      <c r="C139" s="1069" t="s">
        <v>101</v>
      </c>
      <c r="D139" s="1070"/>
      <c r="E139" s="1070"/>
      <c r="F139" s="1070"/>
      <c r="G139" s="1070"/>
      <c r="H139" s="1070"/>
      <c r="I139" s="1070"/>
      <c r="J139" s="1070"/>
      <c r="K139" s="1070"/>
      <c r="L139" s="1070"/>
      <c r="M139" s="1070"/>
      <c r="N139" s="1070"/>
      <c r="O139" s="1070"/>
      <c r="P139" s="1070"/>
      <c r="Q139" s="1070"/>
      <c r="R139" s="1070"/>
      <c r="S139" s="1070"/>
      <c r="T139" s="1070"/>
      <c r="U139" s="1071"/>
      <c r="V139" s="1071"/>
      <c r="W139" s="1071"/>
      <c r="X139" s="1071"/>
      <c r="Y139" s="1071"/>
      <c r="Z139" s="1071"/>
      <c r="AA139" s="1071"/>
      <c r="AB139" s="1071"/>
      <c r="AC139" s="1071"/>
      <c r="AD139" s="1071"/>
      <c r="AE139" s="1071"/>
      <c r="AF139" s="1071"/>
      <c r="AG139" s="1071"/>
      <c r="AH139" s="1071"/>
      <c r="AI139" s="1071"/>
      <c r="AJ139" s="1072"/>
      <c r="AK139" s="48"/>
      <c r="AL139" s="123"/>
    </row>
    <row r="140" spans="1:38" s="50" customFormat="1" ht="27" customHeight="1">
      <c r="A140" s="1067"/>
      <c r="B140" s="1080"/>
      <c r="C140" s="1298" t="s">
        <v>289</v>
      </c>
      <c r="D140" s="1287"/>
      <c r="E140" s="1287"/>
      <c r="F140" s="1287"/>
      <c r="G140" s="1287"/>
      <c r="H140" s="1287"/>
      <c r="I140" s="1287"/>
      <c r="J140" s="1299"/>
      <c r="K140" s="480"/>
      <c r="L140" s="481" t="s">
        <v>103</v>
      </c>
      <c r="M140" s="1343" t="s">
        <v>65</v>
      </c>
      <c r="N140" s="1344"/>
      <c r="O140" s="1344"/>
      <c r="P140" s="1344"/>
      <c r="Q140" s="1344"/>
      <c r="R140" s="1344"/>
      <c r="S140" s="1344"/>
      <c r="T140" s="1344"/>
      <c r="U140" s="1344"/>
      <c r="V140" s="1344"/>
      <c r="W140" s="1344"/>
      <c r="X140" s="1344"/>
      <c r="Y140" s="1344"/>
      <c r="Z140" s="1344"/>
      <c r="AA140" s="1344"/>
      <c r="AB140" s="1344"/>
      <c r="AC140" s="1344"/>
      <c r="AD140" s="1344"/>
      <c r="AE140" s="1344"/>
      <c r="AF140" s="1344"/>
      <c r="AG140" s="1344"/>
      <c r="AH140" s="1344"/>
      <c r="AI140" s="1344"/>
      <c r="AJ140" s="1345"/>
      <c r="AK140" s="48"/>
      <c r="AL140" s="126"/>
    </row>
    <row r="141" spans="1:38" s="50" customFormat="1" ht="40.5" customHeight="1">
      <c r="A141" s="1067"/>
      <c r="B141" s="1074"/>
      <c r="C141" s="1075"/>
      <c r="D141" s="1076"/>
      <c r="E141" s="1076"/>
      <c r="F141" s="1076"/>
      <c r="G141" s="1076"/>
      <c r="H141" s="1076"/>
      <c r="I141" s="1076"/>
      <c r="J141" s="1077"/>
      <c r="K141" s="482"/>
      <c r="L141" s="483" t="s">
        <v>283</v>
      </c>
      <c r="M141" s="1051" t="s">
        <v>62</v>
      </c>
      <c r="N141" s="1052"/>
      <c r="O141" s="1052"/>
      <c r="P141" s="1052"/>
      <c r="Q141" s="1052"/>
      <c r="R141" s="1052"/>
      <c r="S141" s="1052"/>
      <c r="T141" s="1052"/>
      <c r="U141" s="1052"/>
      <c r="V141" s="1052"/>
      <c r="W141" s="1052"/>
      <c r="X141" s="1052"/>
      <c r="Y141" s="1052"/>
      <c r="Z141" s="1052"/>
      <c r="AA141" s="1052"/>
      <c r="AB141" s="1052"/>
      <c r="AC141" s="1052"/>
      <c r="AD141" s="1052"/>
      <c r="AE141" s="1052"/>
      <c r="AF141" s="1052"/>
      <c r="AG141" s="1052"/>
      <c r="AH141" s="1052"/>
      <c r="AI141" s="1052"/>
      <c r="AJ141" s="1053"/>
      <c r="AK141" s="133"/>
      <c r="AL141" s="134"/>
    </row>
    <row r="142" spans="1:38" s="50" customFormat="1" ht="40.5" customHeight="1">
      <c r="A142" s="1068"/>
      <c r="B142" s="1074"/>
      <c r="C142" s="1075"/>
      <c r="D142" s="1076"/>
      <c r="E142" s="1076"/>
      <c r="F142" s="1076"/>
      <c r="G142" s="1076"/>
      <c r="H142" s="1076"/>
      <c r="I142" s="1076"/>
      <c r="J142" s="1077"/>
      <c r="K142" s="470"/>
      <c r="L142" s="484" t="s">
        <v>282</v>
      </c>
      <c r="M142" s="1054" t="s">
        <v>66</v>
      </c>
      <c r="N142" s="1055"/>
      <c r="O142" s="1055"/>
      <c r="P142" s="1055"/>
      <c r="Q142" s="1055"/>
      <c r="R142" s="1055"/>
      <c r="S142" s="1055"/>
      <c r="T142" s="1055"/>
      <c r="U142" s="1055"/>
      <c r="V142" s="1055"/>
      <c r="W142" s="1055"/>
      <c r="X142" s="1055"/>
      <c r="Y142" s="1055"/>
      <c r="Z142" s="1055"/>
      <c r="AA142" s="1055"/>
      <c r="AB142" s="1055"/>
      <c r="AC142" s="1055"/>
      <c r="AD142" s="1055"/>
      <c r="AE142" s="1055"/>
      <c r="AF142" s="1055"/>
      <c r="AG142" s="1055"/>
      <c r="AH142" s="1055"/>
      <c r="AI142" s="1055"/>
      <c r="AJ142" s="1056"/>
      <c r="AK142" s="133"/>
      <c r="AL142" s="134"/>
    </row>
    <row r="143" spans="1:38" s="50" customFormat="1" ht="18" customHeight="1">
      <c r="A143" s="471"/>
      <c r="B143" s="472" t="s">
        <v>286</v>
      </c>
      <c r="C143" s="473" t="s">
        <v>287</v>
      </c>
      <c r="D143" s="474"/>
      <c r="E143" s="474"/>
      <c r="F143" s="474"/>
      <c r="G143" s="474"/>
      <c r="H143" s="474"/>
      <c r="I143" s="474"/>
      <c r="J143" s="474"/>
      <c r="K143" s="474"/>
      <c r="L143" s="474"/>
      <c r="M143" s="474"/>
      <c r="N143" s="474"/>
      <c r="O143" s="474"/>
      <c r="P143" s="474"/>
      <c r="Q143" s="474"/>
      <c r="R143" s="474"/>
      <c r="S143" s="474"/>
      <c r="T143" s="474"/>
      <c r="U143" s="474"/>
      <c r="V143" s="474"/>
      <c r="W143" s="474"/>
      <c r="X143" s="474"/>
      <c r="Y143" s="485"/>
      <c r="Z143" s="485"/>
      <c r="AA143" s="485"/>
      <c r="AB143" s="485"/>
      <c r="AC143" s="486"/>
      <c r="AD143" s="486"/>
      <c r="AE143" s="486"/>
      <c r="AF143" s="486"/>
      <c r="AG143" s="487"/>
      <c r="AH143" s="487"/>
      <c r="AI143" s="487"/>
      <c r="AJ143" s="488"/>
      <c r="AK143" s="125"/>
      <c r="AL143" s="126"/>
    </row>
    <row r="144" spans="1:38" s="50" customFormat="1" ht="28.5" customHeight="1">
      <c r="A144" s="1057" t="s">
        <v>160</v>
      </c>
      <c r="B144" s="1057"/>
      <c r="C144" s="1057"/>
      <c r="D144" s="1057"/>
      <c r="E144" s="1057"/>
      <c r="F144" s="1057"/>
      <c r="G144" s="1057"/>
      <c r="H144" s="1057"/>
      <c r="I144" s="1057"/>
      <c r="J144" s="1057"/>
      <c r="K144" s="1057"/>
      <c r="L144" s="1057"/>
      <c r="M144" s="1057"/>
      <c r="N144" s="1057"/>
      <c r="O144" s="1057"/>
      <c r="P144" s="1057"/>
      <c r="Q144" s="1057"/>
      <c r="R144" s="1057"/>
      <c r="S144" s="1057"/>
      <c r="T144" s="1057"/>
      <c r="U144" s="1057"/>
      <c r="V144" s="1057"/>
      <c r="W144" s="1057"/>
      <c r="X144" s="1057"/>
      <c r="Y144" s="1057"/>
      <c r="Z144" s="1057"/>
      <c r="AA144" s="1057"/>
      <c r="AB144" s="1057"/>
      <c r="AC144" s="1057"/>
      <c r="AD144" s="1057"/>
      <c r="AE144" s="1057"/>
      <c r="AF144" s="1057"/>
      <c r="AG144" s="1057"/>
      <c r="AH144" s="1057"/>
      <c r="AI144" s="1057"/>
      <c r="AJ144" s="1057"/>
      <c r="AK144" s="133"/>
      <c r="AL144" s="123"/>
    </row>
    <row r="145" spans="1:46">
      <c r="A145" s="228" t="s">
        <v>217</v>
      </c>
      <c r="B145" s="190"/>
      <c r="C145" s="229"/>
      <c r="D145" s="229"/>
      <c r="E145" s="229"/>
      <c r="F145" s="229"/>
      <c r="G145" s="229"/>
      <c r="H145" s="229"/>
      <c r="I145" s="229"/>
      <c r="J145" s="229"/>
      <c r="K145" s="229"/>
      <c r="L145" s="229"/>
      <c r="M145" s="229"/>
      <c r="N145" s="229"/>
      <c r="O145" s="229"/>
      <c r="P145" s="229"/>
      <c r="Q145" s="229"/>
      <c r="R145" s="229"/>
      <c r="S145" s="229"/>
      <c r="T145" s="229"/>
      <c r="U145" s="229"/>
      <c r="V145" s="229"/>
      <c r="W145" s="229"/>
      <c r="X145" s="229"/>
      <c r="Y145" s="229"/>
      <c r="Z145" s="229"/>
      <c r="AA145" s="229"/>
      <c r="AB145" s="229"/>
      <c r="AC145" s="229"/>
      <c r="AD145" s="229"/>
      <c r="AE145" s="229"/>
      <c r="AF145" s="229"/>
      <c r="AG145" s="190"/>
      <c r="AH145" s="190"/>
      <c r="AI145" s="190"/>
      <c r="AJ145" s="192"/>
      <c r="AK145" s="133"/>
      <c r="AT145" s="53"/>
    </row>
    <row r="146" spans="1:46" ht="16.5" customHeight="1">
      <c r="A146" s="228"/>
      <c r="B146" s="190"/>
      <c r="C146" s="229"/>
      <c r="D146" s="229"/>
      <c r="E146" s="229"/>
      <c r="F146" s="229"/>
      <c r="G146" s="229"/>
      <c r="H146" s="229"/>
      <c r="I146" s="229"/>
      <c r="J146" s="229"/>
      <c r="K146" s="229"/>
      <c r="L146" s="229"/>
      <c r="M146" s="229"/>
      <c r="N146" s="229"/>
      <c r="O146" s="229"/>
      <c r="P146" s="229"/>
      <c r="Q146" s="229"/>
      <c r="R146" s="229"/>
      <c r="S146" s="229"/>
      <c r="T146" s="229"/>
      <c r="U146" s="229"/>
      <c r="V146" s="229"/>
      <c r="W146" s="229"/>
      <c r="X146" s="229"/>
      <c r="Y146" s="229"/>
      <c r="Z146" s="229"/>
      <c r="AA146" s="229"/>
      <c r="AB146" s="229"/>
      <c r="AC146" s="229"/>
      <c r="AD146" s="229"/>
      <c r="AE146" s="190"/>
      <c r="AF146" s="366" t="s">
        <v>216</v>
      </c>
      <c r="AG146" s="489"/>
      <c r="AH146" s="490" t="s">
        <v>145</v>
      </c>
      <c r="AI146" s="489"/>
      <c r="AJ146" s="491"/>
      <c r="AK146" s="51"/>
      <c r="AN146" s="902" t="s">
        <v>515</v>
      </c>
      <c r="AT146" s="53"/>
    </row>
    <row r="147" spans="1:46" ht="79.5" customHeight="1">
      <c r="A147" s="1283" t="s">
        <v>462</v>
      </c>
      <c r="B147" s="1284"/>
      <c r="C147" s="1284"/>
      <c r="D147" s="1284"/>
      <c r="E147" s="1284"/>
      <c r="F147" s="1284"/>
      <c r="G147" s="1284"/>
      <c r="H147" s="1284"/>
      <c r="I147" s="1284"/>
      <c r="J147" s="1284"/>
      <c r="K147" s="1284"/>
      <c r="L147" s="1284"/>
      <c r="M147" s="1284"/>
      <c r="N147" s="1284"/>
      <c r="O147" s="1284"/>
      <c r="P147" s="1284"/>
      <c r="Q147" s="1284"/>
      <c r="R147" s="1284"/>
      <c r="S147" s="1284"/>
      <c r="T147" s="1284"/>
      <c r="U147" s="1284"/>
      <c r="V147" s="1284"/>
      <c r="W147" s="1284"/>
      <c r="X147" s="1284"/>
      <c r="Y147" s="1284"/>
      <c r="Z147" s="1284"/>
      <c r="AA147" s="1284"/>
      <c r="AB147" s="1284"/>
      <c r="AC147" s="1284"/>
      <c r="AD147" s="1284"/>
      <c r="AE147" s="1284"/>
      <c r="AF147" s="1284"/>
      <c r="AG147" s="1284"/>
      <c r="AH147" s="1284"/>
      <c r="AI147" s="1284"/>
      <c r="AJ147" s="1285"/>
      <c r="AK147" s="135"/>
      <c r="AT147" s="53"/>
    </row>
    <row r="148" spans="1:46" ht="4.5" customHeight="1">
      <c r="A148" s="492"/>
      <c r="B148" s="492"/>
      <c r="C148" s="492"/>
      <c r="D148" s="492"/>
      <c r="E148" s="492"/>
      <c r="F148" s="492"/>
      <c r="G148" s="492"/>
      <c r="H148" s="492"/>
      <c r="I148" s="492"/>
      <c r="J148" s="492"/>
      <c r="K148" s="492"/>
      <c r="L148" s="492"/>
      <c r="M148" s="492"/>
      <c r="N148" s="492"/>
      <c r="O148" s="492"/>
      <c r="P148" s="492"/>
      <c r="Q148" s="492"/>
      <c r="R148" s="492"/>
      <c r="S148" s="492"/>
      <c r="T148" s="492"/>
      <c r="U148" s="492"/>
      <c r="V148" s="492"/>
      <c r="W148" s="492"/>
      <c r="X148" s="492"/>
      <c r="Y148" s="492"/>
      <c r="Z148" s="492"/>
      <c r="AA148" s="492"/>
      <c r="AB148" s="492"/>
      <c r="AC148" s="492"/>
      <c r="AD148" s="492"/>
      <c r="AE148" s="492"/>
      <c r="AF148" s="492"/>
      <c r="AG148" s="492"/>
      <c r="AH148" s="492"/>
      <c r="AI148" s="492"/>
      <c r="AJ148" s="493"/>
      <c r="AK148" s="135"/>
      <c r="AT148" s="53"/>
    </row>
    <row r="149" spans="1:46" ht="13.5" customHeight="1" thickBot="1">
      <c r="A149" s="1300" t="s">
        <v>381</v>
      </c>
      <c r="B149" s="1301"/>
      <c r="C149" s="1301"/>
      <c r="D149" s="1302"/>
      <c r="E149" s="1293" t="s">
        <v>63</v>
      </c>
      <c r="F149" s="1294"/>
      <c r="G149" s="1294"/>
      <c r="H149" s="1294"/>
      <c r="I149" s="1294"/>
      <c r="J149" s="1294"/>
      <c r="K149" s="1294"/>
      <c r="L149" s="1294"/>
      <c r="M149" s="1294"/>
      <c r="N149" s="1294"/>
      <c r="O149" s="1294"/>
      <c r="P149" s="1294"/>
      <c r="Q149" s="1294"/>
      <c r="R149" s="1294"/>
      <c r="S149" s="1294"/>
      <c r="T149" s="1294"/>
      <c r="U149" s="1294"/>
      <c r="V149" s="1294"/>
      <c r="W149" s="1294"/>
      <c r="X149" s="1294"/>
      <c r="Y149" s="1294"/>
      <c r="Z149" s="1294"/>
      <c r="AA149" s="1294"/>
      <c r="AB149" s="1294"/>
      <c r="AC149" s="1294"/>
      <c r="AD149" s="1294"/>
      <c r="AE149" s="1294"/>
      <c r="AF149" s="1294"/>
      <c r="AG149" s="1294"/>
      <c r="AH149" s="1294"/>
      <c r="AI149" s="1294"/>
      <c r="AJ149" s="1295"/>
      <c r="AK149" s="135"/>
      <c r="AT149" s="53"/>
    </row>
    <row r="150" spans="1:46" s="136" customFormat="1" ht="14.25" customHeight="1">
      <c r="A150" s="1286" t="s">
        <v>371</v>
      </c>
      <c r="B150" s="1287"/>
      <c r="C150" s="1287"/>
      <c r="D150" s="1288"/>
      <c r="E150" s="494"/>
      <c r="F150" s="1305" t="s">
        <v>351</v>
      </c>
      <c r="G150" s="1305"/>
      <c r="H150" s="1305"/>
      <c r="I150" s="1305"/>
      <c r="J150" s="1305"/>
      <c r="K150" s="1305"/>
      <c r="L150" s="1305"/>
      <c r="M150" s="1305"/>
      <c r="N150" s="1305"/>
      <c r="O150" s="1305"/>
      <c r="P150" s="1305"/>
      <c r="Q150" s="1305"/>
      <c r="R150" s="1305"/>
      <c r="S150" s="1305"/>
      <c r="T150" s="1305"/>
      <c r="U150" s="1305"/>
      <c r="V150" s="1305"/>
      <c r="W150" s="1305"/>
      <c r="X150" s="1305"/>
      <c r="Y150" s="1305"/>
      <c r="Z150" s="1305"/>
      <c r="AA150" s="1305"/>
      <c r="AB150" s="1305"/>
      <c r="AC150" s="1305"/>
      <c r="AD150" s="1305"/>
      <c r="AE150" s="1305"/>
      <c r="AF150" s="1305"/>
      <c r="AG150" s="1305"/>
      <c r="AH150" s="1305"/>
      <c r="AI150" s="1305"/>
      <c r="AJ150" s="1306"/>
      <c r="AK150" s="135"/>
    </row>
    <row r="151" spans="1:46" s="136" customFormat="1" ht="13.5" customHeight="1">
      <c r="A151" s="1289"/>
      <c r="B151" s="1076"/>
      <c r="C151" s="1076"/>
      <c r="D151" s="1290"/>
      <c r="E151" s="495"/>
      <c r="F151" s="1047" t="s">
        <v>352</v>
      </c>
      <c r="G151" s="1047"/>
      <c r="H151" s="1047"/>
      <c r="I151" s="1047"/>
      <c r="J151" s="1047"/>
      <c r="K151" s="1047"/>
      <c r="L151" s="1047"/>
      <c r="M151" s="1047"/>
      <c r="N151" s="1047"/>
      <c r="O151" s="1047"/>
      <c r="P151" s="1047"/>
      <c r="Q151" s="1047"/>
      <c r="R151" s="1047"/>
      <c r="S151" s="1047"/>
      <c r="T151" s="1047"/>
      <c r="U151" s="1047"/>
      <c r="V151" s="1047"/>
      <c r="W151" s="1047"/>
      <c r="X151" s="1047"/>
      <c r="Y151" s="1047"/>
      <c r="Z151" s="1047"/>
      <c r="AA151" s="1047"/>
      <c r="AB151" s="1047"/>
      <c r="AC151" s="1047"/>
      <c r="AD151" s="1047"/>
      <c r="AE151" s="1047"/>
      <c r="AF151" s="1047"/>
      <c r="AG151" s="1047"/>
      <c r="AH151" s="1047"/>
      <c r="AI151" s="1047"/>
      <c r="AJ151" s="496"/>
      <c r="AK151" s="135"/>
    </row>
    <row r="152" spans="1:46" s="136" customFormat="1" ht="13.5" customHeight="1">
      <c r="A152" s="1289"/>
      <c r="B152" s="1076"/>
      <c r="C152" s="1076"/>
      <c r="D152" s="1290"/>
      <c r="E152" s="495"/>
      <c r="F152" s="1047" t="s">
        <v>377</v>
      </c>
      <c r="G152" s="1047"/>
      <c r="H152" s="1047"/>
      <c r="I152" s="1047"/>
      <c r="J152" s="1047"/>
      <c r="K152" s="1047"/>
      <c r="L152" s="1047"/>
      <c r="M152" s="1047"/>
      <c r="N152" s="1047"/>
      <c r="O152" s="1047"/>
      <c r="P152" s="1047"/>
      <c r="Q152" s="1047"/>
      <c r="R152" s="1047"/>
      <c r="S152" s="1047"/>
      <c r="T152" s="1047"/>
      <c r="U152" s="1047"/>
      <c r="V152" s="1047"/>
      <c r="W152" s="1047"/>
      <c r="X152" s="1047"/>
      <c r="Y152" s="1047"/>
      <c r="Z152" s="1047"/>
      <c r="AA152" s="1047"/>
      <c r="AB152" s="1047"/>
      <c r="AC152" s="1047"/>
      <c r="AD152" s="1047"/>
      <c r="AE152" s="1047"/>
      <c r="AF152" s="1047"/>
      <c r="AG152" s="1047"/>
      <c r="AH152" s="1047"/>
      <c r="AI152" s="1047"/>
      <c r="AJ152" s="496"/>
      <c r="AK152" s="135"/>
    </row>
    <row r="153" spans="1:46" s="136" customFormat="1" ht="13.5" customHeight="1">
      <c r="A153" s="1291"/>
      <c r="B153" s="1071"/>
      <c r="C153" s="1071"/>
      <c r="D153" s="1292"/>
      <c r="E153" s="497"/>
      <c r="F153" s="1272" t="s">
        <v>378</v>
      </c>
      <c r="G153" s="1272"/>
      <c r="H153" s="1272"/>
      <c r="I153" s="1272"/>
      <c r="J153" s="1272"/>
      <c r="K153" s="1272"/>
      <c r="L153" s="1272"/>
      <c r="M153" s="1272"/>
      <c r="N153" s="1272"/>
      <c r="O153" s="1272"/>
      <c r="P153" s="1272"/>
      <c r="Q153" s="1272"/>
      <c r="R153" s="1272"/>
      <c r="S153" s="1272"/>
      <c r="T153" s="1272"/>
      <c r="U153" s="1272"/>
      <c r="V153" s="1272"/>
      <c r="W153" s="1272"/>
      <c r="X153" s="1272"/>
      <c r="Y153" s="1272"/>
      <c r="Z153" s="1272"/>
      <c r="AA153" s="1272"/>
      <c r="AB153" s="1272"/>
      <c r="AC153" s="1272"/>
      <c r="AD153" s="1272"/>
      <c r="AE153" s="1272"/>
      <c r="AF153" s="1272"/>
      <c r="AG153" s="1272"/>
      <c r="AH153" s="1272"/>
      <c r="AI153" s="1272"/>
      <c r="AJ153" s="643"/>
      <c r="AK153" s="135"/>
    </row>
    <row r="154" spans="1:46" s="136" customFormat="1" ht="24.75" customHeight="1">
      <c r="A154" s="1286" t="s">
        <v>372</v>
      </c>
      <c r="B154" s="1287"/>
      <c r="C154" s="1287"/>
      <c r="D154" s="1288"/>
      <c r="E154" s="498"/>
      <c r="F154" s="1095" t="s">
        <v>353</v>
      </c>
      <c r="G154" s="1095"/>
      <c r="H154" s="1095"/>
      <c r="I154" s="1095"/>
      <c r="J154" s="1095"/>
      <c r="K154" s="1095"/>
      <c r="L154" s="1095"/>
      <c r="M154" s="1095"/>
      <c r="N154" s="1095"/>
      <c r="O154" s="1095"/>
      <c r="P154" s="1095"/>
      <c r="Q154" s="1095"/>
      <c r="R154" s="1095"/>
      <c r="S154" s="1095"/>
      <c r="T154" s="1095"/>
      <c r="U154" s="1095"/>
      <c r="V154" s="1095"/>
      <c r="W154" s="1095"/>
      <c r="X154" s="1095"/>
      <c r="Y154" s="1095"/>
      <c r="Z154" s="1095"/>
      <c r="AA154" s="1095"/>
      <c r="AB154" s="1095"/>
      <c r="AC154" s="1095"/>
      <c r="AD154" s="1095"/>
      <c r="AE154" s="1095"/>
      <c r="AF154" s="1095"/>
      <c r="AG154" s="1095"/>
      <c r="AH154" s="1095"/>
      <c r="AI154" s="1095"/>
      <c r="AJ154" s="644"/>
      <c r="AK154" s="135"/>
    </row>
    <row r="155" spans="1:46" s="50" customFormat="1" ht="13.5" customHeight="1">
      <c r="A155" s="1289"/>
      <c r="B155" s="1076"/>
      <c r="C155" s="1076"/>
      <c r="D155" s="1290"/>
      <c r="E155" s="500"/>
      <c r="F155" s="1046" t="s">
        <v>354</v>
      </c>
      <c r="G155" s="1046"/>
      <c r="H155" s="1046"/>
      <c r="I155" s="1046"/>
      <c r="J155" s="1046"/>
      <c r="K155" s="1046"/>
      <c r="L155" s="1046"/>
      <c r="M155" s="1046"/>
      <c r="N155" s="1046"/>
      <c r="O155" s="1046"/>
      <c r="P155" s="1046"/>
      <c r="Q155" s="1046"/>
      <c r="R155" s="1046"/>
      <c r="S155" s="1046"/>
      <c r="T155" s="1046"/>
      <c r="U155" s="1046"/>
      <c r="V155" s="1046"/>
      <c r="W155" s="1046"/>
      <c r="X155" s="1046"/>
      <c r="Y155" s="1046"/>
      <c r="Z155" s="1046"/>
      <c r="AA155" s="1046"/>
      <c r="AB155" s="1046"/>
      <c r="AC155" s="1046"/>
      <c r="AD155" s="1046"/>
      <c r="AE155" s="1046"/>
      <c r="AF155" s="1046"/>
      <c r="AG155" s="1046"/>
      <c r="AH155" s="1046"/>
      <c r="AI155" s="1046"/>
      <c r="AJ155" s="645"/>
      <c r="AK155" s="135"/>
    </row>
    <row r="156" spans="1:46" s="50" customFormat="1" ht="13.5" customHeight="1">
      <c r="A156" s="1289"/>
      <c r="B156" s="1076"/>
      <c r="C156" s="1076"/>
      <c r="D156" s="1290"/>
      <c r="E156" s="495"/>
      <c r="F156" s="1047" t="s">
        <v>355</v>
      </c>
      <c r="G156" s="1047"/>
      <c r="H156" s="1047"/>
      <c r="I156" s="1047"/>
      <c r="J156" s="1047"/>
      <c r="K156" s="1047"/>
      <c r="L156" s="1047"/>
      <c r="M156" s="1047"/>
      <c r="N156" s="1047"/>
      <c r="O156" s="1047"/>
      <c r="P156" s="1047"/>
      <c r="Q156" s="1047"/>
      <c r="R156" s="1047"/>
      <c r="S156" s="1047"/>
      <c r="T156" s="1047"/>
      <c r="U156" s="1047"/>
      <c r="V156" s="1047"/>
      <c r="W156" s="1047"/>
      <c r="X156" s="1047"/>
      <c r="Y156" s="1047"/>
      <c r="Z156" s="1047"/>
      <c r="AA156" s="1047"/>
      <c r="AB156" s="1047"/>
      <c r="AC156" s="1047"/>
      <c r="AD156" s="1047"/>
      <c r="AE156" s="1047"/>
      <c r="AF156" s="1047"/>
      <c r="AG156" s="1047"/>
      <c r="AH156" s="1047"/>
      <c r="AI156" s="1047"/>
      <c r="AJ156" s="496"/>
      <c r="AK156" s="135"/>
    </row>
    <row r="157" spans="1:46" s="50" customFormat="1" ht="13.5" customHeight="1">
      <c r="A157" s="1291"/>
      <c r="B157" s="1071"/>
      <c r="C157" s="1071"/>
      <c r="D157" s="1292"/>
      <c r="E157" s="499"/>
      <c r="F157" s="1296" t="s">
        <v>356</v>
      </c>
      <c r="G157" s="1296"/>
      <c r="H157" s="1296"/>
      <c r="I157" s="1296"/>
      <c r="J157" s="1296"/>
      <c r="K157" s="1296"/>
      <c r="L157" s="1296"/>
      <c r="M157" s="1296"/>
      <c r="N157" s="1296"/>
      <c r="O157" s="1296"/>
      <c r="P157" s="1296"/>
      <c r="Q157" s="1296"/>
      <c r="R157" s="1296"/>
      <c r="S157" s="1296"/>
      <c r="T157" s="1296"/>
      <c r="U157" s="1296"/>
      <c r="V157" s="1296"/>
      <c r="W157" s="1296"/>
      <c r="X157" s="1296"/>
      <c r="Y157" s="1296"/>
      <c r="Z157" s="1296"/>
      <c r="AA157" s="1296"/>
      <c r="AB157" s="1296"/>
      <c r="AC157" s="1296"/>
      <c r="AD157" s="1296"/>
      <c r="AE157" s="1296"/>
      <c r="AF157" s="1296"/>
      <c r="AG157" s="1296"/>
      <c r="AH157" s="1296"/>
      <c r="AI157" s="1296"/>
      <c r="AJ157" s="1297"/>
      <c r="AK157" s="135"/>
    </row>
    <row r="158" spans="1:46" s="50" customFormat="1" ht="13.5" customHeight="1">
      <c r="A158" s="1286" t="s">
        <v>373</v>
      </c>
      <c r="B158" s="1287"/>
      <c r="C158" s="1287"/>
      <c r="D158" s="1288"/>
      <c r="E158" s="500"/>
      <c r="F158" s="1046" t="s">
        <v>357</v>
      </c>
      <c r="G158" s="1046"/>
      <c r="H158" s="1046"/>
      <c r="I158" s="1046"/>
      <c r="J158" s="1046"/>
      <c r="K158" s="1046"/>
      <c r="L158" s="1046"/>
      <c r="M158" s="1046"/>
      <c r="N158" s="1046"/>
      <c r="O158" s="1046"/>
      <c r="P158" s="1046"/>
      <c r="Q158" s="1046"/>
      <c r="R158" s="1046"/>
      <c r="S158" s="1046"/>
      <c r="T158" s="1046"/>
      <c r="U158" s="1046"/>
      <c r="V158" s="1046"/>
      <c r="W158" s="1046"/>
      <c r="X158" s="1046"/>
      <c r="Y158" s="1046"/>
      <c r="Z158" s="1046"/>
      <c r="AA158" s="1046"/>
      <c r="AB158" s="1046"/>
      <c r="AC158" s="1046"/>
      <c r="AD158" s="1046"/>
      <c r="AE158" s="1046"/>
      <c r="AF158" s="1046"/>
      <c r="AG158" s="1046"/>
      <c r="AH158" s="1046"/>
      <c r="AI158" s="1046"/>
      <c r="AJ158" s="645"/>
      <c r="AK158" s="135"/>
    </row>
    <row r="159" spans="1:46" s="50" customFormat="1" ht="22.5" customHeight="1">
      <c r="A159" s="1289"/>
      <c r="B159" s="1076"/>
      <c r="C159" s="1076"/>
      <c r="D159" s="1290"/>
      <c r="E159" s="495"/>
      <c r="F159" s="1047" t="s">
        <v>358</v>
      </c>
      <c r="G159" s="1047"/>
      <c r="H159" s="1047"/>
      <c r="I159" s="1047"/>
      <c r="J159" s="1047"/>
      <c r="K159" s="1047"/>
      <c r="L159" s="1047"/>
      <c r="M159" s="1047"/>
      <c r="N159" s="1047"/>
      <c r="O159" s="1047"/>
      <c r="P159" s="1047"/>
      <c r="Q159" s="1047"/>
      <c r="R159" s="1047"/>
      <c r="S159" s="1047"/>
      <c r="T159" s="1047"/>
      <c r="U159" s="1047"/>
      <c r="V159" s="1047"/>
      <c r="W159" s="1047"/>
      <c r="X159" s="1047"/>
      <c r="Y159" s="1047"/>
      <c r="Z159" s="1047"/>
      <c r="AA159" s="1047"/>
      <c r="AB159" s="1047"/>
      <c r="AC159" s="1047"/>
      <c r="AD159" s="1047"/>
      <c r="AE159" s="1047"/>
      <c r="AF159" s="1047"/>
      <c r="AG159" s="1047"/>
      <c r="AH159" s="1047"/>
      <c r="AI159" s="1047"/>
      <c r="AJ159" s="496"/>
      <c r="AK159" s="135"/>
    </row>
    <row r="160" spans="1:46" s="50" customFormat="1" ht="13.5" customHeight="1">
      <c r="A160" s="1289"/>
      <c r="B160" s="1076"/>
      <c r="C160" s="1076"/>
      <c r="D160" s="1290"/>
      <c r="E160" s="495"/>
      <c r="F160" s="1271" t="s">
        <v>359</v>
      </c>
      <c r="G160" s="1271"/>
      <c r="H160" s="1271"/>
      <c r="I160" s="1271"/>
      <c r="J160" s="1271"/>
      <c r="K160" s="1271"/>
      <c r="L160" s="1271"/>
      <c r="M160" s="1271"/>
      <c r="N160" s="1271"/>
      <c r="O160" s="1271"/>
      <c r="P160" s="1271"/>
      <c r="Q160" s="1271"/>
      <c r="R160" s="1271"/>
      <c r="S160" s="1271"/>
      <c r="T160" s="1271"/>
      <c r="U160" s="1271"/>
      <c r="V160" s="1271"/>
      <c r="W160" s="1271"/>
      <c r="X160" s="1271"/>
      <c r="Y160" s="1271"/>
      <c r="Z160" s="1271"/>
      <c r="AA160" s="1271"/>
      <c r="AB160" s="1271"/>
      <c r="AC160" s="1271"/>
      <c r="AD160" s="1271"/>
      <c r="AE160" s="1271"/>
      <c r="AF160" s="1271"/>
      <c r="AG160" s="1271"/>
      <c r="AH160" s="1271"/>
      <c r="AI160" s="1271"/>
      <c r="AJ160" s="496"/>
      <c r="AK160" s="135"/>
    </row>
    <row r="161" spans="1:46" s="50" customFormat="1" ht="13.5" customHeight="1">
      <c r="A161" s="1291"/>
      <c r="B161" s="1071"/>
      <c r="C161" s="1071"/>
      <c r="D161" s="1292"/>
      <c r="E161" s="499"/>
      <c r="F161" s="1044" t="s">
        <v>360</v>
      </c>
      <c r="G161" s="1044"/>
      <c r="H161" s="1044"/>
      <c r="I161" s="1044"/>
      <c r="J161" s="1044"/>
      <c r="K161" s="1044"/>
      <c r="L161" s="1044"/>
      <c r="M161" s="1044"/>
      <c r="N161" s="1044"/>
      <c r="O161" s="1044"/>
      <c r="P161" s="1044"/>
      <c r="Q161" s="1044"/>
      <c r="R161" s="1044"/>
      <c r="S161" s="1044"/>
      <c r="T161" s="1044"/>
      <c r="U161" s="1044"/>
      <c r="V161" s="1044"/>
      <c r="W161" s="1044"/>
      <c r="X161" s="1044"/>
      <c r="Y161" s="1044"/>
      <c r="Z161" s="1044"/>
      <c r="AA161" s="1044"/>
      <c r="AB161" s="1044"/>
      <c r="AC161" s="1044"/>
      <c r="AD161" s="1044"/>
      <c r="AE161" s="1044"/>
      <c r="AF161" s="1044"/>
      <c r="AG161" s="1044"/>
      <c r="AH161" s="1044"/>
      <c r="AI161" s="1044"/>
      <c r="AJ161" s="646"/>
      <c r="AK161" s="135"/>
    </row>
    <row r="162" spans="1:46" s="50" customFormat="1" ht="21" customHeight="1">
      <c r="A162" s="1286" t="s">
        <v>374</v>
      </c>
      <c r="B162" s="1287"/>
      <c r="C162" s="1287"/>
      <c r="D162" s="1288"/>
      <c r="E162" s="500"/>
      <c r="F162" s="1048" t="s">
        <v>361</v>
      </c>
      <c r="G162" s="1048"/>
      <c r="H162" s="1048"/>
      <c r="I162" s="1048"/>
      <c r="J162" s="1048"/>
      <c r="K162" s="1048"/>
      <c r="L162" s="1048"/>
      <c r="M162" s="1048"/>
      <c r="N162" s="1048"/>
      <c r="O162" s="1048"/>
      <c r="P162" s="1048"/>
      <c r="Q162" s="1048"/>
      <c r="R162" s="1048"/>
      <c r="S162" s="1048"/>
      <c r="T162" s="1048"/>
      <c r="U162" s="1048"/>
      <c r="V162" s="1048"/>
      <c r="W162" s="1048"/>
      <c r="X162" s="1048"/>
      <c r="Y162" s="1048"/>
      <c r="Z162" s="1048"/>
      <c r="AA162" s="1048"/>
      <c r="AB162" s="1048"/>
      <c r="AC162" s="1048"/>
      <c r="AD162" s="1048"/>
      <c r="AE162" s="1048"/>
      <c r="AF162" s="1048"/>
      <c r="AG162" s="1048"/>
      <c r="AH162" s="1048"/>
      <c r="AI162" s="1048"/>
      <c r="AJ162" s="645"/>
      <c r="AK162" s="135"/>
    </row>
    <row r="163" spans="1:46" s="50" customFormat="1" ht="13.5" customHeight="1">
      <c r="A163" s="1289"/>
      <c r="B163" s="1076"/>
      <c r="C163" s="1076"/>
      <c r="D163" s="1290"/>
      <c r="E163" s="495"/>
      <c r="F163" s="1043" t="s">
        <v>379</v>
      </c>
      <c r="G163" s="1043"/>
      <c r="H163" s="1043"/>
      <c r="I163" s="1043"/>
      <c r="J163" s="1043"/>
      <c r="K163" s="1043"/>
      <c r="L163" s="1043"/>
      <c r="M163" s="1043"/>
      <c r="N163" s="1043"/>
      <c r="O163" s="1043"/>
      <c r="P163" s="1043"/>
      <c r="Q163" s="1043"/>
      <c r="R163" s="1043"/>
      <c r="S163" s="1043"/>
      <c r="T163" s="1043"/>
      <c r="U163" s="1043"/>
      <c r="V163" s="1043"/>
      <c r="W163" s="1043"/>
      <c r="X163" s="1043"/>
      <c r="Y163" s="1043"/>
      <c r="Z163" s="1043"/>
      <c r="AA163" s="1043"/>
      <c r="AB163" s="1043"/>
      <c r="AC163" s="1043"/>
      <c r="AD163" s="1043"/>
      <c r="AE163" s="1043"/>
      <c r="AF163" s="1043"/>
      <c r="AG163" s="1043"/>
      <c r="AH163" s="1043"/>
      <c r="AI163" s="1043"/>
      <c r="AJ163" s="645"/>
      <c r="AK163" s="48"/>
    </row>
    <row r="164" spans="1:46" s="50" customFormat="1" ht="13.5" customHeight="1">
      <c r="A164" s="1289"/>
      <c r="B164" s="1076"/>
      <c r="C164" s="1076"/>
      <c r="D164" s="1290"/>
      <c r="E164" s="500"/>
      <c r="F164" s="1048" t="s">
        <v>362</v>
      </c>
      <c r="G164" s="1048"/>
      <c r="H164" s="1048"/>
      <c r="I164" s="1048"/>
      <c r="J164" s="1048"/>
      <c r="K164" s="1048"/>
      <c r="L164" s="1048"/>
      <c r="M164" s="1048"/>
      <c r="N164" s="1048"/>
      <c r="O164" s="1048"/>
      <c r="P164" s="1048"/>
      <c r="Q164" s="1048"/>
      <c r="R164" s="1048"/>
      <c r="S164" s="1048"/>
      <c r="T164" s="1048"/>
      <c r="U164" s="1048"/>
      <c r="V164" s="1048"/>
      <c r="W164" s="1048"/>
      <c r="X164" s="1048"/>
      <c r="Y164" s="1048"/>
      <c r="Z164" s="1048"/>
      <c r="AA164" s="1048"/>
      <c r="AB164" s="1048"/>
      <c r="AC164" s="1048"/>
      <c r="AD164" s="1048"/>
      <c r="AE164" s="1048"/>
      <c r="AF164" s="1048"/>
      <c r="AG164" s="1048"/>
      <c r="AH164" s="1048"/>
      <c r="AI164" s="1048"/>
      <c r="AJ164" s="647"/>
    </row>
    <row r="165" spans="1:46" s="50" customFormat="1" ht="13.5" customHeight="1">
      <c r="A165" s="1291"/>
      <c r="B165" s="1071"/>
      <c r="C165" s="1071"/>
      <c r="D165" s="1292"/>
      <c r="E165" s="499"/>
      <c r="F165" s="1044" t="s">
        <v>363</v>
      </c>
      <c r="G165" s="1044"/>
      <c r="H165" s="1044"/>
      <c r="I165" s="1044"/>
      <c r="J165" s="1044"/>
      <c r="K165" s="1044"/>
      <c r="L165" s="1044"/>
      <c r="M165" s="1044"/>
      <c r="N165" s="1044"/>
      <c r="O165" s="1044"/>
      <c r="P165" s="1044"/>
      <c r="Q165" s="1044"/>
      <c r="R165" s="1044"/>
      <c r="S165" s="1044"/>
      <c r="T165" s="1044"/>
      <c r="U165" s="1044"/>
      <c r="V165" s="1044"/>
      <c r="W165" s="1044"/>
      <c r="X165" s="1044"/>
      <c r="Y165" s="1044"/>
      <c r="Z165" s="1044"/>
      <c r="AA165" s="1044"/>
      <c r="AB165" s="1044"/>
      <c r="AC165" s="1044"/>
      <c r="AD165" s="1044"/>
      <c r="AE165" s="1044"/>
      <c r="AF165" s="1044"/>
      <c r="AG165" s="1044"/>
      <c r="AH165" s="1044"/>
      <c r="AI165" s="1044"/>
      <c r="AJ165" s="1045"/>
    </row>
    <row r="166" spans="1:46" s="50" customFormat="1" ht="13.5" customHeight="1">
      <c r="A166" s="1286" t="s">
        <v>375</v>
      </c>
      <c r="B166" s="1287"/>
      <c r="C166" s="1287"/>
      <c r="D166" s="1288"/>
      <c r="E166" s="500"/>
      <c r="F166" s="1048" t="s">
        <v>364</v>
      </c>
      <c r="G166" s="1048"/>
      <c r="H166" s="1048"/>
      <c r="I166" s="1048"/>
      <c r="J166" s="1048"/>
      <c r="K166" s="1048"/>
      <c r="L166" s="1048"/>
      <c r="M166" s="1048"/>
      <c r="N166" s="1048"/>
      <c r="O166" s="1048"/>
      <c r="P166" s="1048"/>
      <c r="Q166" s="1048"/>
      <c r="R166" s="1048"/>
      <c r="S166" s="1048"/>
      <c r="T166" s="1048"/>
      <c r="U166" s="1048"/>
      <c r="V166" s="1048"/>
      <c r="W166" s="1048"/>
      <c r="X166" s="1048"/>
      <c r="Y166" s="1048"/>
      <c r="Z166" s="1048"/>
      <c r="AA166" s="1048"/>
      <c r="AB166" s="1048"/>
      <c r="AC166" s="1048"/>
      <c r="AD166" s="1048"/>
      <c r="AE166" s="1048"/>
      <c r="AF166" s="1048"/>
      <c r="AG166" s="1048"/>
      <c r="AH166" s="1048"/>
      <c r="AI166" s="1048"/>
      <c r="AJ166" s="645"/>
    </row>
    <row r="167" spans="1:46" s="50" customFormat="1" ht="21" customHeight="1">
      <c r="A167" s="1289"/>
      <c r="B167" s="1076"/>
      <c r="C167" s="1076"/>
      <c r="D167" s="1290"/>
      <c r="E167" s="495"/>
      <c r="F167" s="1043" t="s">
        <v>365</v>
      </c>
      <c r="G167" s="1043"/>
      <c r="H167" s="1043"/>
      <c r="I167" s="1043"/>
      <c r="J167" s="1043"/>
      <c r="K167" s="1043"/>
      <c r="L167" s="1043"/>
      <c r="M167" s="1043"/>
      <c r="N167" s="1043"/>
      <c r="O167" s="1043"/>
      <c r="P167" s="1043"/>
      <c r="Q167" s="1043"/>
      <c r="R167" s="1043"/>
      <c r="S167" s="1043"/>
      <c r="T167" s="1043"/>
      <c r="U167" s="1043"/>
      <c r="V167" s="1043"/>
      <c r="W167" s="1043"/>
      <c r="X167" s="1043"/>
      <c r="Y167" s="1043"/>
      <c r="Z167" s="1043"/>
      <c r="AA167" s="1043"/>
      <c r="AB167" s="1043"/>
      <c r="AC167" s="1043"/>
      <c r="AD167" s="1043"/>
      <c r="AE167" s="1043"/>
      <c r="AF167" s="1043"/>
      <c r="AG167" s="1043"/>
      <c r="AH167" s="1043"/>
      <c r="AI167" s="1043"/>
      <c r="AJ167" s="496"/>
    </row>
    <row r="168" spans="1:46" s="50" customFormat="1" ht="13.5" customHeight="1">
      <c r="A168" s="1289"/>
      <c r="B168" s="1076"/>
      <c r="C168" s="1076"/>
      <c r="D168" s="1290"/>
      <c r="E168" s="495"/>
      <c r="F168" s="1043" t="s">
        <v>366</v>
      </c>
      <c r="G168" s="1043"/>
      <c r="H168" s="1043"/>
      <c r="I168" s="1043"/>
      <c r="J168" s="1043"/>
      <c r="K168" s="1043"/>
      <c r="L168" s="1043"/>
      <c r="M168" s="1043"/>
      <c r="N168" s="1043"/>
      <c r="O168" s="1043"/>
      <c r="P168" s="1043"/>
      <c r="Q168" s="1043"/>
      <c r="R168" s="1043"/>
      <c r="S168" s="1043"/>
      <c r="T168" s="1043"/>
      <c r="U168" s="1043"/>
      <c r="V168" s="1043"/>
      <c r="W168" s="1043"/>
      <c r="X168" s="1043"/>
      <c r="Y168" s="1043"/>
      <c r="Z168" s="1043"/>
      <c r="AA168" s="1043"/>
      <c r="AB168" s="1043"/>
      <c r="AC168" s="1043"/>
      <c r="AD168" s="1043"/>
      <c r="AE168" s="1043"/>
      <c r="AF168" s="1043"/>
      <c r="AG168" s="1043"/>
      <c r="AH168" s="1043"/>
      <c r="AI168" s="1043"/>
      <c r="AJ168" s="496"/>
    </row>
    <row r="169" spans="1:46" s="50" customFormat="1" ht="13.5" customHeight="1">
      <c r="A169" s="1291"/>
      <c r="B169" s="1071"/>
      <c r="C169" s="1071"/>
      <c r="D169" s="1292"/>
      <c r="E169" s="499"/>
      <c r="F169" s="1044" t="s">
        <v>367</v>
      </c>
      <c r="G169" s="1044"/>
      <c r="H169" s="1044"/>
      <c r="I169" s="1044"/>
      <c r="J169" s="1044"/>
      <c r="K169" s="1044"/>
      <c r="L169" s="1044"/>
      <c r="M169" s="1044"/>
      <c r="N169" s="1044"/>
      <c r="O169" s="1044"/>
      <c r="P169" s="1044"/>
      <c r="Q169" s="1044"/>
      <c r="R169" s="1044"/>
      <c r="S169" s="1044"/>
      <c r="T169" s="1044"/>
      <c r="U169" s="1044"/>
      <c r="V169" s="1044"/>
      <c r="W169" s="1044"/>
      <c r="X169" s="1044"/>
      <c r="Y169" s="1044"/>
      <c r="Z169" s="1044"/>
      <c r="AA169" s="1044"/>
      <c r="AB169" s="1044"/>
      <c r="AC169" s="1044"/>
      <c r="AD169" s="1044"/>
      <c r="AE169" s="1044"/>
      <c r="AF169" s="1044"/>
      <c r="AG169" s="1044"/>
      <c r="AH169" s="1044"/>
      <c r="AI169" s="1044"/>
      <c r="AJ169" s="646"/>
    </row>
    <row r="170" spans="1:46" s="50" customFormat="1" ht="13.5" customHeight="1">
      <c r="A170" s="1286" t="s">
        <v>376</v>
      </c>
      <c r="B170" s="1287"/>
      <c r="C170" s="1287"/>
      <c r="D170" s="1288"/>
      <c r="E170" s="500"/>
      <c r="F170" s="1049" t="s">
        <v>368</v>
      </c>
      <c r="G170" s="1049"/>
      <c r="H170" s="1049"/>
      <c r="I170" s="1049"/>
      <c r="J170" s="1049"/>
      <c r="K170" s="1049"/>
      <c r="L170" s="1049"/>
      <c r="M170" s="1049"/>
      <c r="N170" s="1049"/>
      <c r="O170" s="1049"/>
      <c r="P170" s="1049"/>
      <c r="Q170" s="1049"/>
      <c r="R170" s="1049"/>
      <c r="S170" s="1049"/>
      <c r="T170" s="1049"/>
      <c r="U170" s="1049"/>
      <c r="V170" s="1049"/>
      <c r="W170" s="1049"/>
      <c r="X170" s="1049"/>
      <c r="Y170" s="1049"/>
      <c r="Z170" s="1049"/>
      <c r="AA170" s="1049"/>
      <c r="AB170" s="1049"/>
      <c r="AC170" s="1049"/>
      <c r="AD170" s="1049"/>
      <c r="AE170" s="1049"/>
      <c r="AF170" s="1049"/>
      <c r="AG170" s="1049"/>
      <c r="AH170" s="1049"/>
      <c r="AI170" s="1049"/>
      <c r="AJ170" s="1050"/>
      <c r="AK170" s="133"/>
    </row>
    <row r="171" spans="1:46" s="50" customFormat="1" ht="13.5" customHeight="1">
      <c r="A171" s="1289"/>
      <c r="B171" s="1076"/>
      <c r="C171" s="1076"/>
      <c r="D171" s="1290"/>
      <c r="E171" s="495"/>
      <c r="F171" s="1043" t="s">
        <v>380</v>
      </c>
      <c r="G171" s="1043"/>
      <c r="H171" s="1043"/>
      <c r="I171" s="1043"/>
      <c r="J171" s="1043"/>
      <c r="K171" s="1043"/>
      <c r="L171" s="1043"/>
      <c r="M171" s="1043"/>
      <c r="N171" s="1043"/>
      <c r="O171" s="1043"/>
      <c r="P171" s="1043"/>
      <c r="Q171" s="1043"/>
      <c r="R171" s="1043"/>
      <c r="S171" s="1043"/>
      <c r="T171" s="1043"/>
      <c r="U171" s="1043"/>
      <c r="V171" s="1043"/>
      <c r="W171" s="1043"/>
      <c r="X171" s="1043"/>
      <c r="Y171" s="1043"/>
      <c r="Z171" s="1043"/>
      <c r="AA171" s="1043"/>
      <c r="AB171" s="1043"/>
      <c r="AC171" s="1043"/>
      <c r="AD171" s="1043"/>
      <c r="AE171" s="1043"/>
      <c r="AF171" s="1043"/>
      <c r="AG171" s="1043"/>
      <c r="AH171" s="1043"/>
      <c r="AI171" s="1043"/>
      <c r="AJ171" s="496"/>
      <c r="AK171" s="135"/>
    </row>
    <row r="172" spans="1:46" s="50" customFormat="1" ht="13.5" customHeight="1">
      <c r="A172" s="1289"/>
      <c r="B172" s="1076"/>
      <c r="C172" s="1076"/>
      <c r="D172" s="1290"/>
      <c r="E172" s="495"/>
      <c r="F172" s="1043" t="s">
        <v>369</v>
      </c>
      <c r="G172" s="1043"/>
      <c r="H172" s="1043"/>
      <c r="I172" s="1043"/>
      <c r="J172" s="1043"/>
      <c r="K172" s="1043"/>
      <c r="L172" s="1043"/>
      <c r="M172" s="1043"/>
      <c r="N172" s="1043"/>
      <c r="O172" s="1043"/>
      <c r="P172" s="1043"/>
      <c r="Q172" s="1043"/>
      <c r="R172" s="1043"/>
      <c r="S172" s="1043"/>
      <c r="T172" s="1043"/>
      <c r="U172" s="1043"/>
      <c r="V172" s="1043"/>
      <c r="W172" s="1043"/>
      <c r="X172" s="1043"/>
      <c r="Y172" s="1043"/>
      <c r="Z172" s="1043"/>
      <c r="AA172" s="1043"/>
      <c r="AB172" s="1043"/>
      <c r="AC172" s="1043"/>
      <c r="AD172" s="1043"/>
      <c r="AE172" s="1043"/>
      <c r="AF172" s="1043"/>
      <c r="AG172" s="1043"/>
      <c r="AH172" s="1043"/>
      <c r="AI172" s="1043"/>
      <c r="AJ172" s="496"/>
      <c r="AK172" s="135"/>
    </row>
    <row r="173" spans="1:46" s="50" customFormat="1" ht="13.5" customHeight="1" thickBot="1">
      <c r="A173" s="1291"/>
      <c r="B173" s="1071"/>
      <c r="C173" s="1071"/>
      <c r="D173" s="1292"/>
      <c r="E173" s="501"/>
      <c r="F173" s="1273" t="s">
        <v>370</v>
      </c>
      <c r="G173" s="1273"/>
      <c r="H173" s="1273"/>
      <c r="I173" s="1273"/>
      <c r="J173" s="1273"/>
      <c r="K173" s="1273"/>
      <c r="L173" s="1273"/>
      <c r="M173" s="1273"/>
      <c r="N173" s="1273"/>
      <c r="O173" s="1273"/>
      <c r="P173" s="1273"/>
      <c r="Q173" s="1273"/>
      <c r="R173" s="1273"/>
      <c r="S173" s="1273"/>
      <c r="T173" s="1273"/>
      <c r="U173" s="1273"/>
      <c r="V173" s="1273"/>
      <c r="W173" s="1273"/>
      <c r="X173" s="1273"/>
      <c r="Y173" s="1273"/>
      <c r="Z173" s="1273"/>
      <c r="AA173" s="1273"/>
      <c r="AB173" s="1273"/>
      <c r="AC173" s="1273"/>
      <c r="AD173" s="1273"/>
      <c r="AE173" s="1273"/>
      <c r="AF173" s="1273"/>
      <c r="AG173" s="1273"/>
      <c r="AH173" s="1273"/>
      <c r="AI173" s="1273"/>
      <c r="AJ173" s="648"/>
      <c r="AK173" s="48"/>
    </row>
    <row r="174" spans="1:46" ht="4.8" customHeight="1">
      <c r="A174" s="502"/>
      <c r="B174" s="502"/>
      <c r="C174" s="502"/>
      <c r="D174" s="502"/>
      <c r="E174" s="502"/>
      <c r="F174" s="502"/>
      <c r="G174" s="502"/>
      <c r="H174" s="502"/>
      <c r="I174" s="502"/>
      <c r="J174" s="502"/>
      <c r="K174" s="502"/>
      <c r="L174" s="502"/>
      <c r="M174" s="502"/>
      <c r="N174" s="502"/>
      <c r="O174" s="502"/>
      <c r="P174" s="502"/>
      <c r="Q174" s="502"/>
      <c r="R174" s="502"/>
      <c r="S174" s="502"/>
      <c r="T174" s="502"/>
      <c r="U174" s="502"/>
      <c r="V174" s="502"/>
      <c r="W174" s="502"/>
      <c r="X174" s="502"/>
      <c r="Y174" s="502"/>
      <c r="Z174" s="502"/>
      <c r="AA174" s="502"/>
      <c r="AB174" s="502"/>
      <c r="AC174" s="502"/>
      <c r="AD174" s="502"/>
      <c r="AE174" s="502"/>
      <c r="AF174" s="502"/>
      <c r="AG174" s="502"/>
      <c r="AH174" s="502"/>
      <c r="AI174" s="502"/>
      <c r="AJ174" s="503"/>
      <c r="AK174" s="48"/>
      <c r="AT174" s="53"/>
    </row>
    <row r="175" spans="1:46">
      <c r="A175" s="228" t="s">
        <v>463</v>
      </c>
      <c r="B175" s="190"/>
      <c r="C175" s="229"/>
      <c r="D175" s="229"/>
      <c r="E175" s="229"/>
      <c r="F175" s="229"/>
      <c r="G175" s="229"/>
      <c r="H175" s="229"/>
      <c r="I175" s="229"/>
      <c r="J175" s="229"/>
      <c r="K175" s="229"/>
      <c r="L175" s="229"/>
      <c r="M175" s="229"/>
      <c r="N175" s="229"/>
      <c r="O175" s="229"/>
      <c r="P175" s="229"/>
      <c r="Q175" s="229"/>
      <c r="R175" s="229"/>
      <c r="S175" s="229"/>
      <c r="T175" s="229"/>
      <c r="U175" s="229"/>
      <c r="V175" s="229"/>
      <c r="W175" s="229"/>
      <c r="X175" s="229"/>
      <c r="Y175" s="229"/>
      <c r="Z175" s="229"/>
      <c r="AA175" s="229"/>
      <c r="AB175" s="229"/>
      <c r="AC175" s="229"/>
      <c r="AD175" s="229"/>
      <c r="AE175" s="229"/>
      <c r="AF175" s="229"/>
      <c r="AG175" s="190"/>
      <c r="AH175" s="190"/>
      <c r="AI175" s="190"/>
      <c r="AJ175" s="192"/>
      <c r="AK175" s="48"/>
      <c r="AT175" s="53"/>
    </row>
    <row r="176" spans="1:46" ht="17.25" customHeight="1" thickBot="1">
      <c r="A176" s="507" t="s">
        <v>184</v>
      </c>
      <c r="B176" s="190"/>
      <c r="C176" s="229"/>
      <c r="D176" s="229"/>
      <c r="E176" s="229"/>
      <c r="F176" s="229"/>
      <c r="G176" s="229"/>
      <c r="H176" s="229"/>
      <c r="I176" s="229"/>
      <c r="J176" s="229"/>
      <c r="K176" s="229"/>
      <c r="L176" s="229"/>
      <c r="M176" s="229"/>
      <c r="N176" s="229"/>
      <c r="O176" s="229"/>
      <c r="P176" s="229"/>
      <c r="Q176" s="229"/>
      <c r="R176" s="229"/>
      <c r="S176" s="229"/>
      <c r="T176" s="229"/>
      <c r="U176" s="229"/>
      <c r="V176" s="229"/>
      <c r="W176" s="229"/>
      <c r="X176" s="229"/>
      <c r="Y176" s="229"/>
      <c r="Z176" s="229"/>
      <c r="AA176" s="229"/>
      <c r="AB176" s="229"/>
      <c r="AC176" s="229"/>
      <c r="AD176" s="229"/>
      <c r="AE176" s="190"/>
      <c r="AF176" s="366"/>
      <c r="AG176" s="504"/>
      <c r="AH176" s="505" t="s">
        <v>145</v>
      </c>
      <c r="AI176" s="504"/>
      <c r="AJ176" s="506"/>
      <c r="AK176" s="51"/>
      <c r="AT176" s="53"/>
    </row>
    <row r="177" spans="1:46" s="136" customFormat="1" ht="15" customHeight="1">
      <c r="A177" s="1259" t="s">
        <v>41</v>
      </c>
      <c r="B177" s="1260"/>
      <c r="C177" s="1260"/>
      <c r="D177" s="1261"/>
      <c r="E177" s="508"/>
      <c r="F177" s="509" t="s">
        <v>43</v>
      </c>
      <c r="G177" s="509"/>
      <c r="H177" s="509"/>
      <c r="I177" s="509"/>
      <c r="J177" s="509"/>
      <c r="K177" s="509"/>
      <c r="L177" s="509"/>
      <c r="M177" s="509"/>
      <c r="N177" s="509"/>
      <c r="O177" s="510"/>
      <c r="P177" s="510"/>
      <c r="Q177" s="510"/>
      <c r="R177" s="509" t="s">
        <v>295</v>
      </c>
      <c r="S177" s="511"/>
      <c r="T177" s="511" t="s">
        <v>297</v>
      </c>
      <c r="U177" s="511"/>
      <c r="V177" s="511"/>
      <c r="W177" s="509"/>
      <c r="X177" s="509"/>
      <c r="Y177" s="509"/>
      <c r="Z177" s="509"/>
      <c r="AA177" s="510"/>
      <c r="AB177" s="510"/>
      <c r="AC177" s="510"/>
      <c r="AD177" s="510"/>
      <c r="AE177" s="510"/>
      <c r="AF177" s="510"/>
      <c r="AG177" s="510"/>
      <c r="AH177" s="510"/>
      <c r="AI177" s="510"/>
      <c r="AJ177" s="512"/>
      <c r="AK177" s="51"/>
    </row>
    <row r="178" spans="1:46" s="136" customFormat="1" ht="15" customHeight="1">
      <c r="A178" s="1262"/>
      <c r="B178" s="1263"/>
      <c r="C178" s="1263"/>
      <c r="D178" s="1264"/>
      <c r="E178" s="513"/>
      <c r="F178" s="1043" t="s">
        <v>86</v>
      </c>
      <c r="G178" s="1043"/>
      <c r="H178" s="1043"/>
      <c r="I178" s="1043"/>
      <c r="J178" s="1043"/>
      <c r="K178" s="1043"/>
      <c r="L178" s="1043"/>
      <c r="M178" s="514"/>
      <c r="N178" s="514"/>
      <c r="O178" s="514"/>
      <c r="P178" s="514"/>
      <c r="Q178" s="514"/>
      <c r="R178" s="515" t="s">
        <v>296</v>
      </c>
      <c r="S178" s="516"/>
      <c r="T178" s="516" t="s">
        <v>297</v>
      </c>
      <c r="U178" s="516"/>
      <c r="V178" s="516"/>
      <c r="W178" s="515"/>
      <c r="X178" s="515"/>
      <c r="Y178" s="517"/>
      <c r="Z178" s="515"/>
      <c r="AA178" s="518"/>
      <c r="AB178" s="514"/>
      <c r="AC178" s="514"/>
      <c r="AD178" s="514"/>
      <c r="AE178" s="514"/>
      <c r="AF178" s="514"/>
      <c r="AG178" s="514"/>
      <c r="AH178" s="514"/>
      <c r="AI178" s="514"/>
      <c r="AJ178" s="496"/>
      <c r="AK178" s="48"/>
      <c r="AN178" s="902" t="s">
        <v>515</v>
      </c>
    </row>
    <row r="179" spans="1:46" s="50" customFormat="1" ht="15" customHeight="1">
      <c r="A179" s="1265" t="s">
        <v>42</v>
      </c>
      <c r="B179" s="1266"/>
      <c r="C179" s="1266"/>
      <c r="D179" s="1267"/>
      <c r="E179" s="513"/>
      <c r="F179" s="1052" t="s">
        <v>44</v>
      </c>
      <c r="G179" s="1052"/>
      <c r="H179" s="1052"/>
      <c r="I179" s="1052"/>
      <c r="J179" s="1052"/>
      <c r="K179" s="1052"/>
      <c r="L179" s="1052"/>
      <c r="M179" s="1052"/>
      <c r="N179" s="1052"/>
      <c r="O179" s="1052"/>
      <c r="P179" s="1052"/>
      <c r="Q179" s="1052"/>
      <c r="R179" s="1052"/>
      <c r="S179" s="1052"/>
      <c r="T179" s="1052"/>
      <c r="U179" s="515" t="s">
        <v>296</v>
      </c>
      <c r="V179" s="516"/>
      <c r="W179" s="516" t="s">
        <v>297</v>
      </c>
      <c r="X179" s="516"/>
      <c r="Y179" s="516"/>
      <c r="Z179" s="515"/>
      <c r="AA179" s="515"/>
      <c r="AB179" s="515"/>
      <c r="AC179" s="515"/>
      <c r="AD179" s="514"/>
      <c r="AE179" s="514"/>
      <c r="AF179" s="514"/>
      <c r="AG179" s="514"/>
      <c r="AH179" s="514"/>
      <c r="AI179" s="514"/>
      <c r="AJ179" s="496"/>
      <c r="AK179" s="48"/>
    </row>
    <row r="180" spans="1:46" s="50" customFormat="1" ht="15" customHeight="1" thickBot="1">
      <c r="A180" s="1268"/>
      <c r="B180" s="1269"/>
      <c r="C180" s="1269"/>
      <c r="D180" s="1270"/>
      <c r="E180" s="519"/>
      <c r="F180" s="520" t="s">
        <v>70</v>
      </c>
      <c r="G180" s="520"/>
      <c r="H180" s="1239"/>
      <c r="I180" s="1239"/>
      <c r="J180" s="1239"/>
      <c r="K180" s="1239"/>
      <c r="L180" s="1239"/>
      <c r="M180" s="1239"/>
      <c r="N180" s="1239"/>
      <c r="O180" s="1239"/>
      <c r="P180" s="1239"/>
      <c r="Q180" s="1239"/>
      <c r="R180" s="1239"/>
      <c r="S180" s="1239"/>
      <c r="T180" s="1239"/>
      <c r="U180" s="1239"/>
      <c r="V180" s="1239"/>
      <c r="W180" s="1239"/>
      <c r="X180" s="1239"/>
      <c r="Y180" s="521" t="s">
        <v>71</v>
      </c>
      <c r="Z180" s="522" t="s">
        <v>296</v>
      </c>
      <c r="AA180" s="523"/>
      <c r="AB180" s="523" t="s">
        <v>298</v>
      </c>
      <c r="AC180" s="523"/>
      <c r="AD180" s="522"/>
      <c r="AE180" s="522"/>
      <c r="AF180" s="522"/>
      <c r="AG180" s="522"/>
      <c r="AH180" s="524"/>
      <c r="AI180" s="524"/>
      <c r="AJ180" s="525"/>
      <c r="AK180" s="48"/>
    </row>
    <row r="181" spans="1:46" ht="6" customHeight="1">
      <c r="A181" s="230"/>
      <c r="B181" s="190"/>
      <c r="C181" s="229"/>
      <c r="D181" s="229"/>
      <c r="E181" s="229"/>
      <c r="F181" s="229"/>
      <c r="G181" s="229"/>
      <c r="H181" s="229"/>
      <c r="I181" s="229"/>
      <c r="J181" s="229"/>
      <c r="K181" s="229"/>
      <c r="L181" s="229"/>
      <c r="M181" s="229"/>
      <c r="N181" s="229"/>
      <c r="O181" s="229"/>
      <c r="P181" s="229"/>
      <c r="Q181" s="229"/>
      <c r="R181" s="229"/>
      <c r="S181" s="229"/>
      <c r="T181" s="229"/>
      <c r="U181" s="229"/>
      <c r="V181" s="229"/>
      <c r="W181" s="229"/>
      <c r="X181" s="229"/>
      <c r="Y181" s="229"/>
      <c r="Z181" s="229"/>
      <c r="AA181" s="229"/>
      <c r="AB181" s="229"/>
      <c r="AC181" s="229"/>
      <c r="AD181" s="229"/>
      <c r="AE181" s="229"/>
      <c r="AF181" s="229"/>
      <c r="AG181" s="229"/>
      <c r="AH181" s="229"/>
      <c r="AI181" s="229"/>
      <c r="AJ181" s="192"/>
      <c r="AK181" s="48"/>
      <c r="AT181" s="53"/>
    </row>
    <row r="182" spans="1:46" ht="15.75" customHeight="1">
      <c r="A182" s="526"/>
      <c r="B182" s="309" t="s">
        <v>82</v>
      </c>
      <c r="C182" s="526"/>
      <c r="D182" s="526"/>
      <c r="E182" s="526"/>
      <c r="F182" s="526"/>
      <c r="G182" s="526"/>
      <c r="H182" s="526"/>
      <c r="I182" s="526"/>
      <c r="J182" s="526"/>
      <c r="K182" s="526"/>
      <c r="L182" s="526"/>
      <c r="M182" s="526"/>
      <c r="N182" s="526"/>
      <c r="O182" s="526"/>
      <c r="P182" s="526"/>
      <c r="Q182" s="526"/>
      <c r="R182" s="526"/>
      <c r="S182" s="526"/>
      <c r="T182" s="526"/>
      <c r="U182" s="526"/>
      <c r="V182" s="526"/>
      <c r="W182" s="526"/>
      <c r="X182" s="526"/>
      <c r="Y182" s="526"/>
      <c r="Z182" s="526"/>
      <c r="AA182" s="526"/>
      <c r="AB182" s="526"/>
      <c r="AC182" s="526"/>
      <c r="AD182" s="526"/>
      <c r="AE182" s="526"/>
      <c r="AF182" s="526"/>
      <c r="AG182" s="526"/>
      <c r="AH182" s="526"/>
      <c r="AI182" s="526"/>
      <c r="AJ182" s="527"/>
      <c r="AK182" s="48"/>
    </row>
    <row r="183" spans="1:46" ht="13.8" thickBot="1">
      <c r="A183" s="526"/>
      <c r="B183" s="1253" t="s">
        <v>115</v>
      </c>
      <c r="C183" s="1254"/>
      <c r="D183" s="1254"/>
      <c r="E183" s="1254"/>
      <c r="F183" s="1254"/>
      <c r="G183" s="1254"/>
      <c r="H183" s="1254"/>
      <c r="I183" s="1254"/>
      <c r="J183" s="1254"/>
      <c r="K183" s="1254"/>
      <c r="L183" s="1254"/>
      <c r="M183" s="1254"/>
      <c r="N183" s="1254"/>
      <c r="O183" s="1254"/>
      <c r="P183" s="1254"/>
      <c r="Q183" s="1254"/>
      <c r="R183" s="1254"/>
      <c r="S183" s="1254"/>
      <c r="T183" s="1254"/>
      <c r="U183" s="1254"/>
      <c r="V183" s="1254"/>
      <c r="W183" s="1254"/>
      <c r="X183" s="1254"/>
      <c r="Y183" s="1255"/>
      <c r="Z183" s="1248" t="s">
        <v>78</v>
      </c>
      <c r="AA183" s="1248"/>
      <c r="AB183" s="1248"/>
      <c r="AC183" s="1248"/>
      <c r="AD183" s="1248"/>
      <c r="AE183" s="1248"/>
      <c r="AF183" s="1248"/>
      <c r="AG183" s="1248"/>
      <c r="AH183" s="1249"/>
      <c r="AI183" s="528"/>
      <c r="AJ183" s="527"/>
      <c r="AK183" s="48"/>
    </row>
    <row r="184" spans="1:46" ht="16.5" customHeight="1">
      <c r="A184" s="526"/>
      <c r="B184" s="529"/>
      <c r="C184" s="530" t="s">
        <v>142</v>
      </c>
      <c r="D184" s="531"/>
      <c r="E184" s="531"/>
      <c r="F184" s="531"/>
      <c r="G184" s="531"/>
      <c r="H184" s="531"/>
      <c r="I184" s="531"/>
      <c r="J184" s="531"/>
      <c r="K184" s="531"/>
      <c r="L184" s="531"/>
      <c r="M184" s="531"/>
      <c r="N184" s="531"/>
      <c r="O184" s="531"/>
      <c r="P184" s="531"/>
      <c r="Q184" s="531"/>
      <c r="R184" s="531"/>
      <c r="S184" s="531"/>
      <c r="T184" s="531"/>
      <c r="U184" s="531"/>
      <c r="V184" s="531"/>
      <c r="W184" s="531"/>
      <c r="X184" s="531"/>
      <c r="Y184" s="532"/>
      <c r="Z184" s="1256" t="s">
        <v>80</v>
      </c>
      <c r="AA184" s="1257"/>
      <c r="AB184" s="1257"/>
      <c r="AC184" s="1257"/>
      <c r="AD184" s="1257"/>
      <c r="AE184" s="1257"/>
      <c r="AF184" s="1257"/>
      <c r="AG184" s="1257"/>
      <c r="AH184" s="1258"/>
      <c r="AI184" s="526"/>
      <c r="AJ184" s="527"/>
      <c r="AK184" s="48"/>
    </row>
    <row r="185" spans="1:46" ht="16.5" customHeight="1">
      <c r="A185" s="526"/>
      <c r="B185" s="533"/>
      <c r="C185" s="534" t="s">
        <v>143</v>
      </c>
      <c r="D185" s="535"/>
      <c r="E185" s="535"/>
      <c r="F185" s="535"/>
      <c r="G185" s="535"/>
      <c r="H185" s="535"/>
      <c r="I185" s="535"/>
      <c r="J185" s="535"/>
      <c r="K185" s="535"/>
      <c r="L185" s="535"/>
      <c r="M185" s="535"/>
      <c r="N185" s="535"/>
      <c r="O185" s="535"/>
      <c r="P185" s="535"/>
      <c r="Q185" s="535"/>
      <c r="R185" s="535"/>
      <c r="S185" s="535"/>
      <c r="T185" s="535"/>
      <c r="U185" s="535"/>
      <c r="V185" s="535"/>
      <c r="W185" s="535"/>
      <c r="X185" s="535"/>
      <c r="Y185" s="536"/>
      <c r="Z185" s="1250" t="s">
        <v>81</v>
      </c>
      <c r="AA185" s="1251"/>
      <c r="AB185" s="1251"/>
      <c r="AC185" s="1251"/>
      <c r="AD185" s="1251"/>
      <c r="AE185" s="1251"/>
      <c r="AF185" s="1251"/>
      <c r="AG185" s="1251"/>
      <c r="AH185" s="1252"/>
      <c r="AI185" s="526"/>
      <c r="AJ185" s="527"/>
      <c r="AK185" s="48"/>
    </row>
    <row r="186" spans="1:46" ht="16.5" customHeight="1">
      <c r="A186" s="526"/>
      <c r="B186" s="533"/>
      <c r="C186" s="534" t="s">
        <v>171</v>
      </c>
      <c r="D186" s="535"/>
      <c r="E186" s="535"/>
      <c r="F186" s="535"/>
      <c r="G186" s="535"/>
      <c r="H186" s="535"/>
      <c r="I186" s="535"/>
      <c r="J186" s="535"/>
      <c r="K186" s="535"/>
      <c r="L186" s="535"/>
      <c r="M186" s="535"/>
      <c r="N186" s="535"/>
      <c r="O186" s="535"/>
      <c r="P186" s="535"/>
      <c r="Q186" s="535"/>
      <c r="R186" s="535"/>
      <c r="S186" s="535"/>
      <c r="T186" s="535"/>
      <c r="U186" s="535"/>
      <c r="V186" s="535"/>
      <c r="W186" s="535"/>
      <c r="X186" s="535"/>
      <c r="Y186" s="536"/>
      <c r="Z186" s="1250" t="s">
        <v>269</v>
      </c>
      <c r="AA186" s="1251"/>
      <c r="AB186" s="1251"/>
      <c r="AC186" s="1251"/>
      <c r="AD186" s="1251"/>
      <c r="AE186" s="1251"/>
      <c r="AF186" s="1251"/>
      <c r="AG186" s="1251"/>
      <c r="AH186" s="1252"/>
      <c r="AI186" s="526"/>
      <c r="AJ186" s="527"/>
      <c r="AK186" s="48"/>
    </row>
    <row r="187" spans="1:46" ht="16.5" customHeight="1">
      <c r="A187" s="526"/>
      <c r="B187" s="533"/>
      <c r="C187" s="534" t="s">
        <v>291</v>
      </c>
      <c r="D187" s="535"/>
      <c r="E187" s="535"/>
      <c r="F187" s="535"/>
      <c r="G187" s="535"/>
      <c r="H187" s="535"/>
      <c r="I187" s="535"/>
      <c r="J187" s="535"/>
      <c r="K187" s="535"/>
      <c r="L187" s="535"/>
      <c r="M187" s="535"/>
      <c r="N187" s="535"/>
      <c r="O187" s="535"/>
      <c r="P187" s="535"/>
      <c r="Q187" s="535"/>
      <c r="R187" s="535"/>
      <c r="S187" s="535"/>
      <c r="T187" s="535"/>
      <c r="U187" s="535"/>
      <c r="V187" s="535"/>
      <c r="W187" s="535"/>
      <c r="X187" s="535"/>
      <c r="Y187" s="536"/>
      <c r="Z187" s="1250" t="s">
        <v>292</v>
      </c>
      <c r="AA187" s="1251"/>
      <c r="AB187" s="1251"/>
      <c r="AC187" s="1251"/>
      <c r="AD187" s="1251"/>
      <c r="AE187" s="1251"/>
      <c r="AF187" s="1251"/>
      <c r="AG187" s="1251"/>
      <c r="AH187" s="1252"/>
      <c r="AI187" s="526"/>
      <c r="AJ187" s="527"/>
      <c r="AK187" s="48"/>
    </row>
    <row r="188" spans="1:46" ht="24.75" customHeight="1">
      <c r="A188" s="526"/>
      <c r="B188" s="533"/>
      <c r="C188" s="1233" t="s">
        <v>172</v>
      </c>
      <c r="D188" s="1233"/>
      <c r="E188" s="1233"/>
      <c r="F188" s="1233"/>
      <c r="G188" s="1233"/>
      <c r="H188" s="1233"/>
      <c r="I188" s="1233"/>
      <c r="J188" s="1233"/>
      <c r="K188" s="1233"/>
      <c r="L188" s="1233"/>
      <c r="M188" s="1233"/>
      <c r="N188" s="1233"/>
      <c r="O188" s="1233"/>
      <c r="P188" s="1233"/>
      <c r="Q188" s="1233"/>
      <c r="R188" s="1233"/>
      <c r="S188" s="1233"/>
      <c r="T188" s="1233"/>
      <c r="U188" s="1233"/>
      <c r="V188" s="1233"/>
      <c r="W188" s="1233"/>
      <c r="X188" s="1233"/>
      <c r="Y188" s="1234"/>
      <c r="Z188" s="1235" t="s">
        <v>174</v>
      </c>
      <c r="AA188" s="1236"/>
      <c r="AB188" s="1236"/>
      <c r="AC188" s="1236"/>
      <c r="AD188" s="1236"/>
      <c r="AE188" s="1236"/>
      <c r="AF188" s="1236"/>
      <c r="AG188" s="1236"/>
      <c r="AH188" s="1237"/>
      <c r="AI188" s="526"/>
      <c r="AJ188" s="527"/>
      <c r="AK188" s="48"/>
    </row>
    <row r="189" spans="1:46" ht="24.75" customHeight="1">
      <c r="A189" s="526"/>
      <c r="B189" s="533"/>
      <c r="C189" s="1233" t="s">
        <v>173</v>
      </c>
      <c r="D189" s="1233"/>
      <c r="E189" s="1233"/>
      <c r="F189" s="1233"/>
      <c r="G189" s="1233"/>
      <c r="H189" s="1233"/>
      <c r="I189" s="1233"/>
      <c r="J189" s="1233"/>
      <c r="K189" s="1233"/>
      <c r="L189" s="1233"/>
      <c r="M189" s="1233"/>
      <c r="N189" s="1233"/>
      <c r="O189" s="1233"/>
      <c r="P189" s="1233"/>
      <c r="Q189" s="1233"/>
      <c r="R189" s="1233"/>
      <c r="S189" s="1233"/>
      <c r="T189" s="1233"/>
      <c r="U189" s="1233"/>
      <c r="V189" s="1233"/>
      <c r="W189" s="1233"/>
      <c r="X189" s="1233"/>
      <c r="Y189" s="1234"/>
      <c r="Z189" s="1097" t="s">
        <v>175</v>
      </c>
      <c r="AA189" s="1098"/>
      <c r="AB189" s="1098"/>
      <c r="AC189" s="1098"/>
      <c r="AD189" s="1098"/>
      <c r="AE189" s="1098"/>
      <c r="AF189" s="1098"/>
      <c r="AG189" s="1098"/>
      <c r="AH189" s="1247"/>
      <c r="AI189" s="526"/>
      <c r="AJ189" s="527"/>
      <c r="AK189" s="137"/>
    </row>
    <row r="190" spans="1:46" ht="16.5" customHeight="1" thickBot="1">
      <c r="A190" s="526"/>
      <c r="B190" s="537"/>
      <c r="C190" s="538" t="s">
        <v>144</v>
      </c>
      <c r="D190" s="539"/>
      <c r="E190" s="539"/>
      <c r="F190" s="539"/>
      <c r="G190" s="539"/>
      <c r="H190" s="539"/>
      <c r="I190" s="539"/>
      <c r="J190" s="539"/>
      <c r="K190" s="539"/>
      <c r="L190" s="539"/>
      <c r="M190" s="539"/>
      <c r="N190" s="539"/>
      <c r="O190" s="539"/>
      <c r="P190" s="539"/>
      <c r="Q190" s="539"/>
      <c r="R190" s="539"/>
      <c r="S190" s="539"/>
      <c r="T190" s="539"/>
      <c r="U190" s="539"/>
      <c r="V190" s="539"/>
      <c r="W190" s="539"/>
      <c r="X190" s="539"/>
      <c r="Y190" s="540"/>
      <c r="Z190" s="1229" t="s">
        <v>79</v>
      </c>
      <c r="AA190" s="1230"/>
      <c r="AB190" s="1230"/>
      <c r="AC190" s="1230"/>
      <c r="AD190" s="1230"/>
      <c r="AE190" s="1230"/>
      <c r="AF190" s="1230"/>
      <c r="AG190" s="1230"/>
      <c r="AH190" s="1231"/>
      <c r="AI190" s="526"/>
      <c r="AJ190" s="527"/>
      <c r="AK190" s="137"/>
    </row>
    <row r="191" spans="1:46" ht="3" customHeight="1">
      <c r="A191" s="526"/>
      <c r="B191" s="526"/>
      <c r="C191" s="309"/>
      <c r="D191" s="526"/>
      <c r="E191" s="526"/>
      <c r="F191" s="526"/>
      <c r="G191" s="526"/>
      <c r="H191" s="526"/>
      <c r="I191" s="526"/>
      <c r="J191" s="526"/>
      <c r="K191" s="526"/>
      <c r="L191" s="526"/>
      <c r="M191" s="526"/>
      <c r="N191" s="526"/>
      <c r="O191" s="526"/>
      <c r="P191" s="526"/>
      <c r="Q191" s="526"/>
      <c r="R191" s="526"/>
      <c r="S191" s="526"/>
      <c r="T191" s="526"/>
      <c r="U191" s="526"/>
      <c r="V191" s="526"/>
      <c r="W191" s="526"/>
      <c r="X191" s="526"/>
      <c r="Y191" s="526"/>
      <c r="Z191" s="309"/>
      <c r="AA191" s="309"/>
      <c r="AB191" s="309"/>
      <c r="AC191" s="309"/>
      <c r="AD191" s="309"/>
      <c r="AE191" s="309"/>
      <c r="AF191" s="309"/>
      <c r="AG191" s="309"/>
      <c r="AH191" s="309"/>
      <c r="AI191" s="526"/>
      <c r="AJ191" s="527"/>
    </row>
    <row r="192" spans="1:46" ht="12" customHeight="1">
      <c r="A192" s="526"/>
      <c r="B192" s="541" t="s">
        <v>177</v>
      </c>
      <c r="C192" s="542" t="s">
        <v>176</v>
      </c>
      <c r="D192" s="526"/>
      <c r="E192" s="526"/>
      <c r="F192" s="526"/>
      <c r="G192" s="526"/>
      <c r="H192" s="526"/>
      <c r="I192" s="526"/>
      <c r="J192" s="526"/>
      <c r="K192" s="526"/>
      <c r="L192" s="526"/>
      <c r="M192" s="526"/>
      <c r="N192" s="526"/>
      <c r="O192" s="526"/>
      <c r="P192" s="526"/>
      <c r="Q192" s="526"/>
      <c r="R192" s="526"/>
      <c r="S192" s="526"/>
      <c r="T192" s="526"/>
      <c r="U192" s="526"/>
      <c r="V192" s="526"/>
      <c r="W192" s="526"/>
      <c r="X192" s="526"/>
      <c r="Y192" s="526"/>
      <c r="Z192" s="309"/>
      <c r="AA192" s="309"/>
      <c r="AB192" s="309"/>
      <c r="AC192" s="309"/>
      <c r="AD192" s="309"/>
      <c r="AE192" s="309"/>
      <c r="AF192" s="309"/>
      <c r="AG192" s="309"/>
      <c r="AH192" s="309"/>
      <c r="AI192" s="526"/>
      <c r="AJ192" s="527"/>
    </row>
    <row r="193" spans="1:36" ht="21" customHeight="1" thickBot="1">
      <c r="A193" s="526"/>
      <c r="B193" s="543" t="s">
        <v>178</v>
      </c>
      <c r="C193" s="1232" t="s">
        <v>179</v>
      </c>
      <c r="D193" s="1232"/>
      <c r="E193" s="1232"/>
      <c r="F193" s="1232"/>
      <c r="G193" s="1232"/>
      <c r="H193" s="1232"/>
      <c r="I193" s="1232"/>
      <c r="J193" s="1232"/>
      <c r="K193" s="1232"/>
      <c r="L193" s="1232"/>
      <c r="M193" s="1232"/>
      <c r="N193" s="1232"/>
      <c r="O193" s="1232"/>
      <c r="P193" s="1232"/>
      <c r="Q193" s="1232"/>
      <c r="R193" s="1232"/>
      <c r="S193" s="1232"/>
      <c r="T193" s="1232"/>
      <c r="U193" s="1232"/>
      <c r="V193" s="1232"/>
      <c r="W193" s="1232"/>
      <c r="X193" s="1232"/>
      <c r="Y193" s="1232"/>
      <c r="Z193" s="1232"/>
      <c r="AA193" s="1232"/>
      <c r="AB193" s="1232"/>
      <c r="AC193" s="1232"/>
      <c r="AD193" s="1232"/>
      <c r="AE193" s="1232"/>
      <c r="AF193" s="1232"/>
      <c r="AG193" s="1232"/>
      <c r="AH193" s="1232"/>
      <c r="AI193" s="1232"/>
      <c r="AJ193" s="1232"/>
    </row>
    <row r="194" spans="1:36" ht="4.2" hidden="1" customHeight="1" thickBot="1">
      <c r="A194" s="544"/>
      <c r="B194" s="544"/>
      <c r="C194" s="545"/>
      <c r="D194" s="545"/>
      <c r="E194" s="545"/>
      <c r="F194" s="545"/>
      <c r="G194" s="545"/>
      <c r="H194" s="545"/>
      <c r="I194" s="545"/>
      <c r="J194" s="545"/>
      <c r="K194" s="545"/>
      <c r="L194" s="545"/>
      <c r="M194" s="545"/>
      <c r="N194" s="545"/>
      <c r="O194" s="545"/>
      <c r="P194" s="545"/>
      <c r="Q194" s="545"/>
      <c r="R194" s="545"/>
      <c r="S194" s="545"/>
      <c r="T194" s="545"/>
      <c r="U194" s="545"/>
      <c r="V194" s="545"/>
      <c r="W194" s="545"/>
      <c r="X194" s="545"/>
      <c r="Y194" s="545"/>
      <c r="Z194" s="545"/>
      <c r="AA194" s="545"/>
      <c r="AB194" s="545"/>
      <c r="AC194" s="545"/>
      <c r="AD194" s="545"/>
      <c r="AE194" s="545"/>
      <c r="AF194" s="545"/>
      <c r="AG194" s="545"/>
      <c r="AH194" s="545"/>
      <c r="AI194" s="545"/>
      <c r="AJ194" s="546"/>
    </row>
    <row r="195" spans="1:36" ht="0.75" customHeight="1">
      <c r="A195" s="547"/>
      <c r="B195" s="548"/>
      <c r="C195" s="548"/>
      <c r="D195" s="548"/>
      <c r="E195" s="548"/>
      <c r="F195" s="548"/>
      <c r="G195" s="548"/>
      <c r="H195" s="548"/>
      <c r="I195" s="548"/>
      <c r="J195" s="548"/>
      <c r="K195" s="548"/>
      <c r="L195" s="548"/>
      <c r="M195" s="548"/>
      <c r="N195" s="548"/>
      <c r="O195" s="548"/>
      <c r="P195" s="548"/>
      <c r="Q195" s="548"/>
      <c r="R195" s="548"/>
      <c r="S195" s="548"/>
      <c r="T195" s="548"/>
      <c r="U195" s="548"/>
      <c r="V195" s="548"/>
      <c r="W195" s="548"/>
      <c r="X195" s="548"/>
      <c r="Y195" s="548"/>
      <c r="Z195" s="548"/>
      <c r="AA195" s="548"/>
      <c r="AB195" s="548"/>
      <c r="AC195" s="548"/>
      <c r="AD195" s="548"/>
      <c r="AE195" s="548"/>
      <c r="AF195" s="548"/>
      <c r="AG195" s="548"/>
      <c r="AH195" s="548"/>
      <c r="AI195" s="548"/>
      <c r="AJ195" s="549"/>
    </row>
    <row r="196" spans="1:36" ht="28.2" customHeight="1">
      <c r="A196" s="550"/>
      <c r="B196" s="1223" t="s">
        <v>324</v>
      </c>
      <c r="C196" s="1223"/>
      <c r="D196" s="1223"/>
      <c r="E196" s="1223"/>
      <c r="F196" s="1223"/>
      <c r="G196" s="1223"/>
      <c r="H196" s="1223"/>
      <c r="I196" s="1223"/>
      <c r="J196" s="1223"/>
      <c r="K196" s="1223"/>
      <c r="L196" s="1223"/>
      <c r="M196" s="1223"/>
      <c r="N196" s="1223"/>
      <c r="O196" s="1223"/>
      <c r="P196" s="1223"/>
      <c r="Q196" s="1223"/>
      <c r="R196" s="1223"/>
      <c r="S196" s="1223"/>
      <c r="T196" s="1223"/>
      <c r="U196" s="1223"/>
      <c r="V196" s="1223"/>
      <c r="W196" s="1223"/>
      <c r="X196" s="1223"/>
      <c r="Y196" s="1223"/>
      <c r="Z196" s="1223"/>
      <c r="AA196" s="1223"/>
      <c r="AB196" s="1223"/>
      <c r="AC196" s="1223"/>
      <c r="AD196" s="1223"/>
      <c r="AE196" s="1223"/>
      <c r="AF196" s="1223"/>
      <c r="AG196" s="1223"/>
      <c r="AH196" s="1223"/>
      <c r="AI196" s="1223"/>
      <c r="AJ196" s="551"/>
    </row>
    <row r="197" spans="1:36" ht="3" hidden="1" customHeight="1">
      <c r="A197" s="550"/>
      <c r="B197" s="309"/>
      <c r="C197" s="526"/>
      <c r="D197" s="526"/>
      <c r="E197" s="526"/>
      <c r="F197" s="526"/>
      <c r="G197" s="526"/>
      <c r="H197" s="526"/>
      <c r="I197" s="526"/>
      <c r="J197" s="526"/>
      <c r="K197" s="526"/>
      <c r="L197" s="526"/>
      <c r="M197" s="526"/>
      <c r="N197" s="526"/>
      <c r="O197" s="526"/>
      <c r="P197" s="526"/>
      <c r="Q197" s="526"/>
      <c r="R197" s="526"/>
      <c r="S197" s="526"/>
      <c r="T197" s="526"/>
      <c r="U197" s="526"/>
      <c r="V197" s="526"/>
      <c r="W197" s="526"/>
      <c r="X197" s="526"/>
      <c r="Y197" s="526"/>
      <c r="Z197" s="526"/>
      <c r="AA197" s="526"/>
      <c r="AB197" s="526"/>
      <c r="AC197" s="526"/>
      <c r="AD197" s="526"/>
      <c r="AE197" s="526"/>
      <c r="AF197" s="526"/>
      <c r="AG197" s="526"/>
      <c r="AH197" s="526"/>
      <c r="AI197" s="526"/>
      <c r="AJ197" s="551"/>
    </row>
    <row r="198" spans="1:36" s="140" customFormat="1" ht="11.4" customHeight="1">
      <c r="A198" s="552"/>
      <c r="B198" s="553" t="s">
        <v>34</v>
      </c>
      <c r="C198" s="553"/>
      <c r="D198" s="1224"/>
      <c r="E198" s="1225"/>
      <c r="F198" s="553" t="s">
        <v>5</v>
      </c>
      <c r="G198" s="1224"/>
      <c r="H198" s="1225"/>
      <c r="I198" s="553" t="s">
        <v>4</v>
      </c>
      <c r="J198" s="1224"/>
      <c r="K198" s="1225"/>
      <c r="L198" s="553" t="s">
        <v>3</v>
      </c>
      <c r="M198" s="554"/>
      <c r="N198" s="1226" t="s">
        <v>6</v>
      </c>
      <c r="O198" s="1226"/>
      <c r="P198" s="1226"/>
      <c r="Q198" s="1227" t="str">
        <f>IF(G9="","",G9)</f>
        <v/>
      </c>
      <c r="R198" s="1227"/>
      <c r="S198" s="1227"/>
      <c r="T198" s="1227"/>
      <c r="U198" s="1227"/>
      <c r="V198" s="1227"/>
      <c r="W198" s="1227"/>
      <c r="X198" s="1227"/>
      <c r="Y198" s="1227"/>
      <c r="Z198" s="1227"/>
      <c r="AA198" s="1227"/>
      <c r="AB198" s="1227"/>
      <c r="AC198" s="1227"/>
      <c r="AD198" s="1227"/>
      <c r="AE198" s="1227"/>
      <c r="AF198" s="1227"/>
      <c r="AG198" s="1227"/>
      <c r="AH198" s="1227"/>
      <c r="AI198" s="1227"/>
      <c r="AJ198" s="1228"/>
    </row>
    <row r="199" spans="1:36" s="140" customFormat="1" ht="13.2" customHeight="1">
      <c r="A199" s="555"/>
      <c r="B199" s="556"/>
      <c r="C199" s="557"/>
      <c r="D199" s="557"/>
      <c r="E199" s="557"/>
      <c r="F199" s="557"/>
      <c r="G199" s="557"/>
      <c r="H199" s="557"/>
      <c r="I199" s="557"/>
      <c r="J199" s="557"/>
      <c r="K199" s="557"/>
      <c r="L199" s="557"/>
      <c r="M199" s="557"/>
      <c r="N199" s="1217" t="s">
        <v>111</v>
      </c>
      <c r="O199" s="1217"/>
      <c r="P199" s="1217"/>
      <c r="Q199" s="1218" t="s">
        <v>112</v>
      </c>
      <c r="R199" s="1218"/>
      <c r="S199" s="1219"/>
      <c r="T199" s="1219"/>
      <c r="U199" s="1219"/>
      <c r="V199" s="1219"/>
      <c r="W199" s="1219"/>
      <c r="X199" s="1220" t="s">
        <v>113</v>
      </c>
      <c r="Y199" s="1220"/>
      <c r="Z199" s="1219"/>
      <c r="AA199" s="1219"/>
      <c r="AB199" s="1219"/>
      <c r="AC199" s="1219"/>
      <c r="AD199" s="1219"/>
      <c r="AE199" s="1219"/>
      <c r="AF199" s="1219"/>
      <c r="AG199" s="1219"/>
      <c r="AH199" s="1219"/>
      <c r="AI199" s="1221"/>
      <c r="AJ199" s="1222"/>
    </row>
    <row r="200" spans="1:36" s="140" customFormat="1" ht="2.25" customHeight="1" thickBot="1">
      <c r="A200" s="141"/>
      <c r="B200" s="142"/>
      <c r="C200" s="143"/>
      <c r="D200" s="143"/>
      <c r="E200" s="143"/>
      <c r="F200" s="143"/>
      <c r="G200" s="143"/>
      <c r="H200" s="143"/>
      <c r="I200" s="143"/>
      <c r="J200" s="143"/>
      <c r="K200" s="143"/>
      <c r="L200" s="143"/>
      <c r="M200" s="143"/>
      <c r="N200" s="143"/>
      <c r="O200" s="143"/>
      <c r="P200" s="142"/>
      <c r="Q200" s="144"/>
      <c r="R200" s="145"/>
      <c r="S200" s="145"/>
      <c r="T200" s="145"/>
      <c r="U200" s="145"/>
      <c r="V200" s="145"/>
      <c r="W200" s="146"/>
      <c r="X200" s="146"/>
      <c r="Y200" s="146"/>
      <c r="Z200" s="146"/>
      <c r="AA200" s="146"/>
      <c r="AB200" s="146"/>
      <c r="AC200" s="146"/>
      <c r="AD200" s="146"/>
      <c r="AE200" s="146"/>
      <c r="AF200" s="146"/>
      <c r="AG200" s="146"/>
      <c r="AH200" s="146"/>
      <c r="AI200" s="147"/>
      <c r="AJ200" s="148"/>
    </row>
    <row r="201" spans="1:36" ht="13.5" customHeight="1">
      <c r="A201" s="841"/>
      <c r="B201" s="108"/>
      <c r="C201" s="139"/>
      <c r="D201" s="139"/>
      <c r="E201" s="139"/>
      <c r="F201" s="139"/>
      <c r="G201" s="139"/>
      <c r="H201" s="139"/>
      <c r="I201" s="139"/>
      <c r="J201" s="139"/>
      <c r="K201" s="139"/>
      <c r="L201" s="139"/>
      <c r="M201" s="139"/>
      <c r="N201" s="139"/>
      <c r="O201" s="139"/>
      <c r="P201" s="139"/>
      <c r="Q201" s="139"/>
      <c r="R201" s="139"/>
      <c r="S201" s="139"/>
      <c r="T201" s="139"/>
      <c r="U201" s="139"/>
      <c r="V201" s="139"/>
      <c r="W201" s="139"/>
      <c r="X201" s="139"/>
      <c r="Y201" s="139"/>
      <c r="Z201" s="139"/>
      <c r="AA201" s="139"/>
      <c r="AB201" s="139"/>
      <c r="AC201" s="139"/>
      <c r="AD201" s="139"/>
      <c r="AE201" s="139"/>
      <c r="AF201" s="139"/>
      <c r="AG201" s="139"/>
      <c r="AH201" s="139"/>
      <c r="AI201" s="139"/>
      <c r="AJ201" s="150"/>
    </row>
    <row r="202" spans="1:36">
      <c r="B202" s="138"/>
    </row>
  </sheetData>
  <sheetProtection formatCells="0" formatColumns="0" formatRows="0" insertColumns="0" insertRows="0" autoFilter="0"/>
  <mergeCells count="242">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S60:W60"/>
    <mergeCell ref="N63:P63"/>
    <mergeCell ref="S61:W61"/>
    <mergeCell ref="Y60:AC60"/>
    <mergeCell ref="Z65:AB65"/>
    <mergeCell ref="T63:V63"/>
    <mergeCell ref="Y62:AD63"/>
    <mergeCell ref="S62:W62"/>
    <mergeCell ref="Y61:AC61"/>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F171:AI171"/>
    <mergeCell ref="F165:AJ165"/>
    <mergeCell ref="F155:AI155"/>
    <mergeCell ref="F156:AI156"/>
    <mergeCell ref="F158:AI158"/>
    <mergeCell ref="F166:AI166"/>
    <mergeCell ref="F170:AJ170"/>
    <mergeCell ref="F159:AI159"/>
    <mergeCell ref="F161:AI161"/>
    <mergeCell ref="F164:AI164"/>
  </mergeCells>
  <phoneticPr fontId="8"/>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5" manualBreakCount="5">
    <brk id="43" max="16383" man="1"/>
    <brk id="84" max="37" man="1"/>
    <brk id="85"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176</xdr:row>
                    <xdr:rowOff>45720</xdr:rowOff>
                  </from>
                  <to>
                    <xdr:col>5</xdr:col>
                    <xdr:colOff>22860</xdr:colOff>
                    <xdr:row>176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177</xdr:row>
                    <xdr:rowOff>38100</xdr:rowOff>
                  </from>
                  <to>
                    <xdr:col>5</xdr:col>
                    <xdr:colOff>22860</xdr:colOff>
                    <xdr:row>177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177</xdr:row>
                    <xdr:rowOff>175260</xdr:rowOff>
                  </from>
                  <to>
                    <xdr:col>5</xdr:col>
                    <xdr:colOff>0</xdr:colOff>
                    <xdr:row>179</xdr:row>
                    <xdr:rowOff>30480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175260</xdr:colOff>
                    <xdr:row>176</xdr:row>
                    <xdr:rowOff>30480</xdr:rowOff>
                  </from>
                  <to>
                    <xdr:col>19</xdr:col>
                    <xdr:colOff>30480</xdr:colOff>
                    <xdr:row>176</xdr:row>
                    <xdr:rowOff>175260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182880</xdr:colOff>
                    <xdr:row>18</xdr:row>
                    <xdr:rowOff>7620</xdr:rowOff>
                  </from>
                  <to>
                    <xdr:col>20</xdr:col>
                    <xdr:colOff>0</xdr:colOff>
                    <xdr:row>19</xdr:row>
                    <xdr:rowOff>7620</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22860</xdr:colOff>
                    <xdr:row>18</xdr:row>
                    <xdr:rowOff>7620</xdr:rowOff>
                  </from>
                  <to>
                    <xdr:col>3</xdr:col>
                    <xdr:colOff>38100</xdr:colOff>
                    <xdr:row>19</xdr:row>
                    <xdr:rowOff>7620</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30480</xdr:colOff>
                    <xdr:row>90</xdr:row>
                    <xdr:rowOff>220980</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220980</xdr:rowOff>
                  </from>
                  <to>
                    <xdr:col>5</xdr:col>
                    <xdr:colOff>30480</xdr:colOff>
                    <xdr:row>89</xdr:row>
                    <xdr:rowOff>7620</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175260</xdr:colOff>
                    <xdr:row>87</xdr:row>
                    <xdr:rowOff>220980</xdr:rowOff>
                  </from>
                  <to>
                    <xdr:col>9</xdr:col>
                    <xdr:colOff>30480</xdr:colOff>
                    <xdr:row>89</xdr:row>
                    <xdr:rowOff>7620</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175260</xdr:colOff>
                    <xdr:row>87</xdr:row>
                    <xdr:rowOff>220980</xdr:rowOff>
                  </from>
                  <to>
                    <xdr:col>15</xdr:col>
                    <xdr:colOff>30480</xdr:colOff>
                    <xdr:row>89</xdr:row>
                    <xdr:rowOff>7620</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175260</xdr:colOff>
                    <xdr:row>87</xdr:row>
                    <xdr:rowOff>220980</xdr:rowOff>
                  </from>
                  <to>
                    <xdr:col>22</xdr:col>
                    <xdr:colOff>30480</xdr:colOff>
                    <xdr:row>89</xdr:row>
                    <xdr:rowOff>7620</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175260</xdr:colOff>
                    <xdr:row>87</xdr:row>
                    <xdr:rowOff>220980</xdr:rowOff>
                  </from>
                  <to>
                    <xdr:col>26</xdr:col>
                    <xdr:colOff>30480</xdr:colOff>
                    <xdr:row>89</xdr:row>
                    <xdr:rowOff>7620</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182880</xdr:colOff>
                    <xdr:row>90</xdr:row>
                    <xdr:rowOff>0</xdr:rowOff>
                  </from>
                  <to>
                    <xdr:col>11</xdr:col>
                    <xdr:colOff>38100</xdr:colOff>
                    <xdr:row>90</xdr:row>
                    <xdr:rowOff>220980</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160020</xdr:colOff>
                    <xdr:row>90</xdr:row>
                    <xdr:rowOff>0</xdr:rowOff>
                  </from>
                  <to>
                    <xdr:col>18</xdr:col>
                    <xdr:colOff>22860</xdr:colOff>
                    <xdr:row>90</xdr:row>
                    <xdr:rowOff>220980</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182880</xdr:colOff>
                    <xdr:row>95</xdr:row>
                    <xdr:rowOff>0</xdr:rowOff>
                  </from>
                  <to>
                    <xdr:col>22</xdr:col>
                    <xdr:colOff>38100</xdr:colOff>
                    <xdr:row>95</xdr:row>
                    <xdr:rowOff>220980</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182880</xdr:colOff>
                    <xdr:row>95</xdr:row>
                    <xdr:rowOff>0</xdr:rowOff>
                  </from>
                  <to>
                    <xdr:col>26</xdr:col>
                    <xdr:colOff>38100</xdr:colOff>
                    <xdr:row>95</xdr:row>
                    <xdr:rowOff>220980</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30480</xdr:colOff>
                    <xdr:row>100</xdr:row>
                    <xdr:rowOff>121920</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182880</xdr:colOff>
                    <xdr:row>98</xdr:row>
                    <xdr:rowOff>838200</xdr:rowOff>
                  </from>
                  <to>
                    <xdr:col>14</xdr:col>
                    <xdr:colOff>38100</xdr:colOff>
                    <xdr:row>100</xdr:row>
                    <xdr:rowOff>121920</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182880</xdr:colOff>
                    <xdr:row>98</xdr:row>
                    <xdr:rowOff>838200</xdr:rowOff>
                  </from>
                  <to>
                    <xdr:col>21</xdr:col>
                    <xdr:colOff>38100</xdr:colOff>
                    <xdr:row>100</xdr:row>
                    <xdr:rowOff>121920</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175260</xdr:rowOff>
                  </from>
                  <to>
                    <xdr:col>5</xdr:col>
                    <xdr:colOff>30480</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175260</xdr:colOff>
                    <xdr:row>100</xdr:row>
                    <xdr:rowOff>327660</xdr:rowOff>
                  </from>
                  <to>
                    <xdr:col>9</xdr:col>
                    <xdr:colOff>30480</xdr:colOff>
                    <xdr:row>102</xdr:row>
                    <xdr:rowOff>30480</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175260</xdr:colOff>
                    <xdr:row>100</xdr:row>
                    <xdr:rowOff>327660</xdr:rowOff>
                  </from>
                  <to>
                    <xdr:col>15</xdr:col>
                    <xdr:colOff>30480</xdr:colOff>
                    <xdr:row>102</xdr:row>
                    <xdr:rowOff>30480</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182880</xdr:colOff>
                    <xdr:row>101</xdr:row>
                    <xdr:rowOff>0</xdr:rowOff>
                  </from>
                  <to>
                    <xdr:col>22</xdr:col>
                    <xdr:colOff>38100</xdr:colOff>
                    <xdr:row>102</xdr:row>
                    <xdr:rowOff>22860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182880</xdr:colOff>
                    <xdr:row>101</xdr:row>
                    <xdr:rowOff>0</xdr:rowOff>
                  </from>
                  <to>
                    <xdr:col>25</xdr:col>
                    <xdr:colOff>38100</xdr:colOff>
                    <xdr:row>102</xdr:row>
                    <xdr:rowOff>22860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182880</xdr:colOff>
                    <xdr:row>102</xdr:row>
                    <xdr:rowOff>175260</xdr:rowOff>
                  </from>
                  <to>
                    <xdr:col>11</xdr:col>
                    <xdr:colOff>38100</xdr:colOff>
                    <xdr:row>104</xdr:row>
                    <xdr:rowOff>30480</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175260</xdr:colOff>
                    <xdr:row>102</xdr:row>
                    <xdr:rowOff>175260</xdr:rowOff>
                  </from>
                  <to>
                    <xdr:col>18</xdr:col>
                    <xdr:colOff>30480</xdr:colOff>
                    <xdr:row>104</xdr:row>
                    <xdr:rowOff>30480</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175260</xdr:colOff>
                    <xdr:row>108</xdr:row>
                    <xdr:rowOff>144780</xdr:rowOff>
                  </from>
                  <to>
                    <xdr:col>21</xdr:col>
                    <xdr:colOff>30480</xdr:colOff>
                    <xdr:row>110</xdr:row>
                    <xdr:rowOff>30480</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175260</xdr:colOff>
                    <xdr:row>108</xdr:row>
                    <xdr:rowOff>144780</xdr:rowOff>
                  </from>
                  <to>
                    <xdr:col>25</xdr:col>
                    <xdr:colOff>30480</xdr:colOff>
                    <xdr:row>110</xdr:row>
                    <xdr:rowOff>30480</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198120</xdr:colOff>
                    <xdr:row>100</xdr:row>
                    <xdr:rowOff>327660</xdr:rowOff>
                  </from>
                  <to>
                    <xdr:col>5</xdr:col>
                    <xdr:colOff>22860</xdr:colOff>
                    <xdr:row>102</xdr:row>
                    <xdr:rowOff>30480</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175260</xdr:colOff>
                    <xdr:row>122</xdr:row>
                    <xdr:rowOff>60960</xdr:rowOff>
                  </from>
                  <to>
                    <xdr:col>29</xdr:col>
                    <xdr:colOff>0</xdr:colOff>
                    <xdr:row>124</xdr:row>
                    <xdr:rowOff>30480</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182880</xdr:colOff>
                    <xdr:row>138</xdr:row>
                    <xdr:rowOff>327660</xdr:rowOff>
                  </from>
                  <to>
                    <xdr:col>11</xdr:col>
                    <xdr:colOff>0</xdr:colOff>
                    <xdr:row>140</xdr:row>
                    <xdr:rowOff>30480</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182880</xdr:colOff>
                    <xdr:row>140</xdr:row>
                    <xdr:rowOff>83820</xdr:rowOff>
                  </from>
                  <to>
                    <xdr:col>11</xdr:col>
                    <xdr:colOff>0</xdr:colOff>
                    <xdr:row>140</xdr:row>
                    <xdr:rowOff>365760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182880</xdr:colOff>
                    <xdr:row>141</xdr:row>
                    <xdr:rowOff>30480</xdr:rowOff>
                  </from>
                  <to>
                    <xdr:col>11</xdr:col>
                    <xdr:colOff>22860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175260</xdr:colOff>
                    <xdr:row>122</xdr:row>
                    <xdr:rowOff>60960</xdr:rowOff>
                  </from>
                  <to>
                    <xdr:col>33</xdr:col>
                    <xdr:colOff>0</xdr:colOff>
                    <xdr:row>124</xdr:row>
                    <xdr:rowOff>30480</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175260</xdr:colOff>
                    <xdr:row>127</xdr:row>
                    <xdr:rowOff>83820</xdr:rowOff>
                  </from>
                  <to>
                    <xdr:col>29</xdr:col>
                    <xdr:colOff>0</xdr:colOff>
                    <xdr:row>129</xdr:row>
                    <xdr:rowOff>45720</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160020</xdr:colOff>
                    <xdr:row>127</xdr:row>
                    <xdr:rowOff>83820</xdr:rowOff>
                  </from>
                  <to>
                    <xdr:col>32</xdr:col>
                    <xdr:colOff>182880</xdr:colOff>
                    <xdr:row>129</xdr:row>
                    <xdr:rowOff>45720</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182880</xdr:colOff>
                    <xdr:row>132</xdr:row>
                    <xdr:rowOff>160020</xdr:rowOff>
                  </from>
                  <to>
                    <xdr:col>11</xdr:col>
                    <xdr:colOff>7620</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175260</xdr:colOff>
                    <xdr:row>134</xdr:row>
                    <xdr:rowOff>220980</xdr:rowOff>
                  </from>
                  <to>
                    <xdr:col>11</xdr:col>
                    <xdr:colOff>0</xdr:colOff>
                    <xdr:row>134</xdr:row>
                    <xdr:rowOff>556260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160020</xdr:colOff>
                    <xdr:row>137</xdr:row>
                    <xdr:rowOff>0</xdr:rowOff>
                  </from>
                  <to>
                    <xdr:col>29</xdr:col>
                    <xdr:colOff>0</xdr:colOff>
                    <xdr:row>138</xdr:row>
                    <xdr:rowOff>22860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175260</xdr:colOff>
                    <xdr:row>137</xdr:row>
                    <xdr:rowOff>0</xdr:rowOff>
                  </from>
                  <to>
                    <xdr:col>33</xdr:col>
                    <xdr:colOff>0</xdr:colOff>
                    <xdr:row>138</xdr:row>
                    <xdr:rowOff>22860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175260</xdr:colOff>
                    <xdr:row>177</xdr:row>
                    <xdr:rowOff>30480</xdr:rowOff>
                  </from>
                  <to>
                    <xdr:col>19</xdr:col>
                    <xdr:colOff>30480</xdr:colOff>
                    <xdr:row>177</xdr:row>
                    <xdr:rowOff>175260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175260</xdr:colOff>
                    <xdr:row>178</xdr:row>
                    <xdr:rowOff>22860</xdr:rowOff>
                  </from>
                  <to>
                    <xdr:col>22</xdr:col>
                    <xdr:colOff>30480</xdr:colOff>
                    <xdr:row>178</xdr:row>
                    <xdr:rowOff>160020</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22860</xdr:rowOff>
                  </from>
                  <to>
                    <xdr:col>27</xdr:col>
                    <xdr:colOff>45720</xdr:colOff>
                    <xdr:row>179</xdr:row>
                    <xdr:rowOff>160020</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175260</xdr:rowOff>
                  </from>
                  <to>
                    <xdr:col>33</xdr:col>
                    <xdr:colOff>45720</xdr:colOff>
                    <xdr:row>88</xdr:row>
                    <xdr:rowOff>60960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45720</xdr:colOff>
                    <xdr:row>98</xdr:row>
                    <xdr:rowOff>60960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45720</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144780</xdr:rowOff>
                  </from>
                  <to>
                    <xdr:col>33</xdr:col>
                    <xdr:colOff>45720</xdr:colOff>
                    <xdr:row>146</xdr:row>
                    <xdr:rowOff>60960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182880</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7620</xdr:rowOff>
                  </from>
                  <to>
                    <xdr:col>11</xdr:col>
                    <xdr:colOff>30480</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182880</xdr:colOff>
                    <xdr:row>63</xdr:row>
                    <xdr:rowOff>7620</xdr:rowOff>
                  </from>
                  <to>
                    <xdr:col>11</xdr:col>
                    <xdr:colOff>22860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182880</xdr:colOff>
                    <xdr:row>65</xdr:row>
                    <xdr:rowOff>7620</xdr:rowOff>
                  </from>
                  <to>
                    <xdr:col>11</xdr:col>
                    <xdr:colOff>22860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182880</xdr:colOff>
                    <xdr:row>67</xdr:row>
                    <xdr:rowOff>7620</xdr:rowOff>
                  </from>
                  <to>
                    <xdr:col>11</xdr:col>
                    <xdr:colOff>22860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30480</xdr:colOff>
                    <xdr:row>72</xdr:row>
                    <xdr:rowOff>60960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220980</xdr:rowOff>
                  </from>
                  <to>
                    <xdr:col>3</xdr:col>
                    <xdr:colOff>30480</xdr:colOff>
                    <xdr:row>73</xdr:row>
                    <xdr:rowOff>45720</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22860</xdr:rowOff>
                  </from>
                  <to>
                    <xdr:col>3</xdr:col>
                    <xdr:colOff>30480</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30480</xdr:colOff>
                    <xdr:row>74</xdr:row>
                    <xdr:rowOff>220980</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22860</xdr:colOff>
                    <xdr:row>184</xdr:row>
                    <xdr:rowOff>22860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22860</xdr:colOff>
                    <xdr:row>185</xdr:row>
                    <xdr:rowOff>22860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22860</xdr:colOff>
                    <xdr:row>186</xdr:row>
                    <xdr:rowOff>22860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22860</xdr:colOff>
                    <xdr:row>190</xdr:row>
                    <xdr:rowOff>22860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45720</xdr:rowOff>
                  </from>
                  <to>
                    <xdr:col>2</xdr:col>
                    <xdr:colOff>22860</xdr:colOff>
                    <xdr:row>187</xdr:row>
                    <xdr:rowOff>274320</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22860</xdr:colOff>
                    <xdr:row>186</xdr:row>
                    <xdr:rowOff>22860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45720</xdr:rowOff>
                  </from>
                  <to>
                    <xdr:col>2</xdr:col>
                    <xdr:colOff>22860</xdr:colOff>
                    <xdr:row>188</xdr:row>
                    <xdr:rowOff>274320</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22860</xdr:colOff>
                    <xdr:row>186</xdr:row>
                    <xdr:rowOff>22860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22860</xdr:colOff>
                    <xdr:row>187</xdr:row>
                    <xdr:rowOff>22860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22860</xdr:colOff>
                    <xdr:row>187</xdr:row>
                    <xdr:rowOff>22860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182880</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182880</xdr:colOff>
                    <xdr:row>151</xdr:row>
                    <xdr:rowOff>7620</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182880</xdr:colOff>
                    <xdr:row>152</xdr:row>
                    <xdr:rowOff>7620</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182880</xdr:colOff>
                    <xdr:row>153</xdr:row>
                    <xdr:rowOff>7620</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182880</xdr:colOff>
                    <xdr:row>153</xdr:row>
                    <xdr:rowOff>182880</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182880</xdr:colOff>
                    <xdr:row>155</xdr:row>
                    <xdr:rowOff>7620</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182880</xdr:colOff>
                    <xdr:row>156</xdr:row>
                    <xdr:rowOff>7620</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182880</xdr:colOff>
                    <xdr:row>157</xdr:row>
                    <xdr:rowOff>7620</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182880</xdr:colOff>
                    <xdr:row>158</xdr:row>
                    <xdr:rowOff>7620</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182880</xdr:colOff>
                    <xdr:row>158</xdr:row>
                    <xdr:rowOff>182880</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182880</xdr:colOff>
                    <xdr:row>160</xdr:row>
                    <xdr:rowOff>7620</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182880</xdr:colOff>
                    <xdr:row>161</xdr:row>
                    <xdr:rowOff>7620</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182880</xdr:colOff>
                    <xdr:row>161</xdr:row>
                    <xdr:rowOff>182880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182880</xdr:colOff>
                    <xdr:row>163</xdr:row>
                    <xdr:rowOff>7620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182880</xdr:colOff>
                    <xdr:row>164</xdr:row>
                    <xdr:rowOff>7620</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182880</xdr:colOff>
                    <xdr:row>165</xdr:row>
                    <xdr:rowOff>7620</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182880</xdr:colOff>
                    <xdr:row>166</xdr:row>
                    <xdr:rowOff>7620</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182880</xdr:colOff>
                    <xdr:row>166</xdr:row>
                    <xdr:rowOff>182880</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182880</xdr:colOff>
                    <xdr:row>168</xdr:row>
                    <xdr:rowOff>7620</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182880</xdr:colOff>
                    <xdr:row>169</xdr:row>
                    <xdr:rowOff>7620</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182880</xdr:colOff>
                    <xdr:row>170</xdr:row>
                    <xdr:rowOff>7620</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182880</xdr:colOff>
                    <xdr:row>171</xdr:row>
                    <xdr:rowOff>7620</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182880</xdr:colOff>
                    <xdr:row>172</xdr:row>
                    <xdr:rowOff>7620</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182880</xdr:colOff>
                    <xdr:row>173</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topLeftCell="A10" zoomScale="77" zoomScaleNormal="85" zoomScaleSheetLayoutView="130" zoomScalePageLayoutView="70" workbookViewId="0">
      <selection activeCell="T12" sqref="T12:T13"/>
    </sheetView>
  </sheetViews>
  <sheetFormatPr defaultColWidth="2.44140625" defaultRowHeight="13.2"/>
  <cols>
    <col min="1" max="1" width="5.6640625" style="47" customWidth="1"/>
    <col min="2" max="11" width="2.6640625" style="47" customWidth="1"/>
    <col min="12" max="13" width="11.77734375" style="47" customWidth="1"/>
    <col min="14" max="14" width="16.88671875" style="47" customWidth="1"/>
    <col min="15" max="15" width="37.44140625" style="47" customWidth="1"/>
    <col min="16" max="16" width="31.33203125" style="47" customWidth="1"/>
    <col min="17" max="17" width="10.6640625" style="47" customWidth="1"/>
    <col min="18" max="18" width="9.6640625" style="47" customWidth="1"/>
    <col min="19" max="19" width="13.6640625" style="47" customWidth="1"/>
    <col min="20" max="20" width="10" style="47" customWidth="1"/>
    <col min="21" max="21" width="6.77734375" style="47" customWidth="1"/>
    <col min="22" max="22" width="4.77734375" style="47" customWidth="1"/>
    <col min="23" max="23" width="3.6640625" style="47" customWidth="1"/>
    <col min="24" max="24" width="3.109375" style="47" customWidth="1"/>
    <col min="25" max="25" width="3.6640625" style="47" customWidth="1"/>
    <col min="26" max="26" width="8" style="47" customWidth="1"/>
    <col min="27" max="27" width="3.6640625" style="47" customWidth="1"/>
    <col min="28" max="28" width="3.109375" style="47" customWidth="1"/>
    <col min="29" max="29" width="3.6640625" style="47" customWidth="1"/>
    <col min="30" max="30" width="3.109375" style="47" customWidth="1"/>
    <col min="31" max="31" width="2.44140625" style="47" customWidth="1"/>
    <col min="32" max="32" width="3.44140625" style="47" customWidth="1"/>
    <col min="33" max="33" width="5.88671875" style="47" customWidth="1"/>
    <col min="34" max="34" width="14.6640625" style="47" customWidth="1"/>
    <col min="35" max="16384" width="2.44140625" style="47"/>
  </cols>
  <sheetData>
    <row r="1" spans="1:34" ht="21" customHeight="1" thickBot="1">
      <c r="A1" s="558" t="s">
        <v>94</v>
      </c>
      <c r="B1" s="190"/>
      <c r="C1" s="190"/>
      <c r="D1" s="190"/>
      <c r="E1" s="190"/>
      <c r="F1" s="190"/>
      <c r="G1" s="193" t="s">
        <v>215</v>
      </c>
      <c r="H1" s="190"/>
      <c r="I1" s="190"/>
      <c r="J1" s="190"/>
      <c r="K1" s="190"/>
      <c r="L1" s="190"/>
      <c r="M1" s="190"/>
      <c r="N1" s="190"/>
      <c r="O1" s="190"/>
      <c r="P1" s="190"/>
      <c r="Q1" s="190"/>
      <c r="R1" s="190"/>
      <c r="S1" s="190"/>
      <c r="T1" s="190"/>
      <c r="U1" s="190"/>
      <c r="V1" s="190"/>
      <c r="W1" s="191"/>
      <c r="X1" s="191"/>
      <c r="Y1" s="191"/>
      <c r="Z1" s="191"/>
      <c r="AA1" s="191"/>
      <c r="AB1" s="191"/>
      <c r="AC1" s="191"/>
      <c r="AD1" s="191"/>
      <c r="AE1" s="191"/>
      <c r="AF1" s="191"/>
      <c r="AG1" s="191"/>
      <c r="AH1" s="191"/>
    </row>
    <row r="2" spans="1:34" ht="21" customHeight="1" thickBot="1">
      <c r="A2" s="190"/>
      <c r="B2" s="193"/>
      <c r="C2" s="193"/>
      <c r="D2" s="193"/>
      <c r="E2" s="193"/>
      <c r="F2" s="193"/>
      <c r="G2" s="193"/>
      <c r="H2" s="193"/>
      <c r="I2" s="193"/>
      <c r="J2" s="193"/>
      <c r="K2" s="193"/>
      <c r="L2" s="193"/>
      <c r="M2" s="193"/>
      <c r="N2" s="193"/>
      <c r="O2" s="193"/>
      <c r="P2" s="193"/>
      <c r="Q2" s="193"/>
      <c r="R2" s="193"/>
      <c r="S2" s="193"/>
      <c r="T2" s="193"/>
      <c r="U2" s="193"/>
      <c r="V2" s="193"/>
      <c r="W2" s="191"/>
      <c r="X2" s="1353" t="s">
        <v>516</v>
      </c>
      <c r="Y2" s="1354"/>
      <c r="Z2" s="1354"/>
      <c r="AA2" s="1354"/>
      <c r="AB2" s="1354"/>
      <c r="AC2" s="1354"/>
      <c r="AD2" s="1354"/>
      <c r="AE2" s="1355"/>
      <c r="AF2" s="559"/>
      <c r="AG2" s="559"/>
      <c r="AH2" s="559"/>
    </row>
    <row r="3" spans="1:34" ht="27" customHeight="1" thickBot="1">
      <c r="A3" s="1380" t="s">
        <v>6</v>
      </c>
      <c r="B3" s="1380"/>
      <c r="C3" s="1381"/>
      <c r="D3" s="1377" t="str">
        <f>IF(基本情報入力シート!M16="","",基本情報入力シート!M16)</f>
        <v/>
      </c>
      <c r="E3" s="1378"/>
      <c r="F3" s="1378"/>
      <c r="G3" s="1378"/>
      <c r="H3" s="1378"/>
      <c r="I3" s="1378"/>
      <c r="J3" s="1378"/>
      <c r="K3" s="1378"/>
      <c r="L3" s="1378"/>
      <c r="M3" s="1378"/>
      <c r="N3" s="1378"/>
      <c r="O3" s="1379"/>
      <c r="P3" s="560"/>
      <c r="Q3" s="561"/>
      <c r="R3" s="561"/>
      <c r="S3" s="190"/>
      <c r="T3" s="190"/>
      <c r="U3" s="190"/>
      <c r="V3" s="561"/>
      <c r="W3" s="190"/>
      <c r="X3" s="1356"/>
      <c r="Y3" s="1357"/>
      <c r="Z3" s="1357"/>
      <c r="AA3" s="1357"/>
      <c r="AB3" s="1357"/>
      <c r="AC3" s="1357"/>
      <c r="AD3" s="1357"/>
      <c r="AE3" s="1358"/>
      <c r="AF3" s="190"/>
      <c r="AG3" s="190"/>
      <c r="AH3" s="190"/>
    </row>
    <row r="4" spans="1:34" ht="21" customHeight="1" thickBot="1">
      <c r="A4" s="562"/>
      <c r="B4" s="562"/>
      <c r="C4" s="562"/>
      <c r="D4" s="563"/>
      <c r="E4" s="563"/>
      <c r="F4" s="563"/>
      <c r="G4" s="563"/>
      <c r="H4" s="563"/>
      <c r="I4" s="563"/>
      <c r="J4" s="563"/>
      <c r="K4" s="563"/>
      <c r="L4" s="563"/>
      <c r="M4" s="563"/>
      <c r="N4" s="563"/>
      <c r="O4" s="563"/>
      <c r="P4" s="563"/>
      <c r="Q4" s="561"/>
      <c r="R4" s="561"/>
      <c r="S4" s="190"/>
      <c r="T4" s="190"/>
      <c r="U4" s="190"/>
      <c r="V4" s="561"/>
      <c r="W4" s="190"/>
      <c r="X4" s="1356"/>
      <c r="Y4" s="1357"/>
      <c r="Z4" s="1357"/>
      <c r="AA4" s="1357"/>
      <c r="AB4" s="1357"/>
      <c r="AC4" s="1357"/>
      <c r="AD4" s="1357"/>
      <c r="AE4" s="1358"/>
      <c r="AF4" s="190"/>
      <c r="AG4" s="190"/>
      <c r="AH4" s="190"/>
    </row>
    <row r="5" spans="1:34" ht="27.75" customHeight="1" thickBot="1">
      <c r="A5" s="1401" t="s">
        <v>294</v>
      </c>
      <c r="B5" s="1402"/>
      <c r="C5" s="1402"/>
      <c r="D5" s="1402"/>
      <c r="E5" s="1402"/>
      <c r="F5" s="1402"/>
      <c r="G5" s="1402"/>
      <c r="H5" s="1402"/>
      <c r="I5" s="1402"/>
      <c r="J5" s="1402"/>
      <c r="K5" s="1402"/>
      <c r="L5" s="1402"/>
      <c r="M5" s="1402"/>
      <c r="N5" s="1402"/>
      <c r="O5" s="564" t="str">
        <f>IF(SUM(AH12:AH111)=0,"",SUM(AH12:AH111))</f>
        <v/>
      </c>
      <c r="P5" s="563"/>
      <c r="Q5" s="561"/>
      <c r="R5" s="561"/>
      <c r="S5" s="190"/>
      <c r="T5" s="190"/>
      <c r="U5" s="190"/>
      <c r="V5" s="561"/>
      <c r="W5" s="190"/>
      <c r="X5" s="1359"/>
      <c r="Y5" s="1360"/>
      <c r="Z5" s="1360"/>
      <c r="AA5" s="1360"/>
      <c r="AB5" s="1360"/>
      <c r="AC5" s="1360"/>
      <c r="AD5" s="1360"/>
      <c r="AE5" s="1361"/>
      <c r="AF5" s="190"/>
      <c r="AG5" s="190"/>
      <c r="AH5" s="190"/>
    </row>
    <row r="6" spans="1:34" ht="21" customHeight="1" thickBot="1">
      <c r="A6" s="190"/>
      <c r="B6" s="190"/>
      <c r="C6" s="190"/>
      <c r="D6" s="190"/>
      <c r="E6" s="190"/>
      <c r="F6" s="190"/>
      <c r="G6" s="190"/>
      <c r="H6" s="190"/>
      <c r="I6" s="190"/>
      <c r="J6" s="190"/>
      <c r="K6" s="190"/>
      <c r="L6" s="190"/>
      <c r="M6" s="190"/>
      <c r="N6" s="190"/>
      <c r="O6" s="190"/>
      <c r="P6" s="190"/>
      <c r="Q6" s="241"/>
      <c r="R6" s="241"/>
      <c r="S6" s="190"/>
      <c r="T6" s="190"/>
      <c r="U6" s="190"/>
      <c r="V6" s="190"/>
      <c r="W6" s="190"/>
      <c r="X6" s="190"/>
      <c r="Y6" s="190"/>
      <c r="Z6" s="190"/>
      <c r="AA6" s="190"/>
      <c r="AB6" s="190"/>
      <c r="AC6" s="190"/>
      <c r="AD6" s="190"/>
      <c r="AE6" s="190"/>
      <c r="AF6" s="190"/>
      <c r="AG6" s="190"/>
      <c r="AH6" s="565"/>
    </row>
    <row r="7" spans="1:34" ht="18" customHeight="1">
      <c r="A7" s="1384"/>
      <c r="B7" s="1386" t="s">
        <v>7</v>
      </c>
      <c r="C7" s="1387"/>
      <c r="D7" s="1387"/>
      <c r="E7" s="1387"/>
      <c r="F7" s="1387"/>
      <c r="G7" s="1387"/>
      <c r="H7" s="1387"/>
      <c r="I7" s="1387"/>
      <c r="J7" s="1387"/>
      <c r="K7" s="1388"/>
      <c r="L7" s="1392" t="s">
        <v>125</v>
      </c>
      <c r="M7" s="566"/>
      <c r="N7" s="567"/>
      <c r="O7" s="1394" t="s">
        <v>147</v>
      </c>
      <c r="P7" s="1396" t="s">
        <v>76</v>
      </c>
      <c r="Q7" s="1398" t="s">
        <v>201</v>
      </c>
      <c r="R7" s="1400" t="s">
        <v>129</v>
      </c>
      <c r="S7" s="568" t="s">
        <v>47</v>
      </c>
      <c r="T7" s="569"/>
      <c r="U7" s="569"/>
      <c r="V7" s="569"/>
      <c r="W7" s="569"/>
      <c r="X7" s="569"/>
      <c r="Y7" s="569"/>
      <c r="Z7" s="569"/>
      <c r="AA7" s="569"/>
      <c r="AB7" s="569"/>
      <c r="AC7" s="569"/>
      <c r="AD7" s="569"/>
      <c r="AE7" s="569"/>
      <c r="AF7" s="569"/>
      <c r="AG7" s="569"/>
      <c r="AH7" s="570"/>
    </row>
    <row r="8" spans="1:34" ht="14.4">
      <c r="A8" s="1385"/>
      <c r="B8" s="1389"/>
      <c r="C8" s="1390"/>
      <c r="D8" s="1390"/>
      <c r="E8" s="1390"/>
      <c r="F8" s="1390"/>
      <c r="G8" s="1390"/>
      <c r="H8" s="1390"/>
      <c r="I8" s="1390"/>
      <c r="J8" s="1390"/>
      <c r="K8" s="1391"/>
      <c r="L8" s="1393"/>
      <c r="M8" s="1368" t="s">
        <v>210</v>
      </c>
      <c r="N8" s="1370"/>
      <c r="O8" s="1395"/>
      <c r="P8" s="1397"/>
      <c r="Q8" s="1399"/>
      <c r="R8" s="1374"/>
      <c r="S8" s="571"/>
      <c r="T8" s="1382" t="s">
        <v>103</v>
      </c>
      <c r="U8" s="1383"/>
      <c r="V8" s="1362" t="s">
        <v>104</v>
      </c>
      <c r="W8" s="1363"/>
      <c r="X8" s="1363"/>
      <c r="Y8" s="1363"/>
      <c r="Z8" s="1363"/>
      <c r="AA8" s="1363"/>
      <c r="AB8" s="1363"/>
      <c r="AC8" s="1363"/>
      <c r="AD8" s="1363"/>
      <c r="AE8" s="1363"/>
      <c r="AF8" s="1363"/>
      <c r="AG8" s="1364"/>
      <c r="AH8" s="572" t="s">
        <v>106</v>
      </c>
    </row>
    <row r="9" spans="1:34" ht="13.5" customHeight="1">
      <c r="A9" s="1385"/>
      <c r="B9" s="1389"/>
      <c r="C9" s="1390"/>
      <c r="D9" s="1390"/>
      <c r="E9" s="1390"/>
      <c r="F9" s="1390"/>
      <c r="G9" s="1390"/>
      <c r="H9" s="1390"/>
      <c r="I9" s="1390"/>
      <c r="J9" s="1390"/>
      <c r="K9" s="1391"/>
      <c r="L9" s="1393"/>
      <c r="M9" s="573"/>
      <c r="N9" s="574"/>
      <c r="O9" s="1395"/>
      <c r="P9" s="1397"/>
      <c r="Q9" s="1399"/>
      <c r="R9" s="1374"/>
      <c r="S9" s="1371" t="s">
        <v>98</v>
      </c>
      <c r="T9" s="1372" t="s">
        <v>203</v>
      </c>
      <c r="U9" s="1375" t="s">
        <v>127</v>
      </c>
      <c r="V9" s="1365" t="s">
        <v>128</v>
      </c>
      <c r="W9" s="1366"/>
      <c r="X9" s="1366"/>
      <c r="Y9" s="1366"/>
      <c r="Z9" s="1366"/>
      <c r="AA9" s="1366"/>
      <c r="AB9" s="1366"/>
      <c r="AC9" s="1366"/>
      <c r="AD9" s="1366"/>
      <c r="AE9" s="1366"/>
      <c r="AF9" s="1366"/>
      <c r="AG9" s="1367"/>
      <c r="AH9" s="1374" t="s">
        <v>219</v>
      </c>
    </row>
    <row r="10" spans="1:34" ht="150" customHeight="1">
      <c r="A10" s="1385"/>
      <c r="B10" s="1389"/>
      <c r="C10" s="1390"/>
      <c r="D10" s="1390"/>
      <c r="E10" s="1390"/>
      <c r="F10" s="1390"/>
      <c r="G10" s="1390"/>
      <c r="H10" s="1390"/>
      <c r="I10" s="1390"/>
      <c r="J10" s="1390"/>
      <c r="K10" s="1391"/>
      <c r="L10" s="1393"/>
      <c r="M10" s="575" t="s">
        <v>211</v>
      </c>
      <c r="N10" s="575" t="s">
        <v>212</v>
      </c>
      <c r="O10" s="1395"/>
      <c r="P10" s="1397"/>
      <c r="Q10" s="1399"/>
      <c r="R10" s="1374"/>
      <c r="S10" s="1371"/>
      <c r="T10" s="1373"/>
      <c r="U10" s="1376"/>
      <c r="V10" s="1368"/>
      <c r="W10" s="1369"/>
      <c r="X10" s="1369"/>
      <c r="Y10" s="1369"/>
      <c r="Z10" s="1369"/>
      <c r="AA10" s="1369"/>
      <c r="AB10" s="1369"/>
      <c r="AC10" s="1369"/>
      <c r="AD10" s="1369"/>
      <c r="AE10" s="1369"/>
      <c r="AF10" s="1369"/>
      <c r="AG10" s="1370"/>
      <c r="AH10" s="1374"/>
    </row>
    <row r="11" spans="1:34" ht="14.4">
      <c r="A11" s="576"/>
      <c r="B11" s="577"/>
      <c r="C11" s="578"/>
      <c r="D11" s="578"/>
      <c r="E11" s="578"/>
      <c r="F11" s="578"/>
      <c r="G11" s="578"/>
      <c r="H11" s="578"/>
      <c r="I11" s="578"/>
      <c r="J11" s="578"/>
      <c r="K11" s="579"/>
      <c r="L11" s="580"/>
      <c r="M11" s="580"/>
      <c r="N11" s="580"/>
      <c r="O11" s="581"/>
      <c r="P11" s="582"/>
      <c r="Q11" s="583"/>
      <c r="R11" s="584"/>
      <c r="S11" s="585"/>
      <c r="T11" s="586"/>
      <c r="U11" s="587"/>
      <c r="V11" s="588"/>
      <c r="W11" s="589"/>
      <c r="X11" s="589"/>
      <c r="Y11" s="589"/>
      <c r="Z11" s="589"/>
      <c r="AA11" s="589"/>
      <c r="AB11" s="589"/>
      <c r="AC11" s="589"/>
      <c r="AD11" s="589"/>
      <c r="AE11" s="589"/>
      <c r="AF11" s="589"/>
      <c r="AG11" s="589"/>
      <c r="AH11" s="584"/>
    </row>
    <row r="12" spans="1:34" ht="36.75" customHeight="1">
      <c r="A12" s="590">
        <v>1</v>
      </c>
      <c r="B12" s="591" t="str">
        <f>IF(基本情報入力シート!C33="","",基本情報入力シート!C33)</f>
        <v/>
      </c>
      <c r="C12" s="592" t="str">
        <f>IF(基本情報入力シート!D33="","",基本情報入力シート!D33)</f>
        <v/>
      </c>
      <c r="D12" s="593" t="str">
        <f>IF(基本情報入力シート!E33="","",基本情報入力シート!E33)</f>
        <v/>
      </c>
      <c r="E12" s="593" t="str">
        <f>IF(基本情報入力シート!F33="","",基本情報入力シート!F33)</f>
        <v/>
      </c>
      <c r="F12" s="593" t="str">
        <f>IF(基本情報入力シート!G33="","",基本情報入力シート!G33)</f>
        <v/>
      </c>
      <c r="G12" s="593" t="str">
        <f>IF(基本情報入力シート!H33="","",基本情報入力シート!H33)</f>
        <v/>
      </c>
      <c r="H12" s="593" t="str">
        <f>IF(基本情報入力シート!I33="","",基本情報入力シート!I33)</f>
        <v/>
      </c>
      <c r="I12" s="593" t="str">
        <f>IF(基本情報入力シート!J33="","",基本情報入力シート!J33)</f>
        <v/>
      </c>
      <c r="J12" s="593" t="str">
        <f>IF(基本情報入力シート!K33="","",基本情報入力シート!K33)</f>
        <v/>
      </c>
      <c r="K12" s="594" t="str">
        <f>IF(基本情報入力シート!L33="","",基本情報入力シート!L33)</f>
        <v/>
      </c>
      <c r="L12" s="595" t="str">
        <f>IF(基本情報入力シート!M33="","",基本情報入力シート!M33)</f>
        <v/>
      </c>
      <c r="M12" s="595" t="str">
        <f>IF(基本情報入力シート!R33="","",基本情報入力シート!R33)</f>
        <v/>
      </c>
      <c r="N12" s="595" t="str">
        <f>IF(基本情報入力シート!W33="","",基本情報入力シート!W33)</f>
        <v/>
      </c>
      <c r="O12" s="590" t="str">
        <f>IF(基本情報入力シート!X33="","",基本情報入力シート!X33)</f>
        <v/>
      </c>
      <c r="P12" s="596" t="str">
        <f>IF(基本情報入力シート!Y33="","",基本情報入力シート!Y33)</f>
        <v/>
      </c>
      <c r="Q12" s="597" t="str">
        <f>IF(基本情報入力シート!Z33="","",基本情報入力シート!Z33)</f>
        <v/>
      </c>
      <c r="R12" s="598" t="str">
        <f>IF(基本情報入力シート!AA33="","",基本情報入力シート!AA33)</f>
        <v/>
      </c>
      <c r="S12" s="599"/>
      <c r="T12" s="600"/>
      <c r="U12" s="601" t="str">
        <f>IF(P12="","",VLOOKUP(P12,【参考】数式用!$A$5:$I$38,MATCH(T12,【参考】数式用!$C$4:$G$4,0)+2,0))</f>
        <v/>
      </c>
      <c r="V12" s="235" t="s">
        <v>34</v>
      </c>
      <c r="W12" s="602"/>
      <c r="X12" s="232" t="s">
        <v>12</v>
      </c>
      <c r="Y12" s="602"/>
      <c r="Z12" s="384" t="s">
        <v>102</v>
      </c>
      <c r="AA12" s="603"/>
      <c r="AB12" s="232" t="s">
        <v>12</v>
      </c>
      <c r="AC12" s="603"/>
      <c r="AD12" s="232" t="s">
        <v>17</v>
      </c>
      <c r="AE12" s="604" t="s">
        <v>49</v>
      </c>
      <c r="AF12" s="605" t="str">
        <f>IF(W12&gt;=1,(AA12*12+AC12)-(W12*12+Y12)+1,"")</f>
        <v/>
      </c>
      <c r="AG12" s="606" t="s">
        <v>69</v>
      </c>
      <c r="AH12" s="607" t="str">
        <f>IFERROR(ROUNDDOWN(ROUND(Q12*R12,0)*U12,0)*AF12,"")</f>
        <v/>
      </c>
    </row>
    <row r="13" spans="1:34" ht="36.75" customHeight="1">
      <c r="A13" s="590">
        <f>A12+1</f>
        <v>2</v>
      </c>
      <c r="B13" s="591" t="str">
        <f>IF(基本情報入力シート!C34="","",基本情報入力シート!C34)</f>
        <v/>
      </c>
      <c r="C13" s="592" t="str">
        <f>IF(基本情報入力シート!D34="","",基本情報入力シート!D34)</f>
        <v/>
      </c>
      <c r="D13" s="593" t="str">
        <f>IF(基本情報入力シート!E34="","",基本情報入力シート!E34)</f>
        <v/>
      </c>
      <c r="E13" s="593" t="str">
        <f>IF(基本情報入力シート!F34="","",基本情報入力シート!F34)</f>
        <v/>
      </c>
      <c r="F13" s="593" t="str">
        <f>IF(基本情報入力シート!G34="","",基本情報入力シート!G34)</f>
        <v/>
      </c>
      <c r="G13" s="593" t="str">
        <f>IF(基本情報入力シート!H34="","",基本情報入力シート!H34)</f>
        <v/>
      </c>
      <c r="H13" s="593" t="str">
        <f>IF(基本情報入力シート!I34="","",基本情報入力シート!I34)</f>
        <v/>
      </c>
      <c r="I13" s="593" t="str">
        <f>IF(基本情報入力シート!J34="","",基本情報入力シート!J34)</f>
        <v/>
      </c>
      <c r="J13" s="593" t="str">
        <f>IF(基本情報入力シート!K34="","",基本情報入力シート!K34)</f>
        <v/>
      </c>
      <c r="K13" s="594" t="str">
        <f>IF(基本情報入力シート!L34="","",基本情報入力シート!L34)</f>
        <v/>
      </c>
      <c r="L13" s="595" t="str">
        <f>IF(基本情報入力シート!M34="","",基本情報入力シート!M34)</f>
        <v/>
      </c>
      <c r="M13" s="595" t="str">
        <f>IF(基本情報入力シート!R34="","",基本情報入力シート!R34)</f>
        <v/>
      </c>
      <c r="N13" s="595" t="str">
        <f>IF(基本情報入力シート!W34="","",基本情報入力シート!W34)</f>
        <v/>
      </c>
      <c r="O13" s="590" t="str">
        <f>IF(基本情報入力シート!X34="","",基本情報入力シート!X34)</f>
        <v/>
      </c>
      <c r="P13" s="596" t="str">
        <f>IF(基本情報入力シート!Y34="","",基本情報入力シート!Y34)</f>
        <v/>
      </c>
      <c r="Q13" s="597" t="str">
        <f>IF(基本情報入力シート!Z34="","",基本情報入力シート!Z34)</f>
        <v/>
      </c>
      <c r="R13" s="598" t="str">
        <f>IF(基本情報入力シート!AA34="","",基本情報入力シート!AA34)</f>
        <v/>
      </c>
      <c r="S13" s="599"/>
      <c r="T13" s="600"/>
      <c r="U13" s="601" t="str">
        <f>IF(P13="","",VLOOKUP(P13,【参考】数式用!$A$5:$I$38,MATCH(T13,【参考】数式用!$C$4:$G$4,0)+2,0))</f>
        <v/>
      </c>
      <c r="V13" s="235" t="s">
        <v>34</v>
      </c>
      <c r="W13" s="602"/>
      <c r="X13" s="232" t="s">
        <v>12</v>
      </c>
      <c r="Y13" s="602"/>
      <c r="Z13" s="384" t="s">
        <v>102</v>
      </c>
      <c r="AA13" s="603"/>
      <c r="AB13" s="232" t="s">
        <v>12</v>
      </c>
      <c r="AC13" s="603"/>
      <c r="AD13" s="232" t="s">
        <v>17</v>
      </c>
      <c r="AE13" s="604" t="s">
        <v>49</v>
      </c>
      <c r="AF13" s="605" t="str">
        <f t="shared" ref="AF13:AF16" si="0">IF(W13&gt;=1,(AA13*12+AC13)-(W13*12+Y13)+1,"")</f>
        <v/>
      </c>
      <c r="AG13" s="606" t="s">
        <v>69</v>
      </c>
      <c r="AH13" s="607" t="str">
        <f t="shared" ref="AH13:AH76" si="1">IFERROR(ROUNDDOWN(ROUND(Q13*R13,0)*U13,0)*AF13,"")</f>
        <v/>
      </c>
    </row>
    <row r="14" spans="1:34" ht="36.75" customHeight="1">
      <c r="A14" s="590">
        <f t="shared" ref="A14:A26" si="2">A13+1</f>
        <v>3</v>
      </c>
      <c r="B14" s="591" t="str">
        <f>IF(基本情報入力シート!C35="","",基本情報入力シート!C35)</f>
        <v/>
      </c>
      <c r="C14" s="592" t="str">
        <f>IF(基本情報入力シート!D35="","",基本情報入力シート!D35)</f>
        <v/>
      </c>
      <c r="D14" s="593" t="str">
        <f>IF(基本情報入力シート!E35="","",基本情報入力シート!E35)</f>
        <v/>
      </c>
      <c r="E14" s="593" t="str">
        <f>IF(基本情報入力シート!F35="","",基本情報入力シート!F35)</f>
        <v/>
      </c>
      <c r="F14" s="593" t="str">
        <f>IF(基本情報入力シート!G35="","",基本情報入力シート!G35)</f>
        <v/>
      </c>
      <c r="G14" s="593" t="str">
        <f>IF(基本情報入力シート!H35="","",基本情報入力シート!H35)</f>
        <v/>
      </c>
      <c r="H14" s="593" t="str">
        <f>IF(基本情報入力シート!I35="","",基本情報入力シート!I35)</f>
        <v/>
      </c>
      <c r="I14" s="593" t="str">
        <f>IF(基本情報入力シート!J35="","",基本情報入力シート!J35)</f>
        <v/>
      </c>
      <c r="J14" s="593" t="str">
        <f>IF(基本情報入力シート!K35="","",基本情報入力シート!K35)</f>
        <v/>
      </c>
      <c r="K14" s="594" t="str">
        <f>IF(基本情報入力シート!L35="","",基本情報入力シート!L35)</f>
        <v/>
      </c>
      <c r="L14" s="595" t="str">
        <f>IF(基本情報入力シート!M35="","",基本情報入力シート!M35)</f>
        <v/>
      </c>
      <c r="M14" s="595" t="str">
        <f>IF(基本情報入力シート!R35="","",基本情報入力シート!R35)</f>
        <v/>
      </c>
      <c r="N14" s="595" t="str">
        <f>IF(基本情報入力シート!W35="","",基本情報入力シート!W35)</f>
        <v/>
      </c>
      <c r="O14" s="590" t="str">
        <f>IF(基本情報入力シート!X35="","",基本情報入力シート!X35)</f>
        <v/>
      </c>
      <c r="P14" s="596" t="str">
        <f>IF(基本情報入力シート!Y35="","",基本情報入力シート!Y35)</f>
        <v/>
      </c>
      <c r="Q14" s="597" t="str">
        <f>IF(基本情報入力シート!Z35="","",基本情報入力シート!Z35)</f>
        <v/>
      </c>
      <c r="R14" s="598" t="str">
        <f>IF(基本情報入力シート!AA35="","",基本情報入力シート!AA35)</f>
        <v/>
      </c>
      <c r="S14" s="599"/>
      <c r="T14" s="600"/>
      <c r="U14" s="601" t="str">
        <f>IF(P14="","",VLOOKUP(P14,【参考】数式用!$A$5:$I$38,MATCH(T14,【参考】数式用!$C$4:$G$4,0)+2,0))</f>
        <v/>
      </c>
      <c r="V14" s="235" t="s">
        <v>34</v>
      </c>
      <c r="W14" s="602"/>
      <c r="X14" s="232" t="s">
        <v>12</v>
      </c>
      <c r="Y14" s="602"/>
      <c r="Z14" s="384" t="s">
        <v>102</v>
      </c>
      <c r="AA14" s="603"/>
      <c r="AB14" s="232" t="s">
        <v>12</v>
      </c>
      <c r="AC14" s="603"/>
      <c r="AD14" s="232" t="s">
        <v>17</v>
      </c>
      <c r="AE14" s="604" t="s">
        <v>49</v>
      </c>
      <c r="AF14" s="605" t="str">
        <f t="shared" si="0"/>
        <v/>
      </c>
      <c r="AG14" s="606" t="s">
        <v>69</v>
      </c>
      <c r="AH14" s="607" t="str">
        <f t="shared" si="1"/>
        <v/>
      </c>
    </row>
    <row r="15" spans="1:34" ht="36.75" customHeight="1">
      <c r="A15" s="590">
        <f t="shared" si="2"/>
        <v>4</v>
      </c>
      <c r="B15" s="591" t="str">
        <f>IF(基本情報入力シート!C36="","",基本情報入力シート!C36)</f>
        <v/>
      </c>
      <c r="C15" s="592" t="str">
        <f>IF(基本情報入力シート!D36="","",基本情報入力シート!D36)</f>
        <v/>
      </c>
      <c r="D15" s="593" t="str">
        <f>IF(基本情報入力シート!E36="","",基本情報入力シート!E36)</f>
        <v/>
      </c>
      <c r="E15" s="593" t="str">
        <f>IF(基本情報入力シート!F36="","",基本情報入力シート!F36)</f>
        <v/>
      </c>
      <c r="F15" s="593" t="str">
        <f>IF(基本情報入力シート!G36="","",基本情報入力シート!G36)</f>
        <v/>
      </c>
      <c r="G15" s="593" t="str">
        <f>IF(基本情報入力シート!H36="","",基本情報入力シート!H36)</f>
        <v/>
      </c>
      <c r="H15" s="593" t="str">
        <f>IF(基本情報入力シート!I36="","",基本情報入力シート!I36)</f>
        <v/>
      </c>
      <c r="I15" s="593" t="str">
        <f>IF(基本情報入力シート!J36="","",基本情報入力シート!J36)</f>
        <v/>
      </c>
      <c r="J15" s="593" t="str">
        <f>IF(基本情報入力シート!K36="","",基本情報入力シート!K36)</f>
        <v/>
      </c>
      <c r="K15" s="594" t="str">
        <f>IF(基本情報入力シート!L36="","",基本情報入力シート!L36)</f>
        <v/>
      </c>
      <c r="L15" s="595" t="str">
        <f>IF(基本情報入力シート!M36="","",基本情報入力シート!M36)</f>
        <v/>
      </c>
      <c r="M15" s="595" t="str">
        <f>IF(基本情報入力シート!R36="","",基本情報入力シート!R36)</f>
        <v/>
      </c>
      <c r="N15" s="595" t="str">
        <f>IF(基本情報入力シート!W36="","",基本情報入力シート!W36)</f>
        <v/>
      </c>
      <c r="O15" s="590" t="str">
        <f>IF(基本情報入力シート!X36="","",基本情報入力シート!X36)</f>
        <v/>
      </c>
      <c r="P15" s="596" t="str">
        <f>IF(基本情報入力シート!Y36="","",基本情報入力シート!Y36)</f>
        <v/>
      </c>
      <c r="Q15" s="597" t="str">
        <f>IF(基本情報入力シート!Z36="","",基本情報入力シート!Z36)</f>
        <v/>
      </c>
      <c r="R15" s="598" t="str">
        <f>IF(基本情報入力シート!AA36="","",基本情報入力シート!AA36)</f>
        <v/>
      </c>
      <c r="S15" s="599"/>
      <c r="T15" s="600"/>
      <c r="U15" s="601" t="str">
        <f>IF(P15="","",VLOOKUP(P15,【参考】数式用!$A$5:$I$38,MATCH(T15,【参考】数式用!$C$4:$G$4,0)+2,0))</f>
        <v/>
      </c>
      <c r="V15" s="235" t="s">
        <v>34</v>
      </c>
      <c r="W15" s="602"/>
      <c r="X15" s="232" t="s">
        <v>12</v>
      </c>
      <c r="Y15" s="602"/>
      <c r="Z15" s="384" t="s">
        <v>102</v>
      </c>
      <c r="AA15" s="603"/>
      <c r="AB15" s="232" t="s">
        <v>12</v>
      </c>
      <c r="AC15" s="603"/>
      <c r="AD15" s="232" t="s">
        <v>17</v>
      </c>
      <c r="AE15" s="604" t="s">
        <v>49</v>
      </c>
      <c r="AF15" s="605" t="str">
        <f t="shared" si="0"/>
        <v/>
      </c>
      <c r="AG15" s="606" t="s">
        <v>69</v>
      </c>
      <c r="AH15" s="607" t="str">
        <f t="shared" si="1"/>
        <v/>
      </c>
    </row>
    <row r="16" spans="1:34" ht="36.75" customHeight="1">
      <c r="A16" s="590">
        <f t="shared" si="2"/>
        <v>5</v>
      </c>
      <c r="B16" s="591" t="str">
        <f>IF(基本情報入力シート!C37="","",基本情報入力シート!C37)</f>
        <v/>
      </c>
      <c r="C16" s="592" t="str">
        <f>IF(基本情報入力シート!D37="","",基本情報入力シート!D37)</f>
        <v/>
      </c>
      <c r="D16" s="593" t="str">
        <f>IF(基本情報入力シート!E37="","",基本情報入力シート!E37)</f>
        <v/>
      </c>
      <c r="E16" s="593" t="str">
        <f>IF(基本情報入力シート!F37="","",基本情報入力シート!F37)</f>
        <v/>
      </c>
      <c r="F16" s="593" t="str">
        <f>IF(基本情報入力シート!G37="","",基本情報入力シート!G37)</f>
        <v/>
      </c>
      <c r="G16" s="593" t="str">
        <f>IF(基本情報入力シート!H37="","",基本情報入力シート!H37)</f>
        <v/>
      </c>
      <c r="H16" s="593" t="str">
        <f>IF(基本情報入力シート!I37="","",基本情報入力シート!I37)</f>
        <v/>
      </c>
      <c r="I16" s="593" t="str">
        <f>IF(基本情報入力シート!J37="","",基本情報入力シート!J37)</f>
        <v/>
      </c>
      <c r="J16" s="593" t="str">
        <f>IF(基本情報入力シート!K37="","",基本情報入力シート!K37)</f>
        <v/>
      </c>
      <c r="K16" s="594" t="str">
        <f>IF(基本情報入力シート!L37="","",基本情報入力シート!L37)</f>
        <v/>
      </c>
      <c r="L16" s="595" t="str">
        <f>IF(基本情報入力シート!M37="","",基本情報入力シート!M37)</f>
        <v/>
      </c>
      <c r="M16" s="595" t="str">
        <f>IF(基本情報入力シート!R37="","",基本情報入力シート!R37)</f>
        <v/>
      </c>
      <c r="N16" s="595" t="str">
        <f>IF(基本情報入力シート!W37="","",基本情報入力シート!W37)</f>
        <v/>
      </c>
      <c r="O16" s="590" t="str">
        <f>IF(基本情報入力シート!X37="","",基本情報入力シート!X37)</f>
        <v/>
      </c>
      <c r="P16" s="596" t="str">
        <f>IF(基本情報入力シート!Y37="","",基本情報入力シート!Y37)</f>
        <v/>
      </c>
      <c r="Q16" s="597" t="str">
        <f>IF(基本情報入力シート!Z37="","",基本情報入力シート!Z37)</f>
        <v/>
      </c>
      <c r="R16" s="598" t="str">
        <f>IF(基本情報入力シート!AA37="","",基本情報入力シート!AA37)</f>
        <v/>
      </c>
      <c r="S16" s="599"/>
      <c r="T16" s="600"/>
      <c r="U16" s="601" t="str">
        <f>IF(P16="","",VLOOKUP(P16,【参考】数式用!$A$5:$I$38,MATCH(T16,【参考】数式用!$C$4:$G$4,0)+2,0))</f>
        <v/>
      </c>
      <c r="V16" s="235" t="s">
        <v>34</v>
      </c>
      <c r="W16" s="602"/>
      <c r="X16" s="232" t="s">
        <v>12</v>
      </c>
      <c r="Y16" s="602"/>
      <c r="Z16" s="384" t="s">
        <v>102</v>
      </c>
      <c r="AA16" s="603"/>
      <c r="AB16" s="232" t="s">
        <v>12</v>
      </c>
      <c r="AC16" s="603"/>
      <c r="AD16" s="232" t="s">
        <v>17</v>
      </c>
      <c r="AE16" s="604" t="s">
        <v>49</v>
      </c>
      <c r="AF16" s="605" t="str">
        <f t="shared" si="0"/>
        <v/>
      </c>
      <c r="AG16" s="606" t="s">
        <v>69</v>
      </c>
      <c r="AH16" s="607" t="str">
        <f t="shared" si="1"/>
        <v/>
      </c>
    </row>
    <row r="17" spans="1:34" ht="36.75" customHeight="1">
      <c r="A17" s="590">
        <f t="shared" si="2"/>
        <v>6</v>
      </c>
      <c r="B17" s="591" t="str">
        <f>IF(基本情報入力シート!C38="","",基本情報入力シート!C38)</f>
        <v/>
      </c>
      <c r="C17" s="592" t="str">
        <f>IF(基本情報入力シート!D38="","",基本情報入力シート!D38)</f>
        <v/>
      </c>
      <c r="D17" s="593" t="str">
        <f>IF(基本情報入力シート!E38="","",基本情報入力シート!E38)</f>
        <v/>
      </c>
      <c r="E17" s="593" t="str">
        <f>IF(基本情報入力シート!F38="","",基本情報入力シート!F38)</f>
        <v/>
      </c>
      <c r="F17" s="593" t="str">
        <f>IF(基本情報入力シート!G38="","",基本情報入力シート!G38)</f>
        <v/>
      </c>
      <c r="G17" s="593" t="str">
        <f>IF(基本情報入力シート!H38="","",基本情報入力シート!H38)</f>
        <v/>
      </c>
      <c r="H17" s="593" t="str">
        <f>IF(基本情報入力シート!I38="","",基本情報入力シート!I38)</f>
        <v/>
      </c>
      <c r="I17" s="593" t="str">
        <f>IF(基本情報入力シート!J38="","",基本情報入力シート!J38)</f>
        <v/>
      </c>
      <c r="J17" s="593" t="str">
        <f>IF(基本情報入力シート!K38="","",基本情報入力シート!K38)</f>
        <v/>
      </c>
      <c r="K17" s="594" t="str">
        <f>IF(基本情報入力シート!L38="","",基本情報入力シート!L38)</f>
        <v/>
      </c>
      <c r="L17" s="595" t="str">
        <f>IF(基本情報入力シート!M38="","",基本情報入力シート!M38)</f>
        <v/>
      </c>
      <c r="M17" s="595" t="str">
        <f>IF(基本情報入力シート!R38="","",基本情報入力シート!R38)</f>
        <v/>
      </c>
      <c r="N17" s="595" t="str">
        <f>IF(基本情報入力シート!W38="","",基本情報入力シート!W38)</f>
        <v/>
      </c>
      <c r="O17" s="590" t="str">
        <f>IF(基本情報入力シート!X38="","",基本情報入力シート!X38)</f>
        <v/>
      </c>
      <c r="P17" s="596" t="str">
        <f>IF(基本情報入力シート!Y38="","",基本情報入力シート!Y38)</f>
        <v/>
      </c>
      <c r="Q17" s="597" t="str">
        <f>IF(基本情報入力シート!Z38="","",基本情報入力シート!Z38)</f>
        <v/>
      </c>
      <c r="R17" s="598" t="str">
        <f>IF(基本情報入力シート!AA38="","",基本情報入力シート!AA38)</f>
        <v/>
      </c>
      <c r="S17" s="599"/>
      <c r="T17" s="600"/>
      <c r="U17" s="601" t="str">
        <f>IF(P17="","",VLOOKUP(P17,【参考】数式用!$A$5:$I$38,MATCH(T17,【参考】数式用!$C$4:$G$4,0)+2,0))</f>
        <v/>
      </c>
      <c r="V17" s="235" t="s">
        <v>193</v>
      </c>
      <c r="W17" s="602"/>
      <c r="X17" s="232" t="s">
        <v>194</v>
      </c>
      <c r="Y17" s="602"/>
      <c r="Z17" s="384" t="s">
        <v>195</v>
      </c>
      <c r="AA17" s="603"/>
      <c r="AB17" s="232" t="s">
        <v>194</v>
      </c>
      <c r="AC17" s="603"/>
      <c r="AD17" s="232" t="s">
        <v>196</v>
      </c>
      <c r="AE17" s="604" t="s">
        <v>197</v>
      </c>
      <c r="AF17" s="605" t="str">
        <f t="shared" ref="AF17:AF80" si="3">IF(W17&gt;=1,(AA17*12+AC17)-(W17*12+Y17)+1,"")</f>
        <v/>
      </c>
      <c r="AG17" s="606" t="s">
        <v>198</v>
      </c>
      <c r="AH17" s="607" t="str">
        <f t="shared" si="1"/>
        <v/>
      </c>
    </row>
    <row r="18" spans="1:34" ht="36.75" customHeight="1">
      <c r="A18" s="590">
        <f t="shared" si="2"/>
        <v>7</v>
      </c>
      <c r="B18" s="591" t="str">
        <f>IF(基本情報入力シート!C39="","",基本情報入力シート!C39)</f>
        <v/>
      </c>
      <c r="C18" s="592" t="str">
        <f>IF(基本情報入力シート!D39="","",基本情報入力シート!D39)</f>
        <v/>
      </c>
      <c r="D18" s="593" t="str">
        <f>IF(基本情報入力シート!E39="","",基本情報入力シート!E39)</f>
        <v/>
      </c>
      <c r="E18" s="593" t="str">
        <f>IF(基本情報入力シート!F39="","",基本情報入力シート!F39)</f>
        <v/>
      </c>
      <c r="F18" s="593" t="str">
        <f>IF(基本情報入力シート!G39="","",基本情報入力シート!G39)</f>
        <v/>
      </c>
      <c r="G18" s="593" t="str">
        <f>IF(基本情報入力シート!H39="","",基本情報入力シート!H39)</f>
        <v/>
      </c>
      <c r="H18" s="593" t="str">
        <f>IF(基本情報入力シート!I39="","",基本情報入力シート!I39)</f>
        <v/>
      </c>
      <c r="I18" s="593" t="str">
        <f>IF(基本情報入力シート!J39="","",基本情報入力シート!J39)</f>
        <v/>
      </c>
      <c r="J18" s="593" t="str">
        <f>IF(基本情報入力シート!K39="","",基本情報入力シート!K39)</f>
        <v/>
      </c>
      <c r="K18" s="594" t="str">
        <f>IF(基本情報入力シート!L39="","",基本情報入力シート!L39)</f>
        <v/>
      </c>
      <c r="L18" s="595" t="str">
        <f>IF(基本情報入力シート!M39="","",基本情報入力シート!M39)</f>
        <v/>
      </c>
      <c r="M18" s="595" t="str">
        <f>IF(基本情報入力シート!R39="","",基本情報入力シート!R39)</f>
        <v/>
      </c>
      <c r="N18" s="595" t="str">
        <f>IF(基本情報入力シート!W39="","",基本情報入力シート!W39)</f>
        <v/>
      </c>
      <c r="O18" s="590" t="str">
        <f>IF(基本情報入力シート!X39="","",基本情報入力シート!X39)</f>
        <v/>
      </c>
      <c r="P18" s="596" t="str">
        <f>IF(基本情報入力シート!Y39="","",基本情報入力シート!Y39)</f>
        <v/>
      </c>
      <c r="Q18" s="597" t="str">
        <f>IF(基本情報入力シート!Z39="","",基本情報入力シート!Z39)</f>
        <v/>
      </c>
      <c r="R18" s="598" t="str">
        <f>IF(基本情報入力シート!AA39="","",基本情報入力シート!AA39)</f>
        <v/>
      </c>
      <c r="S18" s="599"/>
      <c r="T18" s="600"/>
      <c r="U18" s="601" t="str">
        <f>IF(P18="","",VLOOKUP(P18,【参考】数式用!$A$5:$I$38,MATCH(T18,【参考】数式用!$C$4:$G$4,0)+2,0))</f>
        <v/>
      </c>
      <c r="V18" s="235" t="s">
        <v>193</v>
      </c>
      <c r="W18" s="602"/>
      <c r="X18" s="232" t="s">
        <v>194</v>
      </c>
      <c r="Y18" s="602"/>
      <c r="Z18" s="384" t="s">
        <v>195</v>
      </c>
      <c r="AA18" s="603"/>
      <c r="AB18" s="232" t="s">
        <v>194</v>
      </c>
      <c r="AC18" s="603"/>
      <c r="AD18" s="232" t="s">
        <v>196</v>
      </c>
      <c r="AE18" s="604" t="s">
        <v>197</v>
      </c>
      <c r="AF18" s="605" t="str">
        <f t="shared" si="3"/>
        <v/>
      </c>
      <c r="AG18" s="606" t="s">
        <v>198</v>
      </c>
      <c r="AH18" s="607" t="str">
        <f t="shared" si="1"/>
        <v/>
      </c>
    </row>
    <row r="19" spans="1:34" ht="36.75" customHeight="1">
      <c r="A19" s="590">
        <f t="shared" si="2"/>
        <v>8</v>
      </c>
      <c r="B19" s="591" t="str">
        <f>IF(基本情報入力シート!C40="","",基本情報入力シート!C40)</f>
        <v/>
      </c>
      <c r="C19" s="592" t="str">
        <f>IF(基本情報入力シート!D40="","",基本情報入力シート!D40)</f>
        <v/>
      </c>
      <c r="D19" s="593" t="str">
        <f>IF(基本情報入力シート!E40="","",基本情報入力シート!E40)</f>
        <v/>
      </c>
      <c r="E19" s="593" t="str">
        <f>IF(基本情報入力シート!F40="","",基本情報入力シート!F40)</f>
        <v/>
      </c>
      <c r="F19" s="593" t="str">
        <f>IF(基本情報入力シート!G40="","",基本情報入力シート!G40)</f>
        <v/>
      </c>
      <c r="G19" s="593" t="str">
        <f>IF(基本情報入力シート!H40="","",基本情報入力シート!H40)</f>
        <v/>
      </c>
      <c r="H19" s="593" t="str">
        <f>IF(基本情報入力シート!I40="","",基本情報入力シート!I40)</f>
        <v/>
      </c>
      <c r="I19" s="593" t="str">
        <f>IF(基本情報入力シート!J40="","",基本情報入力シート!J40)</f>
        <v/>
      </c>
      <c r="J19" s="593" t="str">
        <f>IF(基本情報入力シート!K40="","",基本情報入力シート!K40)</f>
        <v/>
      </c>
      <c r="K19" s="594" t="str">
        <f>IF(基本情報入力シート!L40="","",基本情報入力シート!L40)</f>
        <v/>
      </c>
      <c r="L19" s="595" t="str">
        <f>IF(基本情報入力シート!M40="","",基本情報入力シート!M40)</f>
        <v/>
      </c>
      <c r="M19" s="595" t="str">
        <f>IF(基本情報入力シート!R40="","",基本情報入力シート!R40)</f>
        <v/>
      </c>
      <c r="N19" s="595" t="str">
        <f>IF(基本情報入力シート!W40="","",基本情報入力シート!W40)</f>
        <v/>
      </c>
      <c r="O19" s="590" t="str">
        <f>IF(基本情報入力シート!X40="","",基本情報入力シート!X40)</f>
        <v/>
      </c>
      <c r="P19" s="596" t="str">
        <f>IF(基本情報入力シート!Y40="","",基本情報入力シート!Y40)</f>
        <v/>
      </c>
      <c r="Q19" s="597" t="str">
        <f>IF(基本情報入力シート!Z40="","",基本情報入力シート!Z40)</f>
        <v/>
      </c>
      <c r="R19" s="598" t="str">
        <f>IF(基本情報入力シート!AA40="","",基本情報入力シート!AA40)</f>
        <v/>
      </c>
      <c r="S19" s="599"/>
      <c r="T19" s="600"/>
      <c r="U19" s="601" t="str">
        <f>IF(P19="","",VLOOKUP(P19,【参考】数式用!$A$5:$I$38,MATCH(T19,【参考】数式用!$C$4:$G$4,0)+2,0))</f>
        <v/>
      </c>
      <c r="V19" s="235" t="s">
        <v>193</v>
      </c>
      <c r="W19" s="602"/>
      <c r="X19" s="232" t="s">
        <v>194</v>
      </c>
      <c r="Y19" s="602"/>
      <c r="Z19" s="384" t="s">
        <v>195</v>
      </c>
      <c r="AA19" s="603"/>
      <c r="AB19" s="232" t="s">
        <v>194</v>
      </c>
      <c r="AC19" s="603"/>
      <c r="AD19" s="232" t="s">
        <v>196</v>
      </c>
      <c r="AE19" s="604" t="s">
        <v>197</v>
      </c>
      <c r="AF19" s="605" t="str">
        <f t="shared" si="3"/>
        <v/>
      </c>
      <c r="AG19" s="606" t="s">
        <v>198</v>
      </c>
      <c r="AH19" s="607" t="str">
        <f t="shared" si="1"/>
        <v/>
      </c>
    </row>
    <row r="20" spans="1:34" ht="36.75" customHeight="1">
      <c r="A20" s="590">
        <f t="shared" si="2"/>
        <v>9</v>
      </c>
      <c r="B20" s="591" t="str">
        <f>IF(基本情報入力シート!C41="","",基本情報入力シート!C41)</f>
        <v/>
      </c>
      <c r="C20" s="592" t="str">
        <f>IF(基本情報入力シート!D41="","",基本情報入力シート!D41)</f>
        <v/>
      </c>
      <c r="D20" s="593" t="str">
        <f>IF(基本情報入力シート!E41="","",基本情報入力シート!E41)</f>
        <v/>
      </c>
      <c r="E20" s="593" t="str">
        <f>IF(基本情報入力シート!F41="","",基本情報入力シート!F41)</f>
        <v/>
      </c>
      <c r="F20" s="593" t="str">
        <f>IF(基本情報入力シート!G41="","",基本情報入力シート!G41)</f>
        <v/>
      </c>
      <c r="G20" s="593" t="str">
        <f>IF(基本情報入力シート!H41="","",基本情報入力シート!H41)</f>
        <v/>
      </c>
      <c r="H20" s="593" t="str">
        <f>IF(基本情報入力シート!I41="","",基本情報入力シート!I41)</f>
        <v/>
      </c>
      <c r="I20" s="593" t="str">
        <f>IF(基本情報入力シート!J41="","",基本情報入力シート!J41)</f>
        <v/>
      </c>
      <c r="J20" s="593" t="str">
        <f>IF(基本情報入力シート!K41="","",基本情報入力シート!K41)</f>
        <v/>
      </c>
      <c r="K20" s="594" t="str">
        <f>IF(基本情報入力シート!L41="","",基本情報入力シート!L41)</f>
        <v/>
      </c>
      <c r="L20" s="595" t="str">
        <f>IF(基本情報入力シート!M41="","",基本情報入力シート!M41)</f>
        <v/>
      </c>
      <c r="M20" s="595" t="str">
        <f>IF(基本情報入力シート!R41="","",基本情報入力シート!R41)</f>
        <v/>
      </c>
      <c r="N20" s="595" t="str">
        <f>IF(基本情報入力シート!W41="","",基本情報入力シート!W41)</f>
        <v/>
      </c>
      <c r="O20" s="590" t="str">
        <f>IF(基本情報入力シート!X41="","",基本情報入力シート!X41)</f>
        <v/>
      </c>
      <c r="P20" s="596" t="str">
        <f>IF(基本情報入力シート!Y41="","",基本情報入力シート!Y41)</f>
        <v/>
      </c>
      <c r="Q20" s="597" t="str">
        <f>IF(基本情報入力シート!Z41="","",基本情報入力シート!Z41)</f>
        <v/>
      </c>
      <c r="R20" s="598" t="str">
        <f>IF(基本情報入力シート!AA41="","",基本情報入力シート!AA41)</f>
        <v/>
      </c>
      <c r="S20" s="599"/>
      <c r="T20" s="600"/>
      <c r="U20" s="601" t="str">
        <f>IF(P20="","",VLOOKUP(P20,【参考】数式用!$A$5:$I$38,MATCH(T20,【参考】数式用!$C$4:$G$4,0)+2,0))</f>
        <v/>
      </c>
      <c r="V20" s="235" t="s">
        <v>193</v>
      </c>
      <c r="W20" s="602"/>
      <c r="X20" s="232" t="s">
        <v>194</v>
      </c>
      <c r="Y20" s="602"/>
      <c r="Z20" s="384" t="s">
        <v>195</v>
      </c>
      <c r="AA20" s="603"/>
      <c r="AB20" s="232" t="s">
        <v>194</v>
      </c>
      <c r="AC20" s="603"/>
      <c r="AD20" s="232" t="s">
        <v>196</v>
      </c>
      <c r="AE20" s="604" t="s">
        <v>197</v>
      </c>
      <c r="AF20" s="605" t="str">
        <f t="shared" si="3"/>
        <v/>
      </c>
      <c r="AG20" s="606" t="s">
        <v>198</v>
      </c>
      <c r="AH20" s="607" t="str">
        <f t="shared" si="1"/>
        <v/>
      </c>
    </row>
    <row r="21" spans="1:34" ht="36.75" customHeight="1">
      <c r="A21" s="590">
        <f t="shared" si="2"/>
        <v>10</v>
      </c>
      <c r="B21" s="591" t="str">
        <f>IF(基本情報入力シート!C42="","",基本情報入力シート!C42)</f>
        <v/>
      </c>
      <c r="C21" s="592" t="str">
        <f>IF(基本情報入力シート!D42="","",基本情報入力シート!D42)</f>
        <v/>
      </c>
      <c r="D21" s="593" t="str">
        <f>IF(基本情報入力シート!E42="","",基本情報入力シート!E42)</f>
        <v/>
      </c>
      <c r="E21" s="593" t="str">
        <f>IF(基本情報入力シート!F42="","",基本情報入力シート!F42)</f>
        <v/>
      </c>
      <c r="F21" s="593" t="str">
        <f>IF(基本情報入力シート!G42="","",基本情報入力シート!G42)</f>
        <v/>
      </c>
      <c r="G21" s="593" t="str">
        <f>IF(基本情報入力シート!H42="","",基本情報入力シート!H42)</f>
        <v/>
      </c>
      <c r="H21" s="593" t="str">
        <f>IF(基本情報入力シート!I42="","",基本情報入力シート!I42)</f>
        <v/>
      </c>
      <c r="I21" s="593" t="str">
        <f>IF(基本情報入力シート!J42="","",基本情報入力シート!J42)</f>
        <v/>
      </c>
      <c r="J21" s="593" t="str">
        <f>IF(基本情報入力シート!K42="","",基本情報入力シート!K42)</f>
        <v/>
      </c>
      <c r="K21" s="594" t="str">
        <f>IF(基本情報入力シート!L42="","",基本情報入力シート!L42)</f>
        <v/>
      </c>
      <c r="L21" s="595" t="str">
        <f>IF(基本情報入力シート!M42="","",基本情報入力シート!M42)</f>
        <v/>
      </c>
      <c r="M21" s="595" t="str">
        <f>IF(基本情報入力シート!R42="","",基本情報入力シート!R42)</f>
        <v/>
      </c>
      <c r="N21" s="595" t="str">
        <f>IF(基本情報入力シート!W42="","",基本情報入力シート!W42)</f>
        <v/>
      </c>
      <c r="O21" s="590" t="str">
        <f>IF(基本情報入力シート!X42="","",基本情報入力シート!X42)</f>
        <v/>
      </c>
      <c r="P21" s="596" t="str">
        <f>IF(基本情報入力シート!Y42="","",基本情報入力シート!Y42)</f>
        <v/>
      </c>
      <c r="Q21" s="597" t="str">
        <f>IF(基本情報入力シート!Z42="","",基本情報入力シート!Z42)</f>
        <v/>
      </c>
      <c r="R21" s="598" t="str">
        <f>IF(基本情報入力シート!AA42="","",基本情報入力シート!AA42)</f>
        <v/>
      </c>
      <c r="S21" s="599"/>
      <c r="T21" s="600"/>
      <c r="U21" s="601" t="str">
        <f>IF(P21="","",VLOOKUP(P21,【参考】数式用!$A$5:$I$38,MATCH(T21,【参考】数式用!$C$4:$G$4,0)+2,0))</f>
        <v/>
      </c>
      <c r="V21" s="235" t="s">
        <v>193</v>
      </c>
      <c r="W21" s="602"/>
      <c r="X21" s="232" t="s">
        <v>194</v>
      </c>
      <c r="Y21" s="602"/>
      <c r="Z21" s="384" t="s">
        <v>195</v>
      </c>
      <c r="AA21" s="603"/>
      <c r="AB21" s="232" t="s">
        <v>194</v>
      </c>
      <c r="AC21" s="603"/>
      <c r="AD21" s="232" t="s">
        <v>196</v>
      </c>
      <c r="AE21" s="604" t="s">
        <v>197</v>
      </c>
      <c r="AF21" s="605" t="str">
        <f t="shared" si="3"/>
        <v/>
      </c>
      <c r="AG21" s="606" t="s">
        <v>198</v>
      </c>
      <c r="AH21" s="607" t="str">
        <f t="shared" si="1"/>
        <v/>
      </c>
    </row>
    <row r="22" spans="1:34" ht="36.75" customHeight="1">
      <c r="A22" s="590">
        <f t="shared" si="2"/>
        <v>11</v>
      </c>
      <c r="B22" s="591" t="str">
        <f>IF(基本情報入力シート!C43="","",基本情報入力シート!C43)</f>
        <v/>
      </c>
      <c r="C22" s="592" t="str">
        <f>IF(基本情報入力シート!D43="","",基本情報入力シート!D43)</f>
        <v/>
      </c>
      <c r="D22" s="593" t="str">
        <f>IF(基本情報入力シート!E43="","",基本情報入力シート!E43)</f>
        <v/>
      </c>
      <c r="E22" s="593" t="str">
        <f>IF(基本情報入力シート!F43="","",基本情報入力シート!F43)</f>
        <v/>
      </c>
      <c r="F22" s="593" t="str">
        <f>IF(基本情報入力シート!G43="","",基本情報入力シート!G43)</f>
        <v/>
      </c>
      <c r="G22" s="593" t="str">
        <f>IF(基本情報入力シート!H43="","",基本情報入力シート!H43)</f>
        <v/>
      </c>
      <c r="H22" s="593" t="str">
        <f>IF(基本情報入力シート!I43="","",基本情報入力シート!I43)</f>
        <v/>
      </c>
      <c r="I22" s="593" t="str">
        <f>IF(基本情報入力シート!J43="","",基本情報入力シート!J43)</f>
        <v/>
      </c>
      <c r="J22" s="593" t="str">
        <f>IF(基本情報入力シート!K43="","",基本情報入力シート!K43)</f>
        <v/>
      </c>
      <c r="K22" s="594" t="str">
        <f>IF(基本情報入力シート!L43="","",基本情報入力シート!L43)</f>
        <v/>
      </c>
      <c r="L22" s="595" t="str">
        <f>IF(基本情報入力シート!M43="","",基本情報入力シート!M43)</f>
        <v/>
      </c>
      <c r="M22" s="595" t="str">
        <f>IF(基本情報入力シート!R43="","",基本情報入力シート!R43)</f>
        <v/>
      </c>
      <c r="N22" s="595" t="str">
        <f>IF(基本情報入力シート!W43="","",基本情報入力シート!W43)</f>
        <v/>
      </c>
      <c r="O22" s="590" t="str">
        <f>IF(基本情報入力シート!X43="","",基本情報入力シート!X43)</f>
        <v/>
      </c>
      <c r="P22" s="596" t="str">
        <f>IF(基本情報入力シート!Y43="","",基本情報入力シート!Y43)</f>
        <v/>
      </c>
      <c r="Q22" s="597" t="str">
        <f>IF(基本情報入力シート!Z43="","",基本情報入力シート!Z43)</f>
        <v/>
      </c>
      <c r="R22" s="598" t="str">
        <f>IF(基本情報入力シート!AA43="","",基本情報入力シート!AA43)</f>
        <v/>
      </c>
      <c r="S22" s="599"/>
      <c r="T22" s="600"/>
      <c r="U22" s="601" t="str">
        <f>IF(P22="","",VLOOKUP(P22,【参考】数式用!$A$5:$I$38,MATCH(T22,【参考】数式用!$C$4:$G$4,0)+2,0))</f>
        <v/>
      </c>
      <c r="V22" s="235" t="s">
        <v>193</v>
      </c>
      <c r="W22" s="602"/>
      <c r="X22" s="232" t="s">
        <v>194</v>
      </c>
      <c r="Y22" s="602"/>
      <c r="Z22" s="384" t="s">
        <v>195</v>
      </c>
      <c r="AA22" s="603"/>
      <c r="AB22" s="232" t="s">
        <v>194</v>
      </c>
      <c r="AC22" s="603"/>
      <c r="AD22" s="232" t="s">
        <v>196</v>
      </c>
      <c r="AE22" s="604" t="s">
        <v>197</v>
      </c>
      <c r="AF22" s="605" t="str">
        <f t="shared" si="3"/>
        <v/>
      </c>
      <c r="AG22" s="606" t="s">
        <v>198</v>
      </c>
      <c r="AH22" s="607" t="str">
        <f t="shared" si="1"/>
        <v/>
      </c>
    </row>
    <row r="23" spans="1:34" ht="36.75" customHeight="1">
      <c r="A23" s="590">
        <f t="shared" si="2"/>
        <v>12</v>
      </c>
      <c r="B23" s="591" t="str">
        <f>IF(基本情報入力シート!C44="","",基本情報入力シート!C44)</f>
        <v/>
      </c>
      <c r="C23" s="592" t="str">
        <f>IF(基本情報入力シート!D44="","",基本情報入力シート!D44)</f>
        <v/>
      </c>
      <c r="D23" s="593" t="str">
        <f>IF(基本情報入力シート!E44="","",基本情報入力シート!E44)</f>
        <v/>
      </c>
      <c r="E23" s="593" t="str">
        <f>IF(基本情報入力シート!F44="","",基本情報入力シート!F44)</f>
        <v/>
      </c>
      <c r="F23" s="593" t="str">
        <f>IF(基本情報入力シート!G44="","",基本情報入力シート!G44)</f>
        <v/>
      </c>
      <c r="G23" s="593" t="str">
        <f>IF(基本情報入力シート!H44="","",基本情報入力シート!H44)</f>
        <v/>
      </c>
      <c r="H23" s="593" t="str">
        <f>IF(基本情報入力シート!I44="","",基本情報入力シート!I44)</f>
        <v/>
      </c>
      <c r="I23" s="593" t="str">
        <f>IF(基本情報入力シート!J44="","",基本情報入力シート!J44)</f>
        <v/>
      </c>
      <c r="J23" s="593" t="str">
        <f>IF(基本情報入力シート!K44="","",基本情報入力シート!K44)</f>
        <v/>
      </c>
      <c r="K23" s="594" t="str">
        <f>IF(基本情報入力シート!L44="","",基本情報入力シート!L44)</f>
        <v/>
      </c>
      <c r="L23" s="595" t="str">
        <f>IF(基本情報入力シート!M44="","",基本情報入力シート!M44)</f>
        <v/>
      </c>
      <c r="M23" s="595" t="str">
        <f>IF(基本情報入力シート!R44="","",基本情報入力シート!R44)</f>
        <v/>
      </c>
      <c r="N23" s="595" t="str">
        <f>IF(基本情報入力シート!W44="","",基本情報入力シート!W44)</f>
        <v/>
      </c>
      <c r="O23" s="590" t="str">
        <f>IF(基本情報入力シート!X44="","",基本情報入力シート!X44)</f>
        <v/>
      </c>
      <c r="P23" s="596" t="str">
        <f>IF(基本情報入力シート!Y44="","",基本情報入力シート!Y44)</f>
        <v/>
      </c>
      <c r="Q23" s="597" t="str">
        <f>IF(基本情報入力シート!Z44="","",基本情報入力シート!Z44)</f>
        <v/>
      </c>
      <c r="R23" s="598" t="str">
        <f>IF(基本情報入力シート!AA44="","",基本情報入力シート!AA44)</f>
        <v/>
      </c>
      <c r="S23" s="599"/>
      <c r="T23" s="600"/>
      <c r="U23" s="601" t="str">
        <f>IF(P23="","",VLOOKUP(P23,【参考】数式用!$A$5:$I$38,MATCH(T23,【参考】数式用!$C$4:$G$4,0)+2,0))</f>
        <v/>
      </c>
      <c r="V23" s="235" t="s">
        <v>193</v>
      </c>
      <c r="W23" s="602"/>
      <c r="X23" s="232" t="s">
        <v>194</v>
      </c>
      <c r="Y23" s="602"/>
      <c r="Z23" s="384" t="s">
        <v>195</v>
      </c>
      <c r="AA23" s="603"/>
      <c r="AB23" s="232" t="s">
        <v>194</v>
      </c>
      <c r="AC23" s="603"/>
      <c r="AD23" s="232" t="s">
        <v>196</v>
      </c>
      <c r="AE23" s="604" t="s">
        <v>197</v>
      </c>
      <c r="AF23" s="605" t="str">
        <f t="shared" si="3"/>
        <v/>
      </c>
      <c r="AG23" s="606" t="s">
        <v>198</v>
      </c>
      <c r="AH23" s="607" t="str">
        <f t="shared" si="1"/>
        <v/>
      </c>
    </row>
    <row r="24" spans="1:34" ht="36.75" customHeight="1">
      <c r="A24" s="590">
        <f t="shared" si="2"/>
        <v>13</v>
      </c>
      <c r="B24" s="591" t="str">
        <f>IF(基本情報入力シート!C45="","",基本情報入力シート!C45)</f>
        <v/>
      </c>
      <c r="C24" s="592" t="str">
        <f>IF(基本情報入力シート!D45="","",基本情報入力シート!D45)</f>
        <v/>
      </c>
      <c r="D24" s="593" t="str">
        <f>IF(基本情報入力シート!E45="","",基本情報入力シート!E45)</f>
        <v/>
      </c>
      <c r="E24" s="593" t="str">
        <f>IF(基本情報入力シート!F45="","",基本情報入力シート!F45)</f>
        <v/>
      </c>
      <c r="F24" s="593" t="str">
        <f>IF(基本情報入力シート!G45="","",基本情報入力シート!G45)</f>
        <v/>
      </c>
      <c r="G24" s="593" t="str">
        <f>IF(基本情報入力シート!H45="","",基本情報入力シート!H45)</f>
        <v/>
      </c>
      <c r="H24" s="593" t="str">
        <f>IF(基本情報入力シート!I45="","",基本情報入力シート!I45)</f>
        <v/>
      </c>
      <c r="I24" s="593" t="str">
        <f>IF(基本情報入力シート!J45="","",基本情報入力シート!J45)</f>
        <v/>
      </c>
      <c r="J24" s="593" t="str">
        <f>IF(基本情報入力シート!K45="","",基本情報入力シート!K45)</f>
        <v/>
      </c>
      <c r="K24" s="594" t="str">
        <f>IF(基本情報入力シート!L45="","",基本情報入力シート!L45)</f>
        <v/>
      </c>
      <c r="L24" s="595" t="str">
        <f>IF(基本情報入力シート!M45="","",基本情報入力シート!M45)</f>
        <v/>
      </c>
      <c r="M24" s="595" t="str">
        <f>IF(基本情報入力シート!R45="","",基本情報入力シート!R45)</f>
        <v/>
      </c>
      <c r="N24" s="595" t="str">
        <f>IF(基本情報入力シート!W45="","",基本情報入力シート!W45)</f>
        <v/>
      </c>
      <c r="O24" s="590" t="str">
        <f>IF(基本情報入力シート!X45="","",基本情報入力シート!X45)</f>
        <v/>
      </c>
      <c r="P24" s="596" t="str">
        <f>IF(基本情報入力シート!Y45="","",基本情報入力シート!Y45)</f>
        <v/>
      </c>
      <c r="Q24" s="597" t="str">
        <f>IF(基本情報入力シート!Z45="","",基本情報入力シート!Z45)</f>
        <v/>
      </c>
      <c r="R24" s="598" t="str">
        <f>IF(基本情報入力シート!AA45="","",基本情報入力シート!AA45)</f>
        <v/>
      </c>
      <c r="S24" s="599"/>
      <c r="T24" s="600"/>
      <c r="U24" s="601" t="str">
        <f>IF(P24="","",VLOOKUP(P24,【参考】数式用!$A$5:$I$38,MATCH(T24,【参考】数式用!$C$4:$G$4,0)+2,0))</f>
        <v/>
      </c>
      <c r="V24" s="235" t="s">
        <v>193</v>
      </c>
      <c r="W24" s="602"/>
      <c r="X24" s="232" t="s">
        <v>194</v>
      </c>
      <c r="Y24" s="602"/>
      <c r="Z24" s="384" t="s">
        <v>195</v>
      </c>
      <c r="AA24" s="603"/>
      <c r="AB24" s="232" t="s">
        <v>194</v>
      </c>
      <c r="AC24" s="603"/>
      <c r="AD24" s="232" t="s">
        <v>196</v>
      </c>
      <c r="AE24" s="604" t="s">
        <v>197</v>
      </c>
      <c r="AF24" s="605" t="str">
        <f t="shared" si="3"/>
        <v/>
      </c>
      <c r="AG24" s="606" t="s">
        <v>198</v>
      </c>
      <c r="AH24" s="607" t="str">
        <f t="shared" si="1"/>
        <v/>
      </c>
    </row>
    <row r="25" spans="1:34" ht="36.75" customHeight="1">
      <c r="A25" s="590">
        <f t="shared" si="2"/>
        <v>14</v>
      </c>
      <c r="B25" s="591" t="str">
        <f>IF(基本情報入力シート!C46="","",基本情報入力シート!C46)</f>
        <v/>
      </c>
      <c r="C25" s="592" t="str">
        <f>IF(基本情報入力シート!D46="","",基本情報入力シート!D46)</f>
        <v/>
      </c>
      <c r="D25" s="593" t="str">
        <f>IF(基本情報入力シート!E46="","",基本情報入力シート!E46)</f>
        <v/>
      </c>
      <c r="E25" s="593" t="str">
        <f>IF(基本情報入力シート!F46="","",基本情報入力シート!F46)</f>
        <v/>
      </c>
      <c r="F25" s="593" t="str">
        <f>IF(基本情報入力シート!G46="","",基本情報入力シート!G46)</f>
        <v/>
      </c>
      <c r="G25" s="593" t="str">
        <f>IF(基本情報入力シート!H46="","",基本情報入力シート!H46)</f>
        <v/>
      </c>
      <c r="H25" s="593" t="str">
        <f>IF(基本情報入力シート!I46="","",基本情報入力シート!I46)</f>
        <v/>
      </c>
      <c r="I25" s="593" t="str">
        <f>IF(基本情報入力シート!J46="","",基本情報入力シート!J46)</f>
        <v/>
      </c>
      <c r="J25" s="593" t="str">
        <f>IF(基本情報入力シート!K46="","",基本情報入力シート!K46)</f>
        <v/>
      </c>
      <c r="K25" s="594" t="str">
        <f>IF(基本情報入力シート!L46="","",基本情報入力シート!L46)</f>
        <v/>
      </c>
      <c r="L25" s="595" t="str">
        <f>IF(基本情報入力シート!M46="","",基本情報入力シート!M46)</f>
        <v/>
      </c>
      <c r="M25" s="595" t="str">
        <f>IF(基本情報入力シート!R46="","",基本情報入力シート!R46)</f>
        <v/>
      </c>
      <c r="N25" s="595" t="str">
        <f>IF(基本情報入力シート!W46="","",基本情報入力シート!W46)</f>
        <v/>
      </c>
      <c r="O25" s="590" t="str">
        <f>IF(基本情報入力シート!X46="","",基本情報入力シート!X46)</f>
        <v/>
      </c>
      <c r="P25" s="596" t="str">
        <f>IF(基本情報入力シート!Y46="","",基本情報入力シート!Y46)</f>
        <v/>
      </c>
      <c r="Q25" s="597" t="str">
        <f>IF(基本情報入力シート!Z46="","",基本情報入力シート!Z46)</f>
        <v/>
      </c>
      <c r="R25" s="598" t="str">
        <f>IF(基本情報入力シート!AA46="","",基本情報入力シート!AA46)</f>
        <v/>
      </c>
      <c r="S25" s="599"/>
      <c r="T25" s="600"/>
      <c r="U25" s="601" t="str">
        <f>IF(P25="","",VLOOKUP(P25,【参考】数式用!$A$5:$I$38,MATCH(T25,【参考】数式用!$C$4:$G$4,0)+2,0))</f>
        <v/>
      </c>
      <c r="V25" s="235" t="s">
        <v>193</v>
      </c>
      <c r="W25" s="602"/>
      <c r="X25" s="232" t="s">
        <v>194</v>
      </c>
      <c r="Y25" s="602"/>
      <c r="Z25" s="384" t="s">
        <v>195</v>
      </c>
      <c r="AA25" s="603"/>
      <c r="AB25" s="232" t="s">
        <v>194</v>
      </c>
      <c r="AC25" s="603"/>
      <c r="AD25" s="232" t="s">
        <v>196</v>
      </c>
      <c r="AE25" s="604" t="s">
        <v>197</v>
      </c>
      <c r="AF25" s="605" t="str">
        <f t="shared" si="3"/>
        <v/>
      </c>
      <c r="AG25" s="606" t="s">
        <v>198</v>
      </c>
      <c r="AH25" s="607" t="str">
        <f t="shared" si="1"/>
        <v/>
      </c>
    </row>
    <row r="26" spans="1:34" ht="36.75" customHeight="1">
      <c r="A26" s="590">
        <f t="shared" si="2"/>
        <v>15</v>
      </c>
      <c r="B26" s="591" t="str">
        <f>IF(基本情報入力シート!C47="","",基本情報入力シート!C47)</f>
        <v/>
      </c>
      <c r="C26" s="592" t="str">
        <f>IF(基本情報入力シート!D47="","",基本情報入力シート!D47)</f>
        <v/>
      </c>
      <c r="D26" s="593" t="str">
        <f>IF(基本情報入力シート!E47="","",基本情報入力シート!E47)</f>
        <v/>
      </c>
      <c r="E26" s="593" t="str">
        <f>IF(基本情報入力シート!F47="","",基本情報入力シート!F47)</f>
        <v/>
      </c>
      <c r="F26" s="593" t="str">
        <f>IF(基本情報入力シート!G47="","",基本情報入力シート!G47)</f>
        <v/>
      </c>
      <c r="G26" s="593" t="str">
        <f>IF(基本情報入力シート!H47="","",基本情報入力シート!H47)</f>
        <v/>
      </c>
      <c r="H26" s="593" t="str">
        <f>IF(基本情報入力シート!I47="","",基本情報入力シート!I47)</f>
        <v/>
      </c>
      <c r="I26" s="593" t="str">
        <f>IF(基本情報入力シート!J47="","",基本情報入力シート!J47)</f>
        <v/>
      </c>
      <c r="J26" s="593" t="str">
        <f>IF(基本情報入力シート!K47="","",基本情報入力シート!K47)</f>
        <v/>
      </c>
      <c r="K26" s="594" t="str">
        <f>IF(基本情報入力シート!L47="","",基本情報入力シート!L47)</f>
        <v/>
      </c>
      <c r="L26" s="595" t="str">
        <f>IF(基本情報入力シート!M47="","",基本情報入力シート!M47)</f>
        <v/>
      </c>
      <c r="M26" s="595" t="str">
        <f>IF(基本情報入力シート!R47="","",基本情報入力シート!R47)</f>
        <v/>
      </c>
      <c r="N26" s="595" t="str">
        <f>IF(基本情報入力シート!W47="","",基本情報入力シート!W47)</f>
        <v/>
      </c>
      <c r="O26" s="590" t="str">
        <f>IF(基本情報入力シート!X47="","",基本情報入力シート!X47)</f>
        <v/>
      </c>
      <c r="P26" s="596" t="str">
        <f>IF(基本情報入力シート!Y47="","",基本情報入力シート!Y47)</f>
        <v/>
      </c>
      <c r="Q26" s="597" t="str">
        <f>IF(基本情報入力シート!Z47="","",基本情報入力シート!Z47)</f>
        <v/>
      </c>
      <c r="R26" s="598" t="str">
        <f>IF(基本情報入力シート!AA47="","",基本情報入力シート!AA47)</f>
        <v/>
      </c>
      <c r="S26" s="599"/>
      <c r="T26" s="600"/>
      <c r="U26" s="601" t="str">
        <f>IF(P26="","",VLOOKUP(P26,【参考】数式用!$A$5:$I$38,MATCH(T26,【参考】数式用!$C$4:$G$4,0)+2,0))</f>
        <v/>
      </c>
      <c r="V26" s="235" t="s">
        <v>193</v>
      </c>
      <c r="W26" s="602"/>
      <c r="X26" s="232" t="s">
        <v>194</v>
      </c>
      <c r="Y26" s="602"/>
      <c r="Z26" s="384" t="s">
        <v>195</v>
      </c>
      <c r="AA26" s="603"/>
      <c r="AB26" s="232" t="s">
        <v>194</v>
      </c>
      <c r="AC26" s="603"/>
      <c r="AD26" s="232" t="s">
        <v>196</v>
      </c>
      <c r="AE26" s="604" t="s">
        <v>197</v>
      </c>
      <c r="AF26" s="605" t="str">
        <f t="shared" si="3"/>
        <v/>
      </c>
      <c r="AG26" s="606" t="s">
        <v>198</v>
      </c>
      <c r="AH26" s="607" t="str">
        <f t="shared" si="1"/>
        <v/>
      </c>
    </row>
    <row r="27" spans="1:34" ht="36.75" customHeight="1">
      <c r="A27" s="590">
        <f t="shared" ref="A27:A90" si="4">A26+1</f>
        <v>16</v>
      </c>
      <c r="B27" s="591" t="str">
        <f>IF(基本情報入力シート!C48="","",基本情報入力シート!C48)</f>
        <v/>
      </c>
      <c r="C27" s="592" t="str">
        <f>IF(基本情報入力シート!D48="","",基本情報入力シート!D48)</f>
        <v/>
      </c>
      <c r="D27" s="593" t="str">
        <f>IF(基本情報入力シート!E48="","",基本情報入力シート!E48)</f>
        <v/>
      </c>
      <c r="E27" s="593" t="str">
        <f>IF(基本情報入力シート!F48="","",基本情報入力シート!F48)</f>
        <v/>
      </c>
      <c r="F27" s="593" t="str">
        <f>IF(基本情報入力シート!G48="","",基本情報入力シート!G48)</f>
        <v/>
      </c>
      <c r="G27" s="593" t="str">
        <f>IF(基本情報入力シート!H48="","",基本情報入力シート!H48)</f>
        <v/>
      </c>
      <c r="H27" s="593" t="str">
        <f>IF(基本情報入力シート!I48="","",基本情報入力シート!I48)</f>
        <v/>
      </c>
      <c r="I27" s="593" t="str">
        <f>IF(基本情報入力シート!J48="","",基本情報入力シート!J48)</f>
        <v/>
      </c>
      <c r="J27" s="593" t="str">
        <f>IF(基本情報入力シート!K48="","",基本情報入力シート!K48)</f>
        <v/>
      </c>
      <c r="K27" s="594" t="str">
        <f>IF(基本情報入力シート!L48="","",基本情報入力シート!L48)</f>
        <v/>
      </c>
      <c r="L27" s="595" t="str">
        <f>IF(基本情報入力シート!M48="","",基本情報入力シート!M48)</f>
        <v/>
      </c>
      <c r="M27" s="595" t="str">
        <f>IF(基本情報入力シート!R48="","",基本情報入力シート!R48)</f>
        <v/>
      </c>
      <c r="N27" s="595" t="str">
        <f>IF(基本情報入力シート!W48="","",基本情報入力シート!W48)</f>
        <v/>
      </c>
      <c r="O27" s="590" t="str">
        <f>IF(基本情報入力シート!X48="","",基本情報入力シート!X48)</f>
        <v/>
      </c>
      <c r="P27" s="596" t="str">
        <f>IF(基本情報入力シート!Y48="","",基本情報入力シート!Y48)</f>
        <v/>
      </c>
      <c r="Q27" s="597" t="str">
        <f>IF(基本情報入力シート!Z48="","",基本情報入力シート!Z48)</f>
        <v/>
      </c>
      <c r="R27" s="598" t="str">
        <f>IF(基本情報入力シート!AA48="","",基本情報入力シート!AA48)</f>
        <v/>
      </c>
      <c r="S27" s="599"/>
      <c r="T27" s="600"/>
      <c r="U27" s="601" t="str">
        <f>IF(P27="","",VLOOKUP(P27,【参考】数式用!$A$5:$I$38,MATCH(T27,【参考】数式用!$C$4:$G$4,0)+2,0))</f>
        <v/>
      </c>
      <c r="V27" s="235" t="s">
        <v>193</v>
      </c>
      <c r="W27" s="602"/>
      <c r="X27" s="232" t="s">
        <v>194</v>
      </c>
      <c r="Y27" s="602"/>
      <c r="Z27" s="384" t="s">
        <v>195</v>
      </c>
      <c r="AA27" s="603"/>
      <c r="AB27" s="232" t="s">
        <v>194</v>
      </c>
      <c r="AC27" s="603"/>
      <c r="AD27" s="232" t="s">
        <v>196</v>
      </c>
      <c r="AE27" s="604" t="s">
        <v>197</v>
      </c>
      <c r="AF27" s="605" t="str">
        <f t="shared" si="3"/>
        <v/>
      </c>
      <c r="AG27" s="606" t="s">
        <v>198</v>
      </c>
      <c r="AH27" s="607" t="str">
        <f t="shared" si="1"/>
        <v/>
      </c>
    </row>
    <row r="28" spans="1:34" ht="36.75" customHeight="1">
      <c r="A28" s="590">
        <f t="shared" si="4"/>
        <v>17</v>
      </c>
      <c r="B28" s="591" t="str">
        <f>IF(基本情報入力シート!C49="","",基本情報入力シート!C49)</f>
        <v/>
      </c>
      <c r="C28" s="592" t="str">
        <f>IF(基本情報入力シート!D49="","",基本情報入力シート!D49)</f>
        <v/>
      </c>
      <c r="D28" s="593" t="str">
        <f>IF(基本情報入力シート!E49="","",基本情報入力シート!E49)</f>
        <v/>
      </c>
      <c r="E28" s="593" t="str">
        <f>IF(基本情報入力シート!F49="","",基本情報入力シート!F49)</f>
        <v/>
      </c>
      <c r="F28" s="593" t="str">
        <f>IF(基本情報入力シート!G49="","",基本情報入力シート!G49)</f>
        <v/>
      </c>
      <c r="G28" s="593" t="str">
        <f>IF(基本情報入力シート!H49="","",基本情報入力シート!H49)</f>
        <v/>
      </c>
      <c r="H28" s="593" t="str">
        <f>IF(基本情報入力シート!I49="","",基本情報入力シート!I49)</f>
        <v/>
      </c>
      <c r="I28" s="593" t="str">
        <f>IF(基本情報入力シート!J49="","",基本情報入力シート!J49)</f>
        <v/>
      </c>
      <c r="J28" s="593" t="str">
        <f>IF(基本情報入力シート!K49="","",基本情報入力シート!K49)</f>
        <v/>
      </c>
      <c r="K28" s="594" t="str">
        <f>IF(基本情報入力シート!L49="","",基本情報入力シート!L49)</f>
        <v/>
      </c>
      <c r="L28" s="595" t="str">
        <f>IF(基本情報入力シート!M49="","",基本情報入力シート!M49)</f>
        <v/>
      </c>
      <c r="M28" s="595" t="str">
        <f>IF(基本情報入力シート!R49="","",基本情報入力シート!R49)</f>
        <v/>
      </c>
      <c r="N28" s="595" t="str">
        <f>IF(基本情報入力シート!W49="","",基本情報入力シート!W49)</f>
        <v/>
      </c>
      <c r="O28" s="590" t="str">
        <f>IF(基本情報入力シート!X49="","",基本情報入力シート!X49)</f>
        <v/>
      </c>
      <c r="P28" s="596" t="str">
        <f>IF(基本情報入力シート!Y49="","",基本情報入力シート!Y49)</f>
        <v/>
      </c>
      <c r="Q28" s="597" t="str">
        <f>IF(基本情報入力シート!Z49="","",基本情報入力シート!Z49)</f>
        <v/>
      </c>
      <c r="R28" s="598" t="str">
        <f>IF(基本情報入力シート!AA49="","",基本情報入力シート!AA49)</f>
        <v/>
      </c>
      <c r="S28" s="599"/>
      <c r="T28" s="600"/>
      <c r="U28" s="601" t="str">
        <f>IF(P28="","",VLOOKUP(P28,【参考】数式用!$A$5:$I$38,MATCH(T28,【参考】数式用!$C$4:$G$4,0)+2,0))</f>
        <v/>
      </c>
      <c r="V28" s="235" t="s">
        <v>193</v>
      </c>
      <c r="W28" s="602"/>
      <c r="X28" s="232" t="s">
        <v>194</v>
      </c>
      <c r="Y28" s="602"/>
      <c r="Z28" s="384" t="s">
        <v>195</v>
      </c>
      <c r="AA28" s="603"/>
      <c r="AB28" s="232" t="s">
        <v>194</v>
      </c>
      <c r="AC28" s="603"/>
      <c r="AD28" s="232" t="s">
        <v>196</v>
      </c>
      <c r="AE28" s="604" t="s">
        <v>197</v>
      </c>
      <c r="AF28" s="605" t="str">
        <f t="shared" si="3"/>
        <v/>
      </c>
      <c r="AG28" s="606" t="s">
        <v>198</v>
      </c>
      <c r="AH28" s="607" t="str">
        <f t="shared" si="1"/>
        <v/>
      </c>
    </row>
    <row r="29" spans="1:34" ht="36.75" customHeight="1">
      <c r="A29" s="590">
        <f t="shared" si="4"/>
        <v>18</v>
      </c>
      <c r="B29" s="591" t="str">
        <f>IF(基本情報入力シート!C50="","",基本情報入力シート!C50)</f>
        <v/>
      </c>
      <c r="C29" s="592" t="str">
        <f>IF(基本情報入力シート!D50="","",基本情報入力シート!D50)</f>
        <v/>
      </c>
      <c r="D29" s="593" t="str">
        <f>IF(基本情報入力シート!E50="","",基本情報入力シート!E50)</f>
        <v/>
      </c>
      <c r="E29" s="593" t="str">
        <f>IF(基本情報入力シート!F50="","",基本情報入力シート!F50)</f>
        <v/>
      </c>
      <c r="F29" s="593" t="str">
        <f>IF(基本情報入力シート!G50="","",基本情報入力シート!G50)</f>
        <v/>
      </c>
      <c r="G29" s="593" t="str">
        <f>IF(基本情報入力シート!H50="","",基本情報入力シート!H50)</f>
        <v/>
      </c>
      <c r="H29" s="593" t="str">
        <f>IF(基本情報入力シート!I50="","",基本情報入力シート!I50)</f>
        <v/>
      </c>
      <c r="I29" s="593" t="str">
        <f>IF(基本情報入力シート!J50="","",基本情報入力シート!J50)</f>
        <v/>
      </c>
      <c r="J29" s="593" t="str">
        <f>IF(基本情報入力シート!K50="","",基本情報入力シート!K50)</f>
        <v/>
      </c>
      <c r="K29" s="594" t="str">
        <f>IF(基本情報入力シート!L50="","",基本情報入力シート!L50)</f>
        <v/>
      </c>
      <c r="L29" s="595" t="str">
        <f>IF(基本情報入力シート!M50="","",基本情報入力シート!M50)</f>
        <v/>
      </c>
      <c r="M29" s="595" t="str">
        <f>IF(基本情報入力シート!R50="","",基本情報入力シート!R50)</f>
        <v/>
      </c>
      <c r="N29" s="595" t="str">
        <f>IF(基本情報入力シート!W50="","",基本情報入力シート!W50)</f>
        <v/>
      </c>
      <c r="O29" s="590" t="str">
        <f>IF(基本情報入力シート!X50="","",基本情報入力シート!X50)</f>
        <v/>
      </c>
      <c r="P29" s="596" t="str">
        <f>IF(基本情報入力シート!Y50="","",基本情報入力シート!Y50)</f>
        <v/>
      </c>
      <c r="Q29" s="597" t="str">
        <f>IF(基本情報入力シート!Z50="","",基本情報入力シート!Z50)</f>
        <v/>
      </c>
      <c r="R29" s="598" t="str">
        <f>IF(基本情報入力シート!AA50="","",基本情報入力シート!AA50)</f>
        <v/>
      </c>
      <c r="S29" s="599"/>
      <c r="T29" s="600"/>
      <c r="U29" s="601" t="str">
        <f>IF(P29="","",VLOOKUP(P29,【参考】数式用!$A$5:$I$38,MATCH(T29,【参考】数式用!$C$4:$G$4,0)+2,0))</f>
        <v/>
      </c>
      <c r="V29" s="235" t="s">
        <v>193</v>
      </c>
      <c r="W29" s="602"/>
      <c r="X29" s="232" t="s">
        <v>194</v>
      </c>
      <c r="Y29" s="602"/>
      <c r="Z29" s="384" t="s">
        <v>195</v>
      </c>
      <c r="AA29" s="603"/>
      <c r="AB29" s="232" t="s">
        <v>194</v>
      </c>
      <c r="AC29" s="603"/>
      <c r="AD29" s="232" t="s">
        <v>196</v>
      </c>
      <c r="AE29" s="604" t="s">
        <v>197</v>
      </c>
      <c r="AF29" s="605" t="str">
        <f t="shared" si="3"/>
        <v/>
      </c>
      <c r="AG29" s="606" t="s">
        <v>198</v>
      </c>
      <c r="AH29" s="607" t="str">
        <f t="shared" si="1"/>
        <v/>
      </c>
    </row>
    <row r="30" spans="1:34" ht="36.75" customHeight="1">
      <c r="A30" s="590">
        <f t="shared" si="4"/>
        <v>19</v>
      </c>
      <c r="B30" s="591" t="str">
        <f>IF(基本情報入力シート!C51="","",基本情報入力シート!C51)</f>
        <v/>
      </c>
      <c r="C30" s="592" t="str">
        <f>IF(基本情報入力シート!D51="","",基本情報入力シート!D51)</f>
        <v/>
      </c>
      <c r="D30" s="593" t="str">
        <f>IF(基本情報入力シート!E51="","",基本情報入力シート!E51)</f>
        <v/>
      </c>
      <c r="E30" s="593" t="str">
        <f>IF(基本情報入力シート!F51="","",基本情報入力シート!F51)</f>
        <v/>
      </c>
      <c r="F30" s="593" t="str">
        <f>IF(基本情報入力シート!G51="","",基本情報入力シート!G51)</f>
        <v/>
      </c>
      <c r="G30" s="593" t="str">
        <f>IF(基本情報入力シート!H51="","",基本情報入力シート!H51)</f>
        <v/>
      </c>
      <c r="H30" s="593" t="str">
        <f>IF(基本情報入力シート!I51="","",基本情報入力シート!I51)</f>
        <v/>
      </c>
      <c r="I30" s="593" t="str">
        <f>IF(基本情報入力シート!J51="","",基本情報入力シート!J51)</f>
        <v/>
      </c>
      <c r="J30" s="593" t="str">
        <f>IF(基本情報入力シート!K51="","",基本情報入力シート!K51)</f>
        <v/>
      </c>
      <c r="K30" s="594" t="str">
        <f>IF(基本情報入力シート!L51="","",基本情報入力シート!L51)</f>
        <v/>
      </c>
      <c r="L30" s="595" t="str">
        <f>IF(基本情報入力シート!M51="","",基本情報入力シート!M51)</f>
        <v/>
      </c>
      <c r="M30" s="595" t="str">
        <f>IF(基本情報入力シート!R51="","",基本情報入力シート!R51)</f>
        <v/>
      </c>
      <c r="N30" s="595" t="str">
        <f>IF(基本情報入力シート!W51="","",基本情報入力シート!W51)</f>
        <v/>
      </c>
      <c r="O30" s="590" t="str">
        <f>IF(基本情報入力シート!X51="","",基本情報入力シート!X51)</f>
        <v/>
      </c>
      <c r="P30" s="596" t="str">
        <f>IF(基本情報入力シート!Y51="","",基本情報入力シート!Y51)</f>
        <v/>
      </c>
      <c r="Q30" s="597" t="str">
        <f>IF(基本情報入力シート!Z51="","",基本情報入力シート!Z51)</f>
        <v/>
      </c>
      <c r="R30" s="598" t="str">
        <f>IF(基本情報入力シート!AA51="","",基本情報入力シート!AA51)</f>
        <v/>
      </c>
      <c r="S30" s="599"/>
      <c r="T30" s="600"/>
      <c r="U30" s="601" t="str">
        <f>IF(P30="","",VLOOKUP(P30,【参考】数式用!$A$5:$I$38,MATCH(T30,【参考】数式用!$C$4:$G$4,0)+2,0))</f>
        <v/>
      </c>
      <c r="V30" s="235" t="s">
        <v>193</v>
      </c>
      <c r="W30" s="602"/>
      <c r="X30" s="232" t="s">
        <v>194</v>
      </c>
      <c r="Y30" s="602"/>
      <c r="Z30" s="384" t="s">
        <v>195</v>
      </c>
      <c r="AA30" s="603"/>
      <c r="AB30" s="232" t="s">
        <v>194</v>
      </c>
      <c r="AC30" s="603"/>
      <c r="AD30" s="232" t="s">
        <v>196</v>
      </c>
      <c r="AE30" s="604" t="s">
        <v>197</v>
      </c>
      <c r="AF30" s="605" t="str">
        <f t="shared" si="3"/>
        <v/>
      </c>
      <c r="AG30" s="606" t="s">
        <v>198</v>
      </c>
      <c r="AH30" s="607" t="str">
        <f t="shared" si="1"/>
        <v/>
      </c>
    </row>
    <row r="31" spans="1:34" ht="36.75" customHeight="1">
      <c r="A31" s="590">
        <f t="shared" si="4"/>
        <v>20</v>
      </c>
      <c r="B31" s="591" t="str">
        <f>IF(基本情報入力シート!C52="","",基本情報入力シート!C52)</f>
        <v/>
      </c>
      <c r="C31" s="592" t="str">
        <f>IF(基本情報入力シート!D52="","",基本情報入力シート!D52)</f>
        <v/>
      </c>
      <c r="D31" s="593" t="str">
        <f>IF(基本情報入力シート!E52="","",基本情報入力シート!E52)</f>
        <v/>
      </c>
      <c r="E31" s="593" t="str">
        <f>IF(基本情報入力シート!F52="","",基本情報入力シート!F52)</f>
        <v/>
      </c>
      <c r="F31" s="593" t="str">
        <f>IF(基本情報入力シート!G52="","",基本情報入力シート!G52)</f>
        <v/>
      </c>
      <c r="G31" s="593" t="str">
        <f>IF(基本情報入力シート!H52="","",基本情報入力シート!H52)</f>
        <v/>
      </c>
      <c r="H31" s="593" t="str">
        <f>IF(基本情報入力シート!I52="","",基本情報入力シート!I52)</f>
        <v/>
      </c>
      <c r="I31" s="593" t="str">
        <f>IF(基本情報入力シート!J52="","",基本情報入力シート!J52)</f>
        <v/>
      </c>
      <c r="J31" s="593" t="str">
        <f>IF(基本情報入力シート!K52="","",基本情報入力シート!K52)</f>
        <v/>
      </c>
      <c r="K31" s="594" t="str">
        <f>IF(基本情報入力シート!L52="","",基本情報入力シート!L52)</f>
        <v/>
      </c>
      <c r="L31" s="595" t="str">
        <f>IF(基本情報入力シート!M52="","",基本情報入力シート!M52)</f>
        <v/>
      </c>
      <c r="M31" s="595" t="str">
        <f>IF(基本情報入力シート!R52="","",基本情報入力シート!R52)</f>
        <v/>
      </c>
      <c r="N31" s="595" t="str">
        <f>IF(基本情報入力シート!W52="","",基本情報入力シート!W52)</f>
        <v/>
      </c>
      <c r="O31" s="590" t="str">
        <f>IF(基本情報入力シート!X52="","",基本情報入力シート!X52)</f>
        <v/>
      </c>
      <c r="P31" s="596" t="str">
        <f>IF(基本情報入力シート!Y52="","",基本情報入力シート!Y52)</f>
        <v/>
      </c>
      <c r="Q31" s="597" t="str">
        <f>IF(基本情報入力シート!Z52="","",基本情報入力シート!Z52)</f>
        <v/>
      </c>
      <c r="R31" s="598" t="str">
        <f>IF(基本情報入力シート!AA52="","",基本情報入力シート!AA52)</f>
        <v/>
      </c>
      <c r="S31" s="599"/>
      <c r="T31" s="600"/>
      <c r="U31" s="601" t="str">
        <f>IF(P31="","",VLOOKUP(P31,【参考】数式用!$A$5:$I$38,MATCH(T31,【参考】数式用!$C$4:$G$4,0)+2,0))</f>
        <v/>
      </c>
      <c r="V31" s="235" t="s">
        <v>193</v>
      </c>
      <c r="W31" s="602"/>
      <c r="X31" s="232" t="s">
        <v>194</v>
      </c>
      <c r="Y31" s="602"/>
      <c r="Z31" s="384" t="s">
        <v>195</v>
      </c>
      <c r="AA31" s="603"/>
      <c r="AB31" s="232" t="s">
        <v>194</v>
      </c>
      <c r="AC31" s="603"/>
      <c r="AD31" s="232" t="s">
        <v>196</v>
      </c>
      <c r="AE31" s="604" t="s">
        <v>197</v>
      </c>
      <c r="AF31" s="605" t="str">
        <f t="shared" si="3"/>
        <v/>
      </c>
      <c r="AG31" s="606" t="s">
        <v>198</v>
      </c>
      <c r="AH31" s="607" t="str">
        <f t="shared" si="1"/>
        <v/>
      </c>
    </row>
    <row r="32" spans="1:34" ht="36.75" customHeight="1">
      <c r="A32" s="590">
        <f t="shared" si="4"/>
        <v>21</v>
      </c>
      <c r="B32" s="591" t="str">
        <f>IF(基本情報入力シート!C53="","",基本情報入力シート!C53)</f>
        <v/>
      </c>
      <c r="C32" s="592" t="str">
        <f>IF(基本情報入力シート!D53="","",基本情報入力シート!D53)</f>
        <v/>
      </c>
      <c r="D32" s="593" t="str">
        <f>IF(基本情報入力シート!E53="","",基本情報入力シート!E53)</f>
        <v/>
      </c>
      <c r="E32" s="593" t="str">
        <f>IF(基本情報入力シート!F53="","",基本情報入力シート!F53)</f>
        <v/>
      </c>
      <c r="F32" s="593" t="str">
        <f>IF(基本情報入力シート!G53="","",基本情報入力シート!G53)</f>
        <v/>
      </c>
      <c r="G32" s="593" t="str">
        <f>IF(基本情報入力シート!H53="","",基本情報入力シート!H53)</f>
        <v/>
      </c>
      <c r="H32" s="593" t="str">
        <f>IF(基本情報入力シート!I53="","",基本情報入力シート!I53)</f>
        <v/>
      </c>
      <c r="I32" s="593" t="str">
        <f>IF(基本情報入力シート!J53="","",基本情報入力シート!J53)</f>
        <v/>
      </c>
      <c r="J32" s="593" t="str">
        <f>IF(基本情報入力シート!K53="","",基本情報入力シート!K53)</f>
        <v/>
      </c>
      <c r="K32" s="594" t="str">
        <f>IF(基本情報入力シート!L53="","",基本情報入力シート!L53)</f>
        <v/>
      </c>
      <c r="L32" s="595" t="str">
        <f>IF(基本情報入力シート!M53="","",基本情報入力シート!M53)</f>
        <v/>
      </c>
      <c r="M32" s="595" t="str">
        <f>IF(基本情報入力シート!R53="","",基本情報入力シート!R53)</f>
        <v/>
      </c>
      <c r="N32" s="595" t="str">
        <f>IF(基本情報入力シート!W53="","",基本情報入力シート!W53)</f>
        <v/>
      </c>
      <c r="O32" s="590" t="str">
        <f>IF(基本情報入力シート!X53="","",基本情報入力シート!X53)</f>
        <v/>
      </c>
      <c r="P32" s="596" t="str">
        <f>IF(基本情報入力シート!Y53="","",基本情報入力シート!Y53)</f>
        <v/>
      </c>
      <c r="Q32" s="597" t="str">
        <f>IF(基本情報入力シート!Z53="","",基本情報入力シート!Z53)</f>
        <v/>
      </c>
      <c r="R32" s="598" t="str">
        <f>IF(基本情報入力シート!AA53="","",基本情報入力シート!AA53)</f>
        <v/>
      </c>
      <c r="S32" s="599"/>
      <c r="T32" s="600"/>
      <c r="U32" s="601" t="str">
        <f>IF(P32="","",VLOOKUP(P32,【参考】数式用!$A$5:$I$38,MATCH(T32,【参考】数式用!$C$4:$G$4,0)+2,0))</f>
        <v/>
      </c>
      <c r="V32" s="235" t="s">
        <v>193</v>
      </c>
      <c r="W32" s="602"/>
      <c r="X32" s="232" t="s">
        <v>194</v>
      </c>
      <c r="Y32" s="602"/>
      <c r="Z32" s="384" t="s">
        <v>195</v>
      </c>
      <c r="AA32" s="603"/>
      <c r="AB32" s="232" t="s">
        <v>194</v>
      </c>
      <c r="AC32" s="603"/>
      <c r="AD32" s="232" t="s">
        <v>196</v>
      </c>
      <c r="AE32" s="604" t="s">
        <v>197</v>
      </c>
      <c r="AF32" s="605" t="str">
        <f t="shared" si="3"/>
        <v/>
      </c>
      <c r="AG32" s="606" t="s">
        <v>198</v>
      </c>
      <c r="AH32" s="607" t="str">
        <f t="shared" si="1"/>
        <v/>
      </c>
    </row>
    <row r="33" spans="1:34" ht="36.75" customHeight="1">
      <c r="A33" s="590">
        <f t="shared" si="4"/>
        <v>22</v>
      </c>
      <c r="B33" s="591" t="str">
        <f>IF(基本情報入力シート!C54="","",基本情報入力シート!C54)</f>
        <v/>
      </c>
      <c r="C33" s="592" t="str">
        <f>IF(基本情報入力シート!D54="","",基本情報入力シート!D54)</f>
        <v/>
      </c>
      <c r="D33" s="593" t="str">
        <f>IF(基本情報入力シート!E54="","",基本情報入力シート!E54)</f>
        <v/>
      </c>
      <c r="E33" s="593" t="str">
        <f>IF(基本情報入力シート!F54="","",基本情報入力シート!F54)</f>
        <v/>
      </c>
      <c r="F33" s="593" t="str">
        <f>IF(基本情報入力シート!G54="","",基本情報入力シート!G54)</f>
        <v/>
      </c>
      <c r="G33" s="593" t="str">
        <f>IF(基本情報入力シート!H54="","",基本情報入力シート!H54)</f>
        <v/>
      </c>
      <c r="H33" s="593" t="str">
        <f>IF(基本情報入力シート!I54="","",基本情報入力シート!I54)</f>
        <v/>
      </c>
      <c r="I33" s="593" t="str">
        <f>IF(基本情報入力シート!J54="","",基本情報入力シート!J54)</f>
        <v/>
      </c>
      <c r="J33" s="593" t="str">
        <f>IF(基本情報入力シート!K54="","",基本情報入力シート!K54)</f>
        <v/>
      </c>
      <c r="K33" s="594" t="str">
        <f>IF(基本情報入力シート!L54="","",基本情報入力シート!L54)</f>
        <v/>
      </c>
      <c r="L33" s="595" t="str">
        <f>IF(基本情報入力シート!M54="","",基本情報入力シート!M54)</f>
        <v/>
      </c>
      <c r="M33" s="595" t="str">
        <f>IF(基本情報入力シート!R54="","",基本情報入力シート!R54)</f>
        <v/>
      </c>
      <c r="N33" s="595" t="str">
        <f>IF(基本情報入力シート!W54="","",基本情報入力シート!W54)</f>
        <v/>
      </c>
      <c r="O33" s="590" t="str">
        <f>IF(基本情報入力シート!X54="","",基本情報入力シート!X54)</f>
        <v/>
      </c>
      <c r="P33" s="596" t="str">
        <f>IF(基本情報入力シート!Y54="","",基本情報入力シート!Y54)</f>
        <v/>
      </c>
      <c r="Q33" s="597" t="str">
        <f>IF(基本情報入力シート!Z54="","",基本情報入力シート!Z54)</f>
        <v/>
      </c>
      <c r="R33" s="598" t="str">
        <f>IF(基本情報入力シート!AA54="","",基本情報入力シート!AA54)</f>
        <v/>
      </c>
      <c r="S33" s="599"/>
      <c r="T33" s="600"/>
      <c r="U33" s="601" t="str">
        <f>IF(P33="","",VLOOKUP(P33,【参考】数式用!$A$5:$I$38,MATCH(T33,【参考】数式用!$C$4:$G$4,0)+2,0))</f>
        <v/>
      </c>
      <c r="V33" s="235" t="s">
        <v>193</v>
      </c>
      <c r="W33" s="602"/>
      <c r="X33" s="232" t="s">
        <v>194</v>
      </c>
      <c r="Y33" s="602"/>
      <c r="Z33" s="384" t="s">
        <v>195</v>
      </c>
      <c r="AA33" s="603"/>
      <c r="AB33" s="232" t="s">
        <v>194</v>
      </c>
      <c r="AC33" s="603"/>
      <c r="AD33" s="232" t="s">
        <v>196</v>
      </c>
      <c r="AE33" s="604" t="s">
        <v>197</v>
      </c>
      <c r="AF33" s="605" t="str">
        <f t="shared" si="3"/>
        <v/>
      </c>
      <c r="AG33" s="606" t="s">
        <v>198</v>
      </c>
      <c r="AH33" s="607" t="str">
        <f t="shared" si="1"/>
        <v/>
      </c>
    </row>
    <row r="34" spans="1:34" ht="36.75" customHeight="1">
      <c r="A34" s="590">
        <f t="shared" si="4"/>
        <v>23</v>
      </c>
      <c r="B34" s="591" t="str">
        <f>IF(基本情報入力シート!C55="","",基本情報入力シート!C55)</f>
        <v/>
      </c>
      <c r="C34" s="592" t="str">
        <f>IF(基本情報入力シート!D55="","",基本情報入力シート!D55)</f>
        <v/>
      </c>
      <c r="D34" s="593" t="str">
        <f>IF(基本情報入力シート!E55="","",基本情報入力シート!E55)</f>
        <v/>
      </c>
      <c r="E34" s="593" t="str">
        <f>IF(基本情報入力シート!F55="","",基本情報入力シート!F55)</f>
        <v/>
      </c>
      <c r="F34" s="593" t="str">
        <f>IF(基本情報入力シート!G55="","",基本情報入力シート!G55)</f>
        <v/>
      </c>
      <c r="G34" s="593" t="str">
        <f>IF(基本情報入力シート!H55="","",基本情報入力シート!H55)</f>
        <v/>
      </c>
      <c r="H34" s="593" t="str">
        <f>IF(基本情報入力シート!I55="","",基本情報入力シート!I55)</f>
        <v/>
      </c>
      <c r="I34" s="593" t="str">
        <f>IF(基本情報入力シート!J55="","",基本情報入力シート!J55)</f>
        <v/>
      </c>
      <c r="J34" s="593" t="str">
        <f>IF(基本情報入力シート!K55="","",基本情報入力シート!K55)</f>
        <v/>
      </c>
      <c r="K34" s="594" t="str">
        <f>IF(基本情報入力シート!L55="","",基本情報入力シート!L55)</f>
        <v/>
      </c>
      <c r="L34" s="595" t="str">
        <f>IF(基本情報入力シート!M55="","",基本情報入力シート!M55)</f>
        <v/>
      </c>
      <c r="M34" s="595" t="str">
        <f>IF(基本情報入力シート!R55="","",基本情報入力シート!R55)</f>
        <v/>
      </c>
      <c r="N34" s="595" t="str">
        <f>IF(基本情報入力シート!W55="","",基本情報入力シート!W55)</f>
        <v/>
      </c>
      <c r="O34" s="590" t="str">
        <f>IF(基本情報入力シート!X55="","",基本情報入力シート!X55)</f>
        <v/>
      </c>
      <c r="P34" s="596" t="str">
        <f>IF(基本情報入力シート!Y55="","",基本情報入力シート!Y55)</f>
        <v/>
      </c>
      <c r="Q34" s="597" t="str">
        <f>IF(基本情報入力シート!Z55="","",基本情報入力シート!Z55)</f>
        <v/>
      </c>
      <c r="R34" s="598" t="str">
        <f>IF(基本情報入力シート!AA55="","",基本情報入力シート!AA55)</f>
        <v/>
      </c>
      <c r="S34" s="599"/>
      <c r="T34" s="600"/>
      <c r="U34" s="601" t="str">
        <f>IF(P34="","",VLOOKUP(P34,【参考】数式用!$A$5:$I$38,MATCH(T34,【参考】数式用!$C$4:$G$4,0)+2,0))</f>
        <v/>
      </c>
      <c r="V34" s="235" t="s">
        <v>193</v>
      </c>
      <c r="W34" s="602"/>
      <c r="X34" s="232" t="s">
        <v>194</v>
      </c>
      <c r="Y34" s="602"/>
      <c r="Z34" s="384" t="s">
        <v>195</v>
      </c>
      <c r="AA34" s="603"/>
      <c r="AB34" s="232" t="s">
        <v>194</v>
      </c>
      <c r="AC34" s="603"/>
      <c r="AD34" s="232" t="s">
        <v>196</v>
      </c>
      <c r="AE34" s="604" t="s">
        <v>197</v>
      </c>
      <c r="AF34" s="605" t="str">
        <f t="shared" si="3"/>
        <v/>
      </c>
      <c r="AG34" s="606" t="s">
        <v>198</v>
      </c>
      <c r="AH34" s="607" t="str">
        <f t="shared" si="1"/>
        <v/>
      </c>
    </row>
    <row r="35" spans="1:34" ht="36.75" customHeight="1">
      <c r="A35" s="590">
        <f t="shared" si="4"/>
        <v>24</v>
      </c>
      <c r="B35" s="591" t="str">
        <f>IF(基本情報入力シート!C56="","",基本情報入力シート!C56)</f>
        <v/>
      </c>
      <c r="C35" s="592" t="str">
        <f>IF(基本情報入力シート!D56="","",基本情報入力シート!D56)</f>
        <v/>
      </c>
      <c r="D35" s="593" t="str">
        <f>IF(基本情報入力シート!E56="","",基本情報入力シート!E56)</f>
        <v/>
      </c>
      <c r="E35" s="593" t="str">
        <f>IF(基本情報入力シート!F56="","",基本情報入力シート!F56)</f>
        <v/>
      </c>
      <c r="F35" s="593" t="str">
        <f>IF(基本情報入力シート!G56="","",基本情報入力シート!G56)</f>
        <v/>
      </c>
      <c r="G35" s="593" t="str">
        <f>IF(基本情報入力シート!H56="","",基本情報入力シート!H56)</f>
        <v/>
      </c>
      <c r="H35" s="593" t="str">
        <f>IF(基本情報入力シート!I56="","",基本情報入力シート!I56)</f>
        <v/>
      </c>
      <c r="I35" s="593" t="str">
        <f>IF(基本情報入力シート!J56="","",基本情報入力シート!J56)</f>
        <v/>
      </c>
      <c r="J35" s="593" t="str">
        <f>IF(基本情報入力シート!K56="","",基本情報入力シート!K56)</f>
        <v/>
      </c>
      <c r="K35" s="594" t="str">
        <f>IF(基本情報入力シート!L56="","",基本情報入力シート!L56)</f>
        <v/>
      </c>
      <c r="L35" s="595" t="str">
        <f>IF(基本情報入力シート!M56="","",基本情報入力シート!M56)</f>
        <v/>
      </c>
      <c r="M35" s="595" t="str">
        <f>IF(基本情報入力シート!R56="","",基本情報入力シート!R56)</f>
        <v/>
      </c>
      <c r="N35" s="595" t="str">
        <f>IF(基本情報入力シート!W56="","",基本情報入力シート!W56)</f>
        <v/>
      </c>
      <c r="O35" s="590" t="str">
        <f>IF(基本情報入力シート!X56="","",基本情報入力シート!X56)</f>
        <v/>
      </c>
      <c r="P35" s="596" t="str">
        <f>IF(基本情報入力シート!Y56="","",基本情報入力シート!Y56)</f>
        <v/>
      </c>
      <c r="Q35" s="597" t="str">
        <f>IF(基本情報入力シート!Z56="","",基本情報入力シート!Z56)</f>
        <v/>
      </c>
      <c r="R35" s="598" t="str">
        <f>IF(基本情報入力シート!AA56="","",基本情報入力シート!AA56)</f>
        <v/>
      </c>
      <c r="S35" s="599"/>
      <c r="T35" s="600"/>
      <c r="U35" s="601" t="str">
        <f>IF(P35="","",VLOOKUP(P35,【参考】数式用!$A$5:$I$38,MATCH(T35,【参考】数式用!$C$4:$G$4,0)+2,0))</f>
        <v/>
      </c>
      <c r="V35" s="235" t="s">
        <v>193</v>
      </c>
      <c r="W35" s="602"/>
      <c r="X35" s="232" t="s">
        <v>194</v>
      </c>
      <c r="Y35" s="602"/>
      <c r="Z35" s="384" t="s">
        <v>195</v>
      </c>
      <c r="AA35" s="603"/>
      <c r="AB35" s="232" t="s">
        <v>194</v>
      </c>
      <c r="AC35" s="603"/>
      <c r="AD35" s="232" t="s">
        <v>196</v>
      </c>
      <c r="AE35" s="604" t="s">
        <v>197</v>
      </c>
      <c r="AF35" s="605" t="str">
        <f t="shared" si="3"/>
        <v/>
      </c>
      <c r="AG35" s="606" t="s">
        <v>198</v>
      </c>
      <c r="AH35" s="607" t="str">
        <f t="shared" si="1"/>
        <v/>
      </c>
    </row>
    <row r="36" spans="1:34" ht="36.75" customHeight="1">
      <c r="A36" s="590">
        <f t="shared" si="4"/>
        <v>25</v>
      </c>
      <c r="B36" s="591" t="str">
        <f>IF(基本情報入力シート!C57="","",基本情報入力シート!C57)</f>
        <v/>
      </c>
      <c r="C36" s="592" t="str">
        <f>IF(基本情報入力シート!D57="","",基本情報入力シート!D57)</f>
        <v/>
      </c>
      <c r="D36" s="593" t="str">
        <f>IF(基本情報入力シート!E57="","",基本情報入力シート!E57)</f>
        <v/>
      </c>
      <c r="E36" s="593" t="str">
        <f>IF(基本情報入力シート!F57="","",基本情報入力シート!F57)</f>
        <v/>
      </c>
      <c r="F36" s="593" t="str">
        <f>IF(基本情報入力シート!G57="","",基本情報入力シート!G57)</f>
        <v/>
      </c>
      <c r="G36" s="593" t="str">
        <f>IF(基本情報入力シート!H57="","",基本情報入力シート!H57)</f>
        <v/>
      </c>
      <c r="H36" s="593" t="str">
        <f>IF(基本情報入力シート!I57="","",基本情報入力シート!I57)</f>
        <v/>
      </c>
      <c r="I36" s="593" t="str">
        <f>IF(基本情報入力シート!J57="","",基本情報入力シート!J57)</f>
        <v/>
      </c>
      <c r="J36" s="593" t="str">
        <f>IF(基本情報入力シート!K57="","",基本情報入力シート!K57)</f>
        <v/>
      </c>
      <c r="K36" s="594" t="str">
        <f>IF(基本情報入力シート!L57="","",基本情報入力シート!L57)</f>
        <v/>
      </c>
      <c r="L36" s="595" t="str">
        <f>IF(基本情報入力シート!M57="","",基本情報入力シート!M57)</f>
        <v/>
      </c>
      <c r="M36" s="595" t="str">
        <f>IF(基本情報入力シート!R57="","",基本情報入力シート!R57)</f>
        <v/>
      </c>
      <c r="N36" s="595" t="str">
        <f>IF(基本情報入力シート!W57="","",基本情報入力シート!W57)</f>
        <v/>
      </c>
      <c r="O36" s="590" t="str">
        <f>IF(基本情報入力シート!X57="","",基本情報入力シート!X57)</f>
        <v/>
      </c>
      <c r="P36" s="596" t="str">
        <f>IF(基本情報入力シート!Y57="","",基本情報入力シート!Y57)</f>
        <v/>
      </c>
      <c r="Q36" s="597" t="str">
        <f>IF(基本情報入力シート!Z57="","",基本情報入力シート!Z57)</f>
        <v/>
      </c>
      <c r="R36" s="598" t="str">
        <f>IF(基本情報入力シート!AA57="","",基本情報入力シート!AA57)</f>
        <v/>
      </c>
      <c r="S36" s="599"/>
      <c r="T36" s="600"/>
      <c r="U36" s="601" t="str">
        <f>IF(P36="","",VLOOKUP(P36,【参考】数式用!$A$5:$I$38,MATCH(T36,【参考】数式用!$C$4:$G$4,0)+2,0))</f>
        <v/>
      </c>
      <c r="V36" s="235" t="s">
        <v>193</v>
      </c>
      <c r="W36" s="602"/>
      <c r="X36" s="232" t="s">
        <v>194</v>
      </c>
      <c r="Y36" s="602"/>
      <c r="Z36" s="384" t="s">
        <v>195</v>
      </c>
      <c r="AA36" s="603"/>
      <c r="AB36" s="232" t="s">
        <v>194</v>
      </c>
      <c r="AC36" s="603"/>
      <c r="AD36" s="232" t="s">
        <v>196</v>
      </c>
      <c r="AE36" s="604" t="s">
        <v>197</v>
      </c>
      <c r="AF36" s="605" t="str">
        <f t="shared" si="3"/>
        <v/>
      </c>
      <c r="AG36" s="606" t="s">
        <v>198</v>
      </c>
      <c r="AH36" s="607" t="str">
        <f t="shared" si="1"/>
        <v/>
      </c>
    </row>
    <row r="37" spans="1:34" ht="36.75" customHeight="1">
      <c r="A37" s="590">
        <f t="shared" si="4"/>
        <v>26</v>
      </c>
      <c r="B37" s="591" t="str">
        <f>IF(基本情報入力シート!C58="","",基本情報入力シート!C58)</f>
        <v/>
      </c>
      <c r="C37" s="592" t="str">
        <f>IF(基本情報入力シート!D58="","",基本情報入力シート!D58)</f>
        <v/>
      </c>
      <c r="D37" s="593" t="str">
        <f>IF(基本情報入力シート!E58="","",基本情報入力シート!E58)</f>
        <v/>
      </c>
      <c r="E37" s="593" t="str">
        <f>IF(基本情報入力シート!F58="","",基本情報入力シート!F58)</f>
        <v/>
      </c>
      <c r="F37" s="593" t="str">
        <f>IF(基本情報入力シート!G58="","",基本情報入力シート!G58)</f>
        <v/>
      </c>
      <c r="G37" s="593" t="str">
        <f>IF(基本情報入力シート!H58="","",基本情報入力シート!H58)</f>
        <v/>
      </c>
      <c r="H37" s="593" t="str">
        <f>IF(基本情報入力シート!I58="","",基本情報入力シート!I58)</f>
        <v/>
      </c>
      <c r="I37" s="593" t="str">
        <f>IF(基本情報入力シート!J58="","",基本情報入力シート!J58)</f>
        <v/>
      </c>
      <c r="J37" s="593" t="str">
        <f>IF(基本情報入力シート!K58="","",基本情報入力シート!K58)</f>
        <v/>
      </c>
      <c r="K37" s="594" t="str">
        <f>IF(基本情報入力シート!L58="","",基本情報入力シート!L58)</f>
        <v/>
      </c>
      <c r="L37" s="595" t="str">
        <f>IF(基本情報入力シート!M58="","",基本情報入力シート!M58)</f>
        <v/>
      </c>
      <c r="M37" s="595" t="str">
        <f>IF(基本情報入力シート!R58="","",基本情報入力シート!R58)</f>
        <v/>
      </c>
      <c r="N37" s="595" t="str">
        <f>IF(基本情報入力シート!W58="","",基本情報入力シート!W58)</f>
        <v/>
      </c>
      <c r="O37" s="590" t="str">
        <f>IF(基本情報入力シート!X58="","",基本情報入力シート!X58)</f>
        <v/>
      </c>
      <c r="P37" s="596" t="str">
        <f>IF(基本情報入力シート!Y58="","",基本情報入力シート!Y58)</f>
        <v/>
      </c>
      <c r="Q37" s="597" t="str">
        <f>IF(基本情報入力シート!Z58="","",基本情報入力シート!Z58)</f>
        <v/>
      </c>
      <c r="R37" s="598" t="str">
        <f>IF(基本情報入力シート!AA58="","",基本情報入力シート!AA58)</f>
        <v/>
      </c>
      <c r="S37" s="599"/>
      <c r="T37" s="600"/>
      <c r="U37" s="601" t="str">
        <f>IF(P37="","",VLOOKUP(P37,【参考】数式用!$A$5:$I$38,MATCH(T37,【参考】数式用!$C$4:$G$4,0)+2,0))</f>
        <v/>
      </c>
      <c r="V37" s="235" t="s">
        <v>193</v>
      </c>
      <c r="W37" s="602"/>
      <c r="X37" s="232" t="s">
        <v>194</v>
      </c>
      <c r="Y37" s="602"/>
      <c r="Z37" s="384" t="s">
        <v>195</v>
      </c>
      <c r="AA37" s="603"/>
      <c r="AB37" s="232" t="s">
        <v>194</v>
      </c>
      <c r="AC37" s="603"/>
      <c r="AD37" s="232" t="s">
        <v>196</v>
      </c>
      <c r="AE37" s="604" t="s">
        <v>197</v>
      </c>
      <c r="AF37" s="605" t="str">
        <f t="shared" si="3"/>
        <v/>
      </c>
      <c r="AG37" s="606" t="s">
        <v>198</v>
      </c>
      <c r="AH37" s="607" t="str">
        <f t="shared" si="1"/>
        <v/>
      </c>
    </row>
    <row r="38" spans="1:34" ht="36.75" customHeight="1">
      <c r="A38" s="590">
        <f t="shared" si="4"/>
        <v>27</v>
      </c>
      <c r="B38" s="591" t="str">
        <f>IF(基本情報入力シート!C59="","",基本情報入力シート!C59)</f>
        <v/>
      </c>
      <c r="C38" s="592" t="str">
        <f>IF(基本情報入力シート!D59="","",基本情報入力シート!D59)</f>
        <v/>
      </c>
      <c r="D38" s="593" t="str">
        <f>IF(基本情報入力シート!E59="","",基本情報入力シート!E59)</f>
        <v/>
      </c>
      <c r="E38" s="593" t="str">
        <f>IF(基本情報入力シート!F59="","",基本情報入力シート!F59)</f>
        <v/>
      </c>
      <c r="F38" s="593" t="str">
        <f>IF(基本情報入力シート!G59="","",基本情報入力シート!G59)</f>
        <v/>
      </c>
      <c r="G38" s="593" t="str">
        <f>IF(基本情報入力シート!H59="","",基本情報入力シート!H59)</f>
        <v/>
      </c>
      <c r="H38" s="593" t="str">
        <f>IF(基本情報入力シート!I59="","",基本情報入力シート!I59)</f>
        <v/>
      </c>
      <c r="I38" s="593" t="str">
        <f>IF(基本情報入力シート!J59="","",基本情報入力シート!J59)</f>
        <v/>
      </c>
      <c r="J38" s="593" t="str">
        <f>IF(基本情報入力シート!K59="","",基本情報入力シート!K59)</f>
        <v/>
      </c>
      <c r="K38" s="594" t="str">
        <f>IF(基本情報入力シート!L59="","",基本情報入力シート!L59)</f>
        <v/>
      </c>
      <c r="L38" s="595" t="str">
        <f>IF(基本情報入力シート!M59="","",基本情報入力シート!M59)</f>
        <v/>
      </c>
      <c r="M38" s="595" t="str">
        <f>IF(基本情報入力シート!R59="","",基本情報入力シート!R59)</f>
        <v/>
      </c>
      <c r="N38" s="595" t="str">
        <f>IF(基本情報入力シート!W59="","",基本情報入力シート!W59)</f>
        <v/>
      </c>
      <c r="O38" s="590" t="str">
        <f>IF(基本情報入力シート!X59="","",基本情報入力シート!X59)</f>
        <v/>
      </c>
      <c r="P38" s="596" t="str">
        <f>IF(基本情報入力シート!Y59="","",基本情報入力シート!Y59)</f>
        <v/>
      </c>
      <c r="Q38" s="597" t="str">
        <f>IF(基本情報入力シート!Z59="","",基本情報入力シート!Z59)</f>
        <v/>
      </c>
      <c r="R38" s="598" t="str">
        <f>IF(基本情報入力シート!AA59="","",基本情報入力シート!AA59)</f>
        <v/>
      </c>
      <c r="S38" s="599"/>
      <c r="T38" s="600"/>
      <c r="U38" s="601" t="str">
        <f>IF(P38="","",VLOOKUP(P38,【参考】数式用!$A$5:$I$38,MATCH(T38,【参考】数式用!$C$4:$G$4,0)+2,0))</f>
        <v/>
      </c>
      <c r="V38" s="235" t="s">
        <v>193</v>
      </c>
      <c r="W38" s="602"/>
      <c r="X38" s="232" t="s">
        <v>194</v>
      </c>
      <c r="Y38" s="602"/>
      <c r="Z38" s="384" t="s">
        <v>195</v>
      </c>
      <c r="AA38" s="603"/>
      <c r="AB38" s="232" t="s">
        <v>194</v>
      </c>
      <c r="AC38" s="603"/>
      <c r="AD38" s="232" t="s">
        <v>196</v>
      </c>
      <c r="AE38" s="604" t="s">
        <v>197</v>
      </c>
      <c r="AF38" s="605" t="str">
        <f t="shared" si="3"/>
        <v/>
      </c>
      <c r="AG38" s="606" t="s">
        <v>198</v>
      </c>
      <c r="AH38" s="607" t="str">
        <f t="shared" si="1"/>
        <v/>
      </c>
    </row>
    <row r="39" spans="1:34" ht="36.75" customHeight="1">
      <c r="A39" s="590">
        <f t="shared" si="4"/>
        <v>28</v>
      </c>
      <c r="B39" s="591" t="str">
        <f>IF(基本情報入力シート!C60="","",基本情報入力シート!C60)</f>
        <v/>
      </c>
      <c r="C39" s="592" t="str">
        <f>IF(基本情報入力シート!D60="","",基本情報入力シート!D60)</f>
        <v/>
      </c>
      <c r="D39" s="593" t="str">
        <f>IF(基本情報入力シート!E60="","",基本情報入力シート!E60)</f>
        <v/>
      </c>
      <c r="E39" s="593" t="str">
        <f>IF(基本情報入力シート!F60="","",基本情報入力シート!F60)</f>
        <v/>
      </c>
      <c r="F39" s="593" t="str">
        <f>IF(基本情報入力シート!G60="","",基本情報入力シート!G60)</f>
        <v/>
      </c>
      <c r="G39" s="593" t="str">
        <f>IF(基本情報入力シート!H60="","",基本情報入力シート!H60)</f>
        <v/>
      </c>
      <c r="H39" s="593" t="str">
        <f>IF(基本情報入力シート!I60="","",基本情報入力シート!I60)</f>
        <v/>
      </c>
      <c r="I39" s="593" t="str">
        <f>IF(基本情報入力シート!J60="","",基本情報入力シート!J60)</f>
        <v/>
      </c>
      <c r="J39" s="593" t="str">
        <f>IF(基本情報入力シート!K60="","",基本情報入力シート!K60)</f>
        <v/>
      </c>
      <c r="K39" s="594" t="str">
        <f>IF(基本情報入力シート!L60="","",基本情報入力シート!L60)</f>
        <v/>
      </c>
      <c r="L39" s="595" t="str">
        <f>IF(基本情報入力シート!M60="","",基本情報入力シート!M60)</f>
        <v/>
      </c>
      <c r="M39" s="595" t="str">
        <f>IF(基本情報入力シート!R60="","",基本情報入力シート!R60)</f>
        <v/>
      </c>
      <c r="N39" s="595" t="str">
        <f>IF(基本情報入力シート!W60="","",基本情報入力シート!W60)</f>
        <v/>
      </c>
      <c r="O39" s="590" t="str">
        <f>IF(基本情報入力シート!X60="","",基本情報入力シート!X60)</f>
        <v/>
      </c>
      <c r="P39" s="596" t="str">
        <f>IF(基本情報入力シート!Y60="","",基本情報入力シート!Y60)</f>
        <v/>
      </c>
      <c r="Q39" s="597" t="str">
        <f>IF(基本情報入力シート!Z60="","",基本情報入力シート!Z60)</f>
        <v/>
      </c>
      <c r="R39" s="598" t="str">
        <f>IF(基本情報入力シート!AA60="","",基本情報入力シート!AA60)</f>
        <v/>
      </c>
      <c r="S39" s="599"/>
      <c r="T39" s="600"/>
      <c r="U39" s="601" t="str">
        <f>IF(P39="","",VLOOKUP(P39,【参考】数式用!$A$5:$I$38,MATCH(T39,【参考】数式用!$C$4:$G$4,0)+2,0))</f>
        <v/>
      </c>
      <c r="V39" s="235" t="s">
        <v>193</v>
      </c>
      <c r="W39" s="602"/>
      <c r="X39" s="232" t="s">
        <v>194</v>
      </c>
      <c r="Y39" s="602"/>
      <c r="Z39" s="384" t="s">
        <v>195</v>
      </c>
      <c r="AA39" s="603"/>
      <c r="AB39" s="232" t="s">
        <v>194</v>
      </c>
      <c r="AC39" s="603"/>
      <c r="AD39" s="232" t="s">
        <v>196</v>
      </c>
      <c r="AE39" s="604" t="s">
        <v>197</v>
      </c>
      <c r="AF39" s="605" t="str">
        <f t="shared" si="3"/>
        <v/>
      </c>
      <c r="AG39" s="606" t="s">
        <v>198</v>
      </c>
      <c r="AH39" s="607" t="str">
        <f t="shared" si="1"/>
        <v/>
      </c>
    </row>
    <row r="40" spans="1:34" ht="36.75" customHeight="1">
      <c r="A40" s="590">
        <f t="shared" si="4"/>
        <v>29</v>
      </c>
      <c r="B40" s="591" t="str">
        <f>IF(基本情報入力シート!C61="","",基本情報入力シート!C61)</f>
        <v/>
      </c>
      <c r="C40" s="592" t="str">
        <f>IF(基本情報入力シート!D61="","",基本情報入力シート!D61)</f>
        <v/>
      </c>
      <c r="D40" s="593" t="str">
        <f>IF(基本情報入力シート!E61="","",基本情報入力シート!E61)</f>
        <v/>
      </c>
      <c r="E40" s="593" t="str">
        <f>IF(基本情報入力シート!F61="","",基本情報入力シート!F61)</f>
        <v/>
      </c>
      <c r="F40" s="593" t="str">
        <f>IF(基本情報入力シート!G61="","",基本情報入力シート!G61)</f>
        <v/>
      </c>
      <c r="G40" s="593" t="str">
        <f>IF(基本情報入力シート!H61="","",基本情報入力シート!H61)</f>
        <v/>
      </c>
      <c r="H40" s="593" t="str">
        <f>IF(基本情報入力シート!I61="","",基本情報入力シート!I61)</f>
        <v/>
      </c>
      <c r="I40" s="593" t="str">
        <f>IF(基本情報入力シート!J61="","",基本情報入力シート!J61)</f>
        <v/>
      </c>
      <c r="J40" s="593" t="str">
        <f>IF(基本情報入力シート!K61="","",基本情報入力シート!K61)</f>
        <v/>
      </c>
      <c r="K40" s="594" t="str">
        <f>IF(基本情報入力シート!L61="","",基本情報入力シート!L61)</f>
        <v/>
      </c>
      <c r="L40" s="595" t="str">
        <f>IF(基本情報入力シート!M61="","",基本情報入力シート!M61)</f>
        <v/>
      </c>
      <c r="M40" s="595" t="str">
        <f>IF(基本情報入力シート!R61="","",基本情報入力シート!R61)</f>
        <v/>
      </c>
      <c r="N40" s="595" t="str">
        <f>IF(基本情報入力シート!W61="","",基本情報入力シート!W61)</f>
        <v/>
      </c>
      <c r="O40" s="590" t="str">
        <f>IF(基本情報入力シート!X61="","",基本情報入力シート!X61)</f>
        <v/>
      </c>
      <c r="P40" s="596" t="str">
        <f>IF(基本情報入力シート!Y61="","",基本情報入力シート!Y61)</f>
        <v/>
      </c>
      <c r="Q40" s="597" t="str">
        <f>IF(基本情報入力シート!Z61="","",基本情報入力シート!Z61)</f>
        <v/>
      </c>
      <c r="R40" s="598" t="str">
        <f>IF(基本情報入力シート!AA61="","",基本情報入力シート!AA61)</f>
        <v/>
      </c>
      <c r="S40" s="599"/>
      <c r="T40" s="600"/>
      <c r="U40" s="601" t="str">
        <f>IF(P40="","",VLOOKUP(P40,【参考】数式用!$A$5:$I$38,MATCH(T40,【参考】数式用!$C$4:$G$4,0)+2,0))</f>
        <v/>
      </c>
      <c r="V40" s="235" t="s">
        <v>193</v>
      </c>
      <c r="W40" s="602"/>
      <c r="X40" s="232" t="s">
        <v>194</v>
      </c>
      <c r="Y40" s="602"/>
      <c r="Z40" s="384" t="s">
        <v>195</v>
      </c>
      <c r="AA40" s="603"/>
      <c r="AB40" s="232" t="s">
        <v>194</v>
      </c>
      <c r="AC40" s="603"/>
      <c r="AD40" s="232" t="s">
        <v>196</v>
      </c>
      <c r="AE40" s="604" t="s">
        <v>197</v>
      </c>
      <c r="AF40" s="605" t="str">
        <f t="shared" si="3"/>
        <v/>
      </c>
      <c r="AG40" s="606" t="s">
        <v>198</v>
      </c>
      <c r="AH40" s="607" t="str">
        <f t="shared" si="1"/>
        <v/>
      </c>
    </row>
    <row r="41" spans="1:34" ht="36.75" customHeight="1">
      <c r="A41" s="590">
        <f t="shared" si="4"/>
        <v>30</v>
      </c>
      <c r="B41" s="591" t="str">
        <f>IF(基本情報入力シート!C62="","",基本情報入力シート!C62)</f>
        <v/>
      </c>
      <c r="C41" s="592" t="str">
        <f>IF(基本情報入力シート!D62="","",基本情報入力シート!D62)</f>
        <v/>
      </c>
      <c r="D41" s="593" t="str">
        <f>IF(基本情報入力シート!E62="","",基本情報入力シート!E62)</f>
        <v/>
      </c>
      <c r="E41" s="593" t="str">
        <f>IF(基本情報入力シート!F62="","",基本情報入力シート!F62)</f>
        <v/>
      </c>
      <c r="F41" s="593" t="str">
        <f>IF(基本情報入力シート!G62="","",基本情報入力シート!G62)</f>
        <v/>
      </c>
      <c r="G41" s="593" t="str">
        <f>IF(基本情報入力シート!H62="","",基本情報入力シート!H62)</f>
        <v/>
      </c>
      <c r="H41" s="593" t="str">
        <f>IF(基本情報入力シート!I62="","",基本情報入力シート!I62)</f>
        <v/>
      </c>
      <c r="I41" s="593" t="str">
        <f>IF(基本情報入力シート!J62="","",基本情報入力シート!J62)</f>
        <v/>
      </c>
      <c r="J41" s="593" t="str">
        <f>IF(基本情報入力シート!K62="","",基本情報入力シート!K62)</f>
        <v/>
      </c>
      <c r="K41" s="594" t="str">
        <f>IF(基本情報入力シート!L62="","",基本情報入力シート!L62)</f>
        <v/>
      </c>
      <c r="L41" s="595" t="str">
        <f>IF(基本情報入力シート!M62="","",基本情報入力シート!M62)</f>
        <v/>
      </c>
      <c r="M41" s="595" t="str">
        <f>IF(基本情報入力シート!R62="","",基本情報入力シート!R62)</f>
        <v/>
      </c>
      <c r="N41" s="595" t="str">
        <f>IF(基本情報入力シート!W62="","",基本情報入力シート!W62)</f>
        <v/>
      </c>
      <c r="O41" s="590" t="str">
        <f>IF(基本情報入力シート!X62="","",基本情報入力シート!X62)</f>
        <v/>
      </c>
      <c r="P41" s="596" t="str">
        <f>IF(基本情報入力シート!Y62="","",基本情報入力シート!Y62)</f>
        <v/>
      </c>
      <c r="Q41" s="597" t="str">
        <f>IF(基本情報入力シート!Z62="","",基本情報入力シート!Z62)</f>
        <v/>
      </c>
      <c r="R41" s="598" t="str">
        <f>IF(基本情報入力シート!AA62="","",基本情報入力シート!AA62)</f>
        <v/>
      </c>
      <c r="S41" s="599"/>
      <c r="T41" s="600"/>
      <c r="U41" s="601" t="str">
        <f>IF(P41="","",VLOOKUP(P41,【参考】数式用!$A$5:$I$38,MATCH(T41,【参考】数式用!$C$4:$G$4,0)+2,0))</f>
        <v/>
      </c>
      <c r="V41" s="235" t="s">
        <v>193</v>
      </c>
      <c r="W41" s="602"/>
      <c r="X41" s="232" t="s">
        <v>194</v>
      </c>
      <c r="Y41" s="602"/>
      <c r="Z41" s="384" t="s">
        <v>195</v>
      </c>
      <c r="AA41" s="603"/>
      <c r="AB41" s="232" t="s">
        <v>194</v>
      </c>
      <c r="AC41" s="603"/>
      <c r="AD41" s="232" t="s">
        <v>196</v>
      </c>
      <c r="AE41" s="604" t="s">
        <v>197</v>
      </c>
      <c r="AF41" s="605" t="str">
        <f t="shared" si="3"/>
        <v/>
      </c>
      <c r="AG41" s="606" t="s">
        <v>198</v>
      </c>
      <c r="AH41" s="607" t="str">
        <f t="shared" si="1"/>
        <v/>
      </c>
    </row>
    <row r="42" spans="1:34" ht="36.75" customHeight="1">
      <c r="A42" s="590">
        <f t="shared" si="4"/>
        <v>31</v>
      </c>
      <c r="B42" s="591" t="str">
        <f>IF(基本情報入力シート!C63="","",基本情報入力シート!C63)</f>
        <v/>
      </c>
      <c r="C42" s="592" t="str">
        <f>IF(基本情報入力シート!D63="","",基本情報入力シート!D63)</f>
        <v/>
      </c>
      <c r="D42" s="593" t="str">
        <f>IF(基本情報入力シート!E63="","",基本情報入力シート!E63)</f>
        <v/>
      </c>
      <c r="E42" s="593" t="str">
        <f>IF(基本情報入力シート!F63="","",基本情報入力シート!F63)</f>
        <v/>
      </c>
      <c r="F42" s="593" t="str">
        <f>IF(基本情報入力シート!G63="","",基本情報入力シート!G63)</f>
        <v/>
      </c>
      <c r="G42" s="593" t="str">
        <f>IF(基本情報入力シート!H63="","",基本情報入力シート!H63)</f>
        <v/>
      </c>
      <c r="H42" s="593" t="str">
        <f>IF(基本情報入力シート!I63="","",基本情報入力シート!I63)</f>
        <v/>
      </c>
      <c r="I42" s="593" t="str">
        <f>IF(基本情報入力シート!J63="","",基本情報入力シート!J63)</f>
        <v/>
      </c>
      <c r="J42" s="593" t="str">
        <f>IF(基本情報入力シート!K63="","",基本情報入力シート!K63)</f>
        <v/>
      </c>
      <c r="K42" s="594" t="str">
        <f>IF(基本情報入力シート!L63="","",基本情報入力シート!L63)</f>
        <v/>
      </c>
      <c r="L42" s="595" t="str">
        <f>IF(基本情報入力シート!M63="","",基本情報入力シート!M63)</f>
        <v/>
      </c>
      <c r="M42" s="595" t="str">
        <f>IF(基本情報入力シート!R63="","",基本情報入力シート!R63)</f>
        <v/>
      </c>
      <c r="N42" s="595" t="str">
        <f>IF(基本情報入力シート!W63="","",基本情報入力シート!W63)</f>
        <v/>
      </c>
      <c r="O42" s="590" t="str">
        <f>IF(基本情報入力シート!X63="","",基本情報入力シート!X63)</f>
        <v/>
      </c>
      <c r="P42" s="596" t="str">
        <f>IF(基本情報入力シート!Y63="","",基本情報入力シート!Y63)</f>
        <v/>
      </c>
      <c r="Q42" s="597" t="str">
        <f>IF(基本情報入力シート!Z63="","",基本情報入力シート!Z63)</f>
        <v/>
      </c>
      <c r="R42" s="598" t="str">
        <f>IF(基本情報入力シート!AA63="","",基本情報入力シート!AA63)</f>
        <v/>
      </c>
      <c r="S42" s="599"/>
      <c r="T42" s="600"/>
      <c r="U42" s="601" t="str">
        <f>IF(P42="","",VLOOKUP(P42,【参考】数式用!$A$5:$I$38,MATCH(T42,【参考】数式用!$C$4:$G$4,0)+2,0))</f>
        <v/>
      </c>
      <c r="V42" s="235" t="s">
        <v>193</v>
      </c>
      <c r="W42" s="602"/>
      <c r="X42" s="232" t="s">
        <v>194</v>
      </c>
      <c r="Y42" s="602"/>
      <c r="Z42" s="384" t="s">
        <v>195</v>
      </c>
      <c r="AA42" s="603"/>
      <c r="AB42" s="232" t="s">
        <v>194</v>
      </c>
      <c r="AC42" s="603"/>
      <c r="AD42" s="232" t="s">
        <v>196</v>
      </c>
      <c r="AE42" s="604" t="s">
        <v>197</v>
      </c>
      <c r="AF42" s="605" t="str">
        <f t="shared" si="3"/>
        <v/>
      </c>
      <c r="AG42" s="606" t="s">
        <v>198</v>
      </c>
      <c r="AH42" s="607" t="str">
        <f t="shared" si="1"/>
        <v/>
      </c>
    </row>
    <row r="43" spans="1:34" ht="36.75" customHeight="1">
      <c r="A43" s="590">
        <f t="shared" si="4"/>
        <v>32</v>
      </c>
      <c r="B43" s="591" t="str">
        <f>IF(基本情報入力シート!C64="","",基本情報入力シート!C64)</f>
        <v/>
      </c>
      <c r="C43" s="592" t="str">
        <f>IF(基本情報入力シート!D64="","",基本情報入力シート!D64)</f>
        <v/>
      </c>
      <c r="D43" s="593" t="str">
        <f>IF(基本情報入力シート!E64="","",基本情報入力シート!E64)</f>
        <v/>
      </c>
      <c r="E43" s="593" t="str">
        <f>IF(基本情報入力シート!F64="","",基本情報入力シート!F64)</f>
        <v/>
      </c>
      <c r="F43" s="593" t="str">
        <f>IF(基本情報入力シート!G64="","",基本情報入力シート!G64)</f>
        <v/>
      </c>
      <c r="G43" s="593" t="str">
        <f>IF(基本情報入力シート!H64="","",基本情報入力シート!H64)</f>
        <v/>
      </c>
      <c r="H43" s="593" t="str">
        <f>IF(基本情報入力シート!I64="","",基本情報入力シート!I64)</f>
        <v/>
      </c>
      <c r="I43" s="593" t="str">
        <f>IF(基本情報入力シート!J64="","",基本情報入力シート!J64)</f>
        <v/>
      </c>
      <c r="J43" s="593" t="str">
        <f>IF(基本情報入力シート!K64="","",基本情報入力シート!K64)</f>
        <v/>
      </c>
      <c r="K43" s="594" t="str">
        <f>IF(基本情報入力シート!L64="","",基本情報入力シート!L64)</f>
        <v/>
      </c>
      <c r="L43" s="595" t="str">
        <f>IF(基本情報入力シート!M64="","",基本情報入力シート!M64)</f>
        <v/>
      </c>
      <c r="M43" s="595" t="str">
        <f>IF(基本情報入力シート!R64="","",基本情報入力シート!R64)</f>
        <v/>
      </c>
      <c r="N43" s="595" t="str">
        <f>IF(基本情報入力シート!W64="","",基本情報入力シート!W64)</f>
        <v/>
      </c>
      <c r="O43" s="590" t="str">
        <f>IF(基本情報入力シート!X64="","",基本情報入力シート!X64)</f>
        <v/>
      </c>
      <c r="P43" s="596" t="str">
        <f>IF(基本情報入力シート!Y64="","",基本情報入力シート!Y64)</f>
        <v/>
      </c>
      <c r="Q43" s="597" t="str">
        <f>IF(基本情報入力シート!Z64="","",基本情報入力シート!Z64)</f>
        <v/>
      </c>
      <c r="R43" s="598" t="str">
        <f>IF(基本情報入力シート!AA64="","",基本情報入力シート!AA64)</f>
        <v/>
      </c>
      <c r="S43" s="599"/>
      <c r="T43" s="600"/>
      <c r="U43" s="601" t="str">
        <f>IF(P43="","",VLOOKUP(P43,【参考】数式用!$A$5:$I$38,MATCH(T43,【参考】数式用!$C$4:$G$4,0)+2,0))</f>
        <v/>
      </c>
      <c r="V43" s="235" t="s">
        <v>193</v>
      </c>
      <c r="W43" s="602"/>
      <c r="X43" s="232" t="s">
        <v>194</v>
      </c>
      <c r="Y43" s="602"/>
      <c r="Z43" s="384" t="s">
        <v>195</v>
      </c>
      <c r="AA43" s="603"/>
      <c r="AB43" s="232" t="s">
        <v>194</v>
      </c>
      <c r="AC43" s="603"/>
      <c r="AD43" s="232" t="s">
        <v>196</v>
      </c>
      <c r="AE43" s="604" t="s">
        <v>197</v>
      </c>
      <c r="AF43" s="605" t="str">
        <f t="shared" si="3"/>
        <v/>
      </c>
      <c r="AG43" s="606" t="s">
        <v>198</v>
      </c>
      <c r="AH43" s="607" t="str">
        <f t="shared" si="1"/>
        <v/>
      </c>
    </row>
    <row r="44" spans="1:34" ht="36.75" customHeight="1">
      <c r="A44" s="590">
        <f t="shared" si="4"/>
        <v>33</v>
      </c>
      <c r="B44" s="591" t="str">
        <f>IF(基本情報入力シート!C65="","",基本情報入力シート!C65)</f>
        <v/>
      </c>
      <c r="C44" s="592" t="str">
        <f>IF(基本情報入力シート!D65="","",基本情報入力シート!D65)</f>
        <v/>
      </c>
      <c r="D44" s="593" t="str">
        <f>IF(基本情報入力シート!E65="","",基本情報入力シート!E65)</f>
        <v/>
      </c>
      <c r="E44" s="593" t="str">
        <f>IF(基本情報入力シート!F65="","",基本情報入力シート!F65)</f>
        <v/>
      </c>
      <c r="F44" s="593" t="str">
        <f>IF(基本情報入力シート!G65="","",基本情報入力シート!G65)</f>
        <v/>
      </c>
      <c r="G44" s="593" t="str">
        <f>IF(基本情報入力シート!H65="","",基本情報入力シート!H65)</f>
        <v/>
      </c>
      <c r="H44" s="593" t="str">
        <f>IF(基本情報入力シート!I65="","",基本情報入力シート!I65)</f>
        <v/>
      </c>
      <c r="I44" s="593" t="str">
        <f>IF(基本情報入力シート!J65="","",基本情報入力シート!J65)</f>
        <v/>
      </c>
      <c r="J44" s="593" t="str">
        <f>IF(基本情報入力シート!K65="","",基本情報入力シート!K65)</f>
        <v/>
      </c>
      <c r="K44" s="594" t="str">
        <f>IF(基本情報入力シート!L65="","",基本情報入力シート!L65)</f>
        <v/>
      </c>
      <c r="L44" s="595" t="str">
        <f>IF(基本情報入力シート!M65="","",基本情報入力シート!M65)</f>
        <v/>
      </c>
      <c r="M44" s="595" t="str">
        <f>IF(基本情報入力シート!R65="","",基本情報入力シート!R65)</f>
        <v/>
      </c>
      <c r="N44" s="595" t="str">
        <f>IF(基本情報入力シート!W65="","",基本情報入力シート!W65)</f>
        <v/>
      </c>
      <c r="O44" s="590" t="str">
        <f>IF(基本情報入力シート!X65="","",基本情報入力シート!X65)</f>
        <v/>
      </c>
      <c r="P44" s="596" t="str">
        <f>IF(基本情報入力シート!Y65="","",基本情報入力シート!Y65)</f>
        <v/>
      </c>
      <c r="Q44" s="597" t="str">
        <f>IF(基本情報入力シート!Z65="","",基本情報入力シート!Z65)</f>
        <v/>
      </c>
      <c r="R44" s="598" t="str">
        <f>IF(基本情報入力シート!AA65="","",基本情報入力シート!AA65)</f>
        <v/>
      </c>
      <c r="S44" s="599"/>
      <c r="T44" s="600"/>
      <c r="U44" s="601" t="str">
        <f>IF(P44="","",VLOOKUP(P44,【参考】数式用!$A$5:$I$38,MATCH(T44,【参考】数式用!$C$4:$G$4,0)+2,0))</f>
        <v/>
      </c>
      <c r="V44" s="235" t="s">
        <v>193</v>
      </c>
      <c r="W44" s="602"/>
      <c r="X44" s="232" t="s">
        <v>194</v>
      </c>
      <c r="Y44" s="602"/>
      <c r="Z44" s="384" t="s">
        <v>195</v>
      </c>
      <c r="AA44" s="603"/>
      <c r="AB44" s="232" t="s">
        <v>194</v>
      </c>
      <c r="AC44" s="603"/>
      <c r="AD44" s="232" t="s">
        <v>196</v>
      </c>
      <c r="AE44" s="604" t="s">
        <v>197</v>
      </c>
      <c r="AF44" s="605" t="str">
        <f t="shared" si="3"/>
        <v/>
      </c>
      <c r="AG44" s="606" t="s">
        <v>198</v>
      </c>
      <c r="AH44" s="607" t="str">
        <f t="shared" si="1"/>
        <v/>
      </c>
    </row>
    <row r="45" spans="1:34" ht="36.75" customHeight="1">
      <c r="A45" s="590">
        <f t="shared" si="4"/>
        <v>34</v>
      </c>
      <c r="B45" s="591" t="str">
        <f>IF(基本情報入力シート!C66="","",基本情報入力シート!C66)</f>
        <v/>
      </c>
      <c r="C45" s="592" t="str">
        <f>IF(基本情報入力シート!D66="","",基本情報入力シート!D66)</f>
        <v/>
      </c>
      <c r="D45" s="593" t="str">
        <f>IF(基本情報入力シート!E66="","",基本情報入力シート!E66)</f>
        <v/>
      </c>
      <c r="E45" s="593" t="str">
        <f>IF(基本情報入力シート!F66="","",基本情報入力シート!F66)</f>
        <v/>
      </c>
      <c r="F45" s="593" t="str">
        <f>IF(基本情報入力シート!G66="","",基本情報入力シート!G66)</f>
        <v/>
      </c>
      <c r="G45" s="593" t="str">
        <f>IF(基本情報入力シート!H66="","",基本情報入力シート!H66)</f>
        <v/>
      </c>
      <c r="H45" s="593" t="str">
        <f>IF(基本情報入力シート!I66="","",基本情報入力シート!I66)</f>
        <v/>
      </c>
      <c r="I45" s="593" t="str">
        <f>IF(基本情報入力シート!J66="","",基本情報入力シート!J66)</f>
        <v/>
      </c>
      <c r="J45" s="593" t="str">
        <f>IF(基本情報入力シート!K66="","",基本情報入力シート!K66)</f>
        <v/>
      </c>
      <c r="K45" s="594" t="str">
        <f>IF(基本情報入力シート!L66="","",基本情報入力シート!L66)</f>
        <v/>
      </c>
      <c r="L45" s="595" t="str">
        <f>IF(基本情報入力シート!M66="","",基本情報入力シート!M66)</f>
        <v/>
      </c>
      <c r="M45" s="595" t="str">
        <f>IF(基本情報入力シート!R66="","",基本情報入力シート!R66)</f>
        <v/>
      </c>
      <c r="N45" s="595" t="str">
        <f>IF(基本情報入力シート!W66="","",基本情報入力シート!W66)</f>
        <v/>
      </c>
      <c r="O45" s="590" t="str">
        <f>IF(基本情報入力シート!X66="","",基本情報入力シート!X66)</f>
        <v/>
      </c>
      <c r="P45" s="596" t="str">
        <f>IF(基本情報入力シート!Y66="","",基本情報入力シート!Y66)</f>
        <v/>
      </c>
      <c r="Q45" s="597" t="str">
        <f>IF(基本情報入力シート!Z66="","",基本情報入力シート!Z66)</f>
        <v/>
      </c>
      <c r="R45" s="598" t="str">
        <f>IF(基本情報入力シート!AA66="","",基本情報入力シート!AA66)</f>
        <v/>
      </c>
      <c r="S45" s="599"/>
      <c r="T45" s="600"/>
      <c r="U45" s="601" t="str">
        <f>IF(P45="","",VLOOKUP(P45,【参考】数式用!$A$5:$I$38,MATCH(T45,【参考】数式用!$C$4:$G$4,0)+2,0))</f>
        <v/>
      </c>
      <c r="V45" s="235" t="s">
        <v>193</v>
      </c>
      <c r="W45" s="602"/>
      <c r="X45" s="232" t="s">
        <v>194</v>
      </c>
      <c r="Y45" s="602"/>
      <c r="Z45" s="384" t="s">
        <v>195</v>
      </c>
      <c r="AA45" s="603"/>
      <c r="AB45" s="232" t="s">
        <v>194</v>
      </c>
      <c r="AC45" s="603"/>
      <c r="AD45" s="232" t="s">
        <v>196</v>
      </c>
      <c r="AE45" s="604" t="s">
        <v>197</v>
      </c>
      <c r="AF45" s="605" t="str">
        <f t="shared" si="3"/>
        <v/>
      </c>
      <c r="AG45" s="606" t="s">
        <v>198</v>
      </c>
      <c r="AH45" s="607" t="str">
        <f t="shared" si="1"/>
        <v/>
      </c>
    </row>
    <row r="46" spans="1:34" ht="36.75" customHeight="1">
      <c r="A46" s="590">
        <f t="shared" si="4"/>
        <v>35</v>
      </c>
      <c r="B46" s="591" t="str">
        <f>IF(基本情報入力シート!C67="","",基本情報入力シート!C67)</f>
        <v/>
      </c>
      <c r="C46" s="592" t="str">
        <f>IF(基本情報入力シート!D67="","",基本情報入力シート!D67)</f>
        <v/>
      </c>
      <c r="D46" s="593" t="str">
        <f>IF(基本情報入力シート!E67="","",基本情報入力シート!E67)</f>
        <v/>
      </c>
      <c r="E46" s="593" t="str">
        <f>IF(基本情報入力シート!F67="","",基本情報入力シート!F67)</f>
        <v/>
      </c>
      <c r="F46" s="593" t="str">
        <f>IF(基本情報入力シート!G67="","",基本情報入力シート!G67)</f>
        <v/>
      </c>
      <c r="G46" s="593" t="str">
        <f>IF(基本情報入力シート!H67="","",基本情報入力シート!H67)</f>
        <v/>
      </c>
      <c r="H46" s="593" t="str">
        <f>IF(基本情報入力シート!I67="","",基本情報入力シート!I67)</f>
        <v/>
      </c>
      <c r="I46" s="593" t="str">
        <f>IF(基本情報入力シート!J67="","",基本情報入力シート!J67)</f>
        <v/>
      </c>
      <c r="J46" s="593" t="str">
        <f>IF(基本情報入力シート!K67="","",基本情報入力シート!K67)</f>
        <v/>
      </c>
      <c r="K46" s="594" t="str">
        <f>IF(基本情報入力シート!L67="","",基本情報入力シート!L67)</f>
        <v/>
      </c>
      <c r="L46" s="595" t="str">
        <f>IF(基本情報入力シート!M67="","",基本情報入力シート!M67)</f>
        <v/>
      </c>
      <c r="M46" s="595" t="str">
        <f>IF(基本情報入力シート!R67="","",基本情報入力シート!R67)</f>
        <v/>
      </c>
      <c r="N46" s="595" t="str">
        <f>IF(基本情報入力シート!W67="","",基本情報入力シート!W67)</f>
        <v/>
      </c>
      <c r="O46" s="590" t="str">
        <f>IF(基本情報入力シート!X67="","",基本情報入力シート!X67)</f>
        <v/>
      </c>
      <c r="P46" s="596" t="str">
        <f>IF(基本情報入力シート!Y67="","",基本情報入力シート!Y67)</f>
        <v/>
      </c>
      <c r="Q46" s="597" t="str">
        <f>IF(基本情報入力シート!Z67="","",基本情報入力シート!Z67)</f>
        <v/>
      </c>
      <c r="R46" s="598" t="str">
        <f>IF(基本情報入力シート!AA67="","",基本情報入力シート!AA67)</f>
        <v/>
      </c>
      <c r="S46" s="599"/>
      <c r="T46" s="600"/>
      <c r="U46" s="601" t="str">
        <f>IF(P46="","",VLOOKUP(P46,【参考】数式用!$A$5:$I$38,MATCH(T46,【参考】数式用!$C$4:$G$4,0)+2,0))</f>
        <v/>
      </c>
      <c r="V46" s="235" t="s">
        <v>193</v>
      </c>
      <c r="W46" s="602"/>
      <c r="X46" s="232" t="s">
        <v>194</v>
      </c>
      <c r="Y46" s="602"/>
      <c r="Z46" s="384" t="s">
        <v>195</v>
      </c>
      <c r="AA46" s="603"/>
      <c r="AB46" s="232" t="s">
        <v>194</v>
      </c>
      <c r="AC46" s="603"/>
      <c r="AD46" s="232" t="s">
        <v>196</v>
      </c>
      <c r="AE46" s="604" t="s">
        <v>197</v>
      </c>
      <c r="AF46" s="605" t="str">
        <f t="shared" si="3"/>
        <v/>
      </c>
      <c r="AG46" s="606" t="s">
        <v>198</v>
      </c>
      <c r="AH46" s="607" t="str">
        <f t="shared" si="1"/>
        <v/>
      </c>
    </row>
    <row r="47" spans="1:34" ht="36.75" customHeight="1">
      <c r="A47" s="590">
        <f t="shared" si="4"/>
        <v>36</v>
      </c>
      <c r="B47" s="591" t="str">
        <f>IF(基本情報入力シート!C68="","",基本情報入力シート!C68)</f>
        <v/>
      </c>
      <c r="C47" s="592" t="str">
        <f>IF(基本情報入力シート!D68="","",基本情報入力シート!D68)</f>
        <v/>
      </c>
      <c r="D47" s="593" t="str">
        <f>IF(基本情報入力シート!E68="","",基本情報入力シート!E68)</f>
        <v/>
      </c>
      <c r="E47" s="593" t="str">
        <f>IF(基本情報入力シート!F68="","",基本情報入力シート!F68)</f>
        <v/>
      </c>
      <c r="F47" s="593" t="str">
        <f>IF(基本情報入力シート!G68="","",基本情報入力シート!G68)</f>
        <v/>
      </c>
      <c r="G47" s="593" t="str">
        <f>IF(基本情報入力シート!H68="","",基本情報入力シート!H68)</f>
        <v/>
      </c>
      <c r="H47" s="593" t="str">
        <f>IF(基本情報入力シート!I68="","",基本情報入力シート!I68)</f>
        <v/>
      </c>
      <c r="I47" s="593" t="str">
        <f>IF(基本情報入力シート!J68="","",基本情報入力シート!J68)</f>
        <v/>
      </c>
      <c r="J47" s="593" t="str">
        <f>IF(基本情報入力シート!K68="","",基本情報入力シート!K68)</f>
        <v/>
      </c>
      <c r="K47" s="594" t="str">
        <f>IF(基本情報入力シート!L68="","",基本情報入力シート!L68)</f>
        <v/>
      </c>
      <c r="L47" s="595" t="str">
        <f>IF(基本情報入力シート!M68="","",基本情報入力シート!M68)</f>
        <v/>
      </c>
      <c r="M47" s="595" t="str">
        <f>IF(基本情報入力シート!R68="","",基本情報入力シート!R68)</f>
        <v/>
      </c>
      <c r="N47" s="595" t="str">
        <f>IF(基本情報入力シート!W68="","",基本情報入力シート!W68)</f>
        <v/>
      </c>
      <c r="O47" s="590" t="str">
        <f>IF(基本情報入力シート!X68="","",基本情報入力シート!X68)</f>
        <v/>
      </c>
      <c r="P47" s="596" t="str">
        <f>IF(基本情報入力シート!Y68="","",基本情報入力シート!Y68)</f>
        <v/>
      </c>
      <c r="Q47" s="597" t="str">
        <f>IF(基本情報入力シート!Z68="","",基本情報入力シート!Z68)</f>
        <v/>
      </c>
      <c r="R47" s="598" t="str">
        <f>IF(基本情報入力シート!AA68="","",基本情報入力シート!AA68)</f>
        <v/>
      </c>
      <c r="S47" s="599"/>
      <c r="T47" s="600"/>
      <c r="U47" s="601" t="str">
        <f>IF(P47="","",VLOOKUP(P47,【参考】数式用!$A$5:$I$38,MATCH(T47,【参考】数式用!$C$4:$G$4,0)+2,0))</f>
        <v/>
      </c>
      <c r="V47" s="235" t="s">
        <v>193</v>
      </c>
      <c r="W47" s="602"/>
      <c r="X47" s="232" t="s">
        <v>194</v>
      </c>
      <c r="Y47" s="602"/>
      <c r="Z47" s="384" t="s">
        <v>195</v>
      </c>
      <c r="AA47" s="603"/>
      <c r="AB47" s="232" t="s">
        <v>194</v>
      </c>
      <c r="AC47" s="603"/>
      <c r="AD47" s="232" t="s">
        <v>196</v>
      </c>
      <c r="AE47" s="604" t="s">
        <v>197</v>
      </c>
      <c r="AF47" s="605" t="str">
        <f t="shared" si="3"/>
        <v/>
      </c>
      <c r="AG47" s="606" t="s">
        <v>198</v>
      </c>
      <c r="AH47" s="607" t="str">
        <f t="shared" si="1"/>
        <v/>
      </c>
    </row>
    <row r="48" spans="1:34" ht="36.75" customHeight="1">
      <c r="A48" s="590">
        <f t="shared" si="4"/>
        <v>37</v>
      </c>
      <c r="B48" s="591" t="str">
        <f>IF(基本情報入力シート!C69="","",基本情報入力シート!C69)</f>
        <v/>
      </c>
      <c r="C48" s="592" t="str">
        <f>IF(基本情報入力シート!D69="","",基本情報入力シート!D69)</f>
        <v/>
      </c>
      <c r="D48" s="593" t="str">
        <f>IF(基本情報入力シート!E69="","",基本情報入力シート!E69)</f>
        <v/>
      </c>
      <c r="E48" s="593" t="str">
        <f>IF(基本情報入力シート!F69="","",基本情報入力シート!F69)</f>
        <v/>
      </c>
      <c r="F48" s="593" t="str">
        <f>IF(基本情報入力シート!G69="","",基本情報入力シート!G69)</f>
        <v/>
      </c>
      <c r="G48" s="593" t="str">
        <f>IF(基本情報入力シート!H69="","",基本情報入力シート!H69)</f>
        <v/>
      </c>
      <c r="H48" s="593" t="str">
        <f>IF(基本情報入力シート!I69="","",基本情報入力シート!I69)</f>
        <v/>
      </c>
      <c r="I48" s="593" t="str">
        <f>IF(基本情報入力シート!J69="","",基本情報入力シート!J69)</f>
        <v/>
      </c>
      <c r="J48" s="593" t="str">
        <f>IF(基本情報入力シート!K69="","",基本情報入力シート!K69)</f>
        <v/>
      </c>
      <c r="K48" s="594" t="str">
        <f>IF(基本情報入力シート!L69="","",基本情報入力シート!L69)</f>
        <v/>
      </c>
      <c r="L48" s="595" t="str">
        <f>IF(基本情報入力シート!M69="","",基本情報入力シート!M69)</f>
        <v/>
      </c>
      <c r="M48" s="595" t="str">
        <f>IF(基本情報入力シート!R69="","",基本情報入力シート!R69)</f>
        <v/>
      </c>
      <c r="N48" s="595" t="str">
        <f>IF(基本情報入力シート!W69="","",基本情報入力シート!W69)</f>
        <v/>
      </c>
      <c r="O48" s="590" t="str">
        <f>IF(基本情報入力シート!X69="","",基本情報入力シート!X69)</f>
        <v/>
      </c>
      <c r="P48" s="596" t="str">
        <f>IF(基本情報入力シート!Y69="","",基本情報入力シート!Y69)</f>
        <v/>
      </c>
      <c r="Q48" s="597" t="str">
        <f>IF(基本情報入力シート!Z69="","",基本情報入力シート!Z69)</f>
        <v/>
      </c>
      <c r="R48" s="598" t="str">
        <f>IF(基本情報入力シート!AA69="","",基本情報入力シート!AA69)</f>
        <v/>
      </c>
      <c r="S48" s="599"/>
      <c r="T48" s="600"/>
      <c r="U48" s="601" t="str">
        <f>IF(P48="","",VLOOKUP(P48,【参考】数式用!$A$5:$I$38,MATCH(T48,【参考】数式用!$C$4:$G$4,0)+2,0))</f>
        <v/>
      </c>
      <c r="V48" s="235" t="s">
        <v>193</v>
      </c>
      <c r="W48" s="602"/>
      <c r="X48" s="232" t="s">
        <v>194</v>
      </c>
      <c r="Y48" s="602"/>
      <c r="Z48" s="384" t="s">
        <v>195</v>
      </c>
      <c r="AA48" s="603"/>
      <c r="AB48" s="232" t="s">
        <v>194</v>
      </c>
      <c r="AC48" s="603"/>
      <c r="AD48" s="232" t="s">
        <v>196</v>
      </c>
      <c r="AE48" s="604" t="s">
        <v>197</v>
      </c>
      <c r="AF48" s="605" t="str">
        <f t="shared" si="3"/>
        <v/>
      </c>
      <c r="AG48" s="606" t="s">
        <v>198</v>
      </c>
      <c r="AH48" s="607" t="str">
        <f t="shared" si="1"/>
        <v/>
      </c>
    </row>
    <row r="49" spans="1:34" ht="36.75" customHeight="1">
      <c r="A49" s="590">
        <f t="shared" si="4"/>
        <v>38</v>
      </c>
      <c r="B49" s="591" t="str">
        <f>IF(基本情報入力シート!C70="","",基本情報入力シート!C70)</f>
        <v/>
      </c>
      <c r="C49" s="592" t="str">
        <f>IF(基本情報入力シート!D70="","",基本情報入力シート!D70)</f>
        <v/>
      </c>
      <c r="D49" s="593" t="str">
        <f>IF(基本情報入力シート!E70="","",基本情報入力シート!E70)</f>
        <v/>
      </c>
      <c r="E49" s="593" t="str">
        <f>IF(基本情報入力シート!F70="","",基本情報入力シート!F70)</f>
        <v/>
      </c>
      <c r="F49" s="593" t="str">
        <f>IF(基本情報入力シート!G70="","",基本情報入力シート!G70)</f>
        <v/>
      </c>
      <c r="G49" s="593" t="str">
        <f>IF(基本情報入力シート!H70="","",基本情報入力シート!H70)</f>
        <v/>
      </c>
      <c r="H49" s="593" t="str">
        <f>IF(基本情報入力シート!I70="","",基本情報入力シート!I70)</f>
        <v/>
      </c>
      <c r="I49" s="593" t="str">
        <f>IF(基本情報入力シート!J70="","",基本情報入力シート!J70)</f>
        <v/>
      </c>
      <c r="J49" s="593" t="str">
        <f>IF(基本情報入力シート!K70="","",基本情報入力シート!K70)</f>
        <v/>
      </c>
      <c r="K49" s="594" t="str">
        <f>IF(基本情報入力シート!L70="","",基本情報入力シート!L70)</f>
        <v/>
      </c>
      <c r="L49" s="595" t="str">
        <f>IF(基本情報入力シート!M70="","",基本情報入力シート!M70)</f>
        <v/>
      </c>
      <c r="M49" s="595" t="str">
        <f>IF(基本情報入力シート!R70="","",基本情報入力シート!R70)</f>
        <v/>
      </c>
      <c r="N49" s="595" t="str">
        <f>IF(基本情報入力シート!W70="","",基本情報入力シート!W70)</f>
        <v/>
      </c>
      <c r="O49" s="590" t="str">
        <f>IF(基本情報入力シート!X70="","",基本情報入力シート!X70)</f>
        <v/>
      </c>
      <c r="P49" s="596" t="str">
        <f>IF(基本情報入力シート!Y70="","",基本情報入力シート!Y70)</f>
        <v/>
      </c>
      <c r="Q49" s="597" t="str">
        <f>IF(基本情報入力シート!Z70="","",基本情報入力シート!Z70)</f>
        <v/>
      </c>
      <c r="R49" s="598" t="str">
        <f>IF(基本情報入力シート!AA70="","",基本情報入力シート!AA70)</f>
        <v/>
      </c>
      <c r="S49" s="599"/>
      <c r="T49" s="600"/>
      <c r="U49" s="601" t="str">
        <f>IF(P49="","",VLOOKUP(P49,【参考】数式用!$A$5:$I$38,MATCH(T49,【参考】数式用!$C$4:$G$4,0)+2,0))</f>
        <v/>
      </c>
      <c r="V49" s="235" t="s">
        <v>193</v>
      </c>
      <c r="W49" s="602"/>
      <c r="X49" s="232" t="s">
        <v>194</v>
      </c>
      <c r="Y49" s="602"/>
      <c r="Z49" s="384" t="s">
        <v>195</v>
      </c>
      <c r="AA49" s="603"/>
      <c r="AB49" s="232" t="s">
        <v>194</v>
      </c>
      <c r="AC49" s="603"/>
      <c r="AD49" s="232" t="s">
        <v>196</v>
      </c>
      <c r="AE49" s="604" t="s">
        <v>197</v>
      </c>
      <c r="AF49" s="605" t="str">
        <f t="shared" si="3"/>
        <v/>
      </c>
      <c r="AG49" s="606" t="s">
        <v>198</v>
      </c>
      <c r="AH49" s="607" t="str">
        <f t="shared" si="1"/>
        <v/>
      </c>
    </row>
    <row r="50" spans="1:34" ht="36.75" customHeight="1">
      <c r="A50" s="590">
        <f t="shared" si="4"/>
        <v>39</v>
      </c>
      <c r="B50" s="591" t="str">
        <f>IF(基本情報入力シート!C71="","",基本情報入力シート!C71)</f>
        <v/>
      </c>
      <c r="C50" s="592" t="str">
        <f>IF(基本情報入力シート!D71="","",基本情報入力シート!D71)</f>
        <v/>
      </c>
      <c r="D50" s="593" t="str">
        <f>IF(基本情報入力シート!E71="","",基本情報入力シート!E71)</f>
        <v/>
      </c>
      <c r="E50" s="593" t="str">
        <f>IF(基本情報入力シート!F71="","",基本情報入力シート!F71)</f>
        <v/>
      </c>
      <c r="F50" s="593" t="str">
        <f>IF(基本情報入力シート!G71="","",基本情報入力シート!G71)</f>
        <v/>
      </c>
      <c r="G50" s="593" t="str">
        <f>IF(基本情報入力シート!H71="","",基本情報入力シート!H71)</f>
        <v/>
      </c>
      <c r="H50" s="593" t="str">
        <f>IF(基本情報入力シート!I71="","",基本情報入力シート!I71)</f>
        <v/>
      </c>
      <c r="I50" s="593" t="str">
        <f>IF(基本情報入力シート!J71="","",基本情報入力シート!J71)</f>
        <v/>
      </c>
      <c r="J50" s="593" t="str">
        <f>IF(基本情報入力シート!K71="","",基本情報入力シート!K71)</f>
        <v/>
      </c>
      <c r="K50" s="594" t="str">
        <f>IF(基本情報入力シート!L71="","",基本情報入力シート!L71)</f>
        <v/>
      </c>
      <c r="L50" s="595" t="str">
        <f>IF(基本情報入力シート!M71="","",基本情報入力シート!M71)</f>
        <v/>
      </c>
      <c r="M50" s="595" t="str">
        <f>IF(基本情報入力シート!R71="","",基本情報入力シート!R71)</f>
        <v/>
      </c>
      <c r="N50" s="595" t="str">
        <f>IF(基本情報入力シート!W71="","",基本情報入力シート!W71)</f>
        <v/>
      </c>
      <c r="O50" s="590" t="str">
        <f>IF(基本情報入力シート!X71="","",基本情報入力シート!X71)</f>
        <v/>
      </c>
      <c r="P50" s="596" t="str">
        <f>IF(基本情報入力シート!Y71="","",基本情報入力シート!Y71)</f>
        <v/>
      </c>
      <c r="Q50" s="597" t="str">
        <f>IF(基本情報入力シート!Z71="","",基本情報入力シート!Z71)</f>
        <v/>
      </c>
      <c r="R50" s="598" t="str">
        <f>IF(基本情報入力シート!AA71="","",基本情報入力シート!AA71)</f>
        <v/>
      </c>
      <c r="S50" s="599"/>
      <c r="T50" s="600"/>
      <c r="U50" s="601" t="str">
        <f>IF(P50="","",VLOOKUP(P50,【参考】数式用!$A$5:$I$38,MATCH(T50,【参考】数式用!$C$4:$G$4,0)+2,0))</f>
        <v/>
      </c>
      <c r="V50" s="235" t="s">
        <v>193</v>
      </c>
      <c r="W50" s="602"/>
      <c r="X50" s="232" t="s">
        <v>194</v>
      </c>
      <c r="Y50" s="602"/>
      <c r="Z50" s="384" t="s">
        <v>195</v>
      </c>
      <c r="AA50" s="603"/>
      <c r="AB50" s="232" t="s">
        <v>194</v>
      </c>
      <c r="AC50" s="603"/>
      <c r="AD50" s="232" t="s">
        <v>196</v>
      </c>
      <c r="AE50" s="604" t="s">
        <v>197</v>
      </c>
      <c r="AF50" s="605" t="str">
        <f t="shared" si="3"/>
        <v/>
      </c>
      <c r="AG50" s="606" t="s">
        <v>198</v>
      </c>
      <c r="AH50" s="607" t="str">
        <f t="shared" si="1"/>
        <v/>
      </c>
    </row>
    <row r="51" spans="1:34" ht="36.75" customHeight="1">
      <c r="A51" s="590">
        <f t="shared" si="4"/>
        <v>40</v>
      </c>
      <c r="B51" s="591" t="str">
        <f>IF(基本情報入力シート!C72="","",基本情報入力シート!C72)</f>
        <v/>
      </c>
      <c r="C51" s="592" t="str">
        <f>IF(基本情報入力シート!D72="","",基本情報入力シート!D72)</f>
        <v/>
      </c>
      <c r="D51" s="593" t="str">
        <f>IF(基本情報入力シート!E72="","",基本情報入力シート!E72)</f>
        <v/>
      </c>
      <c r="E51" s="593" t="str">
        <f>IF(基本情報入力シート!F72="","",基本情報入力シート!F72)</f>
        <v/>
      </c>
      <c r="F51" s="593" t="str">
        <f>IF(基本情報入力シート!G72="","",基本情報入力シート!G72)</f>
        <v/>
      </c>
      <c r="G51" s="593" t="str">
        <f>IF(基本情報入力シート!H72="","",基本情報入力シート!H72)</f>
        <v/>
      </c>
      <c r="H51" s="593" t="str">
        <f>IF(基本情報入力シート!I72="","",基本情報入力シート!I72)</f>
        <v/>
      </c>
      <c r="I51" s="593" t="str">
        <f>IF(基本情報入力シート!J72="","",基本情報入力シート!J72)</f>
        <v/>
      </c>
      <c r="J51" s="593" t="str">
        <f>IF(基本情報入力シート!K72="","",基本情報入力シート!K72)</f>
        <v/>
      </c>
      <c r="K51" s="594" t="str">
        <f>IF(基本情報入力シート!L72="","",基本情報入力シート!L72)</f>
        <v/>
      </c>
      <c r="L51" s="595" t="str">
        <f>IF(基本情報入力シート!M72="","",基本情報入力シート!M72)</f>
        <v/>
      </c>
      <c r="M51" s="595" t="str">
        <f>IF(基本情報入力シート!R72="","",基本情報入力シート!R72)</f>
        <v/>
      </c>
      <c r="N51" s="595" t="str">
        <f>IF(基本情報入力シート!W72="","",基本情報入力シート!W72)</f>
        <v/>
      </c>
      <c r="O51" s="590" t="str">
        <f>IF(基本情報入力シート!X72="","",基本情報入力シート!X72)</f>
        <v/>
      </c>
      <c r="P51" s="596" t="str">
        <f>IF(基本情報入力シート!Y72="","",基本情報入力シート!Y72)</f>
        <v/>
      </c>
      <c r="Q51" s="597" t="str">
        <f>IF(基本情報入力シート!Z72="","",基本情報入力シート!Z72)</f>
        <v/>
      </c>
      <c r="R51" s="598" t="str">
        <f>IF(基本情報入力シート!AA72="","",基本情報入力シート!AA72)</f>
        <v/>
      </c>
      <c r="S51" s="599"/>
      <c r="T51" s="600"/>
      <c r="U51" s="601" t="str">
        <f>IF(P51="","",VLOOKUP(P51,【参考】数式用!$A$5:$I$38,MATCH(T51,【参考】数式用!$C$4:$G$4,0)+2,0))</f>
        <v/>
      </c>
      <c r="V51" s="235" t="s">
        <v>193</v>
      </c>
      <c r="W51" s="602"/>
      <c r="X51" s="232" t="s">
        <v>194</v>
      </c>
      <c r="Y51" s="602"/>
      <c r="Z51" s="384" t="s">
        <v>195</v>
      </c>
      <c r="AA51" s="603"/>
      <c r="AB51" s="232" t="s">
        <v>194</v>
      </c>
      <c r="AC51" s="603"/>
      <c r="AD51" s="232" t="s">
        <v>196</v>
      </c>
      <c r="AE51" s="604" t="s">
        <v>197</v>
      </c>
      <c r="AF51" s="605" t="str">
        <f t="shared" si="3"/>
        <v/>
      </c>
      <c r="AG51" s="608" t="s">
        <v>198</v>
      </c>
      <c r="AH51" s="607" t="str">
        <f t="shared" si="1"/>
        <v/>
      </c>
    </row>
    <row r="52" spans="1:34" ht="36.75" customHeight="1">
      <c r="A52" s="590">
        <f t="shared" si="4"/>
        <v>41</v>
      </c>
      <c r="B52" s="591" t="str">
        <f>IF(基本情報入力シート!C73="","",基本情報入力シート!C73)</f>
        <v/>
      </c>
      <c r="C52" s="592" t="str">
        <f>IF(基本情報入力シート!D73="","",基本情報入力シート!D73)</f>
        <v/>
      </c>
      <c r="D52" s="593" t="str">
        <f>IF(基本情報入力シート!E73="","",基本情報入力シート!E73)</f>
        <v/>
      </c>
      <c r="E52" s="593" t="str">
        <f>IF(基本情報入力シート!F73="","",基本情報入力シート!F73)</f>
        <v/>
      </c>
      <c r="F52" s="593" t="str">
        <f>IF(基本情報入力シート!G73="","",基本情報入力シート!G73)</f>
        <v/>
      </c>
      <c r="G52" s="593" t="str">
        <f>IF(基本情報入力シート!H73="","",基本情報入力シート!H73)</f>
        <v/>
      </c>
      <c r="H52" s="593" t="str">
        <f>IF(基本情報入力シート!I73="","",基本情報入力シート!I73)</f>
        <v/>
      </c>
      <c r="I52" s="593" t="str">
        <f>IF(基本情報入力シート!J73="","",基本情報入力シート!J73)</f>
        <v/>
      </c>
      <c r="J52" s="593" t="str">
        <f>IF(基本情報入力シート!K73="","",基本情報入力シート!K73)</f>
        <v/>
      </c>
      <c r="K52" s="594" t="str">
        <f>IF(基本情報入力シート!L73="","",基本情報入力シート!L73)</f>
        <v/>
      </c>
      <c r="L52" s="595" t="str">
        <f>IF(基本情報入力シート!M73="","",基本情報入力シート!M73)</f>
        <v/>
      </c>
      <c r="M52" s="595" t="str">
        <f>IF(基本情報入力シート!R73="","",基本情報入力シート!R73)</f>
        <v/>
      </c>
      <c r="N52" s="595" t="str">
        <f>IF(基本情報入力シート!W73="","",基本情報入力シート!W73)</f>
        <v/>
      </c>
      <c r="O52" s="590" t="str">
        <f>IF(基本情報入力シート!X73="","",基本情報入力シート!X73)</f>
        <v/>
      </c>
      <c r="P52" s="596" t="str">
        <f>IF(基本情報入力シート!Y73="","",基本情報入力シート!Y73)</f>
        <v/>
      </c>
      <c r="Q52" s="597" t="str">
        <f>IF(基本情報入力シート!Z73="","",基本情報入力シート!Z73)</f>
        <v/>
      </c>
      <c r="R52" s="598" t="str">
        <f>IF(基本情報入力シート!AA73="","",基本情報入力シート!AA73)</f>
        <v/>
      </c>
      <c r="S52" s="599"/>
      <c r="T52" s="600"/>
      <c r="U52" s="601" t="str">
        <f>IF(P52="","",VLOOKUP(P52,【参考】数式用!$A$5:$I$38,MATCH(T52,【参考】数式用!$C$4:$G$4,0)+2,0))</f>
        <v/>
      </c>
      <c r="V52" s="235" t="s">
        <v>193</v>
      </c>
      <c r="W52" s="602"/>
      <c r="X52" s="232" t="s">
        <v>194</v>
      </c>
      <c r="Y52" s="602"/>
      <c r="Z52" s="384" t="s">
        <v>195</v>
      </c>
      <c r="AA52" s="603"/>
      <c r="AB52" s="232" t="s">
        <v>194</v>
      </c>
      <c r="AC52" s="603"/>
      <c r="AD52" s="232" t="s">
        <v>196</v>
      </c>
      <c r="AE52" s="604" t="s">
        <v>197</v>
      </c>
      <c r="AF52" s="605" t="str">
        <f t="shared" si="3"/>
        <v/>
      </c>
      <c r="AG52" s="608" t="s">
        <v>198</v>
      </c>
      <c r="AH52" s="607" t="str">
        <f t="shared" si="1"/>
        <v/>
      </c>
    </row>
    <row r="53" spans="1:34" ht="36.75" customHeight="1">
      <c r="A53" s="590">
        <f t="shared" si="4"/>
        <v>42</v>
      </c>
      <c r="B53" s="591" t="str">
        <f>IF(基本情報入力シート!C74="","",基本情報入力シート!C74)</f>
        <v/>
      </c>
      <c r="C53" s="592" t="str">
        <f>IF(基本情報入力シート!D74="","",基本情報入力シート!D74)</f>
        <v/>
      </c>
      <c r="D53" s="593" t="str">
        <f>IF(基本情報入力シート!E74="","",基本情報入力シート!E74)</f>
        <v/>
      </c>
      <c r="E53" s="593" t="str">
        <f>IF(基本情報入力シート!F74="","",基本情報入力シート!F74)</f>
        <v/>
      </c>
      <c r="F53" s="593" t="str">
        <f>IF(基本情報入力シート!G74="","",基本情報入力シート!G74)</f>
        <v/>
      </c>
      <c r="G53" s="593" t="str">
        <f>IF(基本情報入力シート!H74="","",基本情報入力シート!H74)</f>
        <v/>
      </c>
      <c r="H53" s="593" t="str">
        <f>IF(基本情報入力シート!I74="","",基本情報入力シート!I74)</f>
        <v/>
      </c>
      <c r="I53" s="593" t="str">
        <f>IF(基本情報入力シート!J74="","",基本情報入力シート!J74)</f>
        <v/>
      </c>
      <c r="J53" s="593" t="str">
        <f>IF(基本情報入力シート!K74="","",基本情報入力シート!K74)</f>
        <v/>
      </c>
      <c r="K53" s="594" t="str">
        <f>IF(基本情報入力シート!L74="","",基本情報入力シート!L74)</f>
        <v/>
      </c>
      <c r="L53" s="595" t="str">
        <f>IF(基本情報入力シート!M74="","",基本情報入力シート!M74)</f>
        <v/>
      </c>
      <c r="M53" s="595" t="str">
        <f>IF(基本情報入力シート!R74="","",基本情報入力シート!R74)</f>
        <v/>
      </c>
      <c r="N53" s="595" t="str">
        <f>IF(基本情報入力シート!W74="","",基本情報入力シート!W74)</f>
        <v/>
      </c>
      <c r="O53" s="590" t="str">
        <f>IF(基本情報入力シート!X74="","",基本情報入力シート!X74)</f>
        <v/>
      </c>
      <c r="P53" s="596" t="str">
        <f>IF(基本情報入力シート!Y74="","",基本情報入力シート!Y74)</f>
        <v/>
      </c>
      <c r="Q53" s="597" t="str">
        <f>IF(基本情報入力シート!Z74="","",基本情報入力シート!Z74)</f>
        <v/>
      </c>
      <c r="R53" s="598" t="str">
        <f>IF(基本情報入力シート!AA74="","",基本情報入力シート!AA74)</f>
        <v/>
      </c>
      <c r="S53" s="599"/>
      <c r="T53" s="600"/>
      <c r="U53" s="601" t="str">
        <f>IF(P53="","",VLOOKUP(P53,【参考】数式用!$A$5:$I$38,MATCH(T53,【参考】数式用!$C$4:$G$4,0)+2,0))</f>
        <v/>
      </c>
      <c r="V53" s="235" t="s">
        <v>193</v>
      </c>
      <c r="W53" s="602"/>
      <c r="X53" s="232" t="s">
        <v>194</v>
      </c>
      <c r="Y53" s="602"/>
      <c r="Z53" s="384" t="s">
        <v>195</v>
      </c>
      <c r="AA53" s="603"/>
      <c r="AB53" s="232" t="s">
        <v>194</v>
      </c>
      <c r="AC53" s="603"/>
      <c r="AD53" s="232" t="s">
        <v>196</v>
      </c>
      <c r="AE53" s="604" t="s">
        <v>197</v>
      </c>
      <c r="AF53" s="605" t="str">
        <f t="shared" si="3"/>
        <v/>
      </c>
      <c r="AG53" s="608" t="s">
        <v>198</v>
      </c>
      <c r="AH53" s="607" t="str">
        <f t="shared" si="1"/>
        <v/>
      </c>
    </row>
    <row r="54" spans="1:34" ht="36.75" customHeight="1">
      <c r="A54" s="590">
        <f t="shared" si="4"/>
        <v>43</v>
      </c>
      <c r="B54" s="591" t="str">
        <f>IF(基本情報入力シート!C75="","",基本情報入力シート!C75)</f>
        <v/>
      </c>
      <c r="C54" s="592" t="str">
        <f>IF(基本情報入力シート!D75="","",基本情報入力シート!D75)</f>
        <v/>
      </c>
      <c r="D54" s="593" t="str">
        <f>IF(基本情報入力シート!E75="","",基本情報入力シート!E75)</f>
        <v/>
      </c>
      <c r="E54" s="593" t="str">
        <f>IF(基本情報入力シート!F75="","",基本情報入力シート!F75)</f>
        <v/>
      </c>
      <c r="F54" s="593" t="str">
        <f>IF(基本情報入力シート!G75="","",基本情報入力シート!G75)</f>
        <v/>
      </c>
      <c r="G54" s="593" t="str">
        <f>IF(基本情報入力シート!H75="","",基本情報入力シート!H75)</f>
        <v/>
      </c>
      <c r="H54" s="593" t="str">
        <f>IF(基本情報入力シート!I75="","",基本情報入力シート!I75)</f>
        <v/>
      </c>
      <c r="I54" s="593" t="str">
        <f>IF(基本情報入力シート!J75="","",基本情報入力シート!J75)</f>
        <v/>
      </c>
      <c r="J54" s="593" t="str">
        <f>IF(基本情報入力シート!K75="","",基本情報入力シート!K75)</f>
        <v/>
      </c>
      <c r="K54" s="594" t="str">
        <f>IF(基本情報入力シート!L75="","",基本情報入力シート!L75)</f>
        <v/>
      </c>
      <c r="L54" s="595" t="str">
        <f>IF(基本情報入力シート!M75="","",基本情報入力シート!M75)</f>
        <v/>
      </c>
      <c r="M54" s="595" t="str">
        <f>IF(基本情報入力シート!R75="","",基本情報入力シート!R75)</f>
        <v/>
      </c>
      <c r="N54" s="595" t="str">
        <f>IF(基本情報入力シート!W75="","",基本情報入力シート!W75)</f>
        <v/>
      </c>
      <c r="O54" s="590" t="str">
        <f>IF(基本情報入力シート!X75="","",基本情報入力シート!X75)</f>
        <v/>
      </c>
      <c r="P54" s="596" t="str">
        <f>IF(基本情報入力シート!Y75="","",基本情報入力シート!Y75)</f>
        <v/>
      </c>
      <c r="Q54" s="597" t="str">
        <f>IF(基本情報入力シート!Z75="","",基本情報入力シート!Z75)</f>
        <v/>
      </c>
      <c r="R54" s="598" t="str">
        <f>IF(基本情報入力シート!AA75="","",基本情報入力シート!AA75)</f>
        <v/>
      </c>
      <c r="S54" s="599"/>
      <c r="T54" s="600"/>
      <c r="U54" s="601" t="str">
        <f>IF(P54="","",VLOOKUP(P54,【参考】数式用!$A$5:$I$38,MATCH(T54,【参考】数式用!$C$4:$G$4,0)+2,0))</f>
        <v/>
      </c>
      <c r="V54" s="235" t="s">
        <v>193</v>
      </c>
      <c r="W54" s="602"/>
      <c r="X54" s="232" t="s">
        <v>194</v>
      </c>
      <c r="Y54" s="602"/>
      <c r="Z54" s="384" t="s">
        <v>195</v>
      </c>
      <c r="AA54" s="603"/>
      <c r="AB54" s="232" t="s">
        <v>194</v>
      </c>
      <c r="AC54" s="603"/>
      <c r="AD54" s="232" t="s">
        <v>196</v>
      </c>
      <c r="AE54" s="604" t="s">
        <v>197</v>
      </c>
      <c r="AF54" s="605" t="str">
        <f t="shared" si="3"/>
        <v/>
      </c>
      <c r="AG54" s="608" t="s">
        <v>198</v>
      </c>
      <c r="AH54" s="607" t="str">
        <f t="shared" si="1"/>
        <v/>
      </c>
    </row>
    <row r="55" spans="1:34" ht="36.75" customHeight="1">
      <c r="A55" s="590">
        <f t="shared" si="4"/>
        <v>44</v>
      </c>
      <c r="B55" s="591" t="str">
        <f>IF(基本情報入力シート!C76="","",基本情報入力シート!C76)</f>
        <v/>
      </c>
      <c r="C55" s="592" t="str">
        <f>IF(基本情報入力シート!D76="","",基本情報入力シート!D76)</f>
        <v/>
      </c>
      <c r="D55" s="593" t="str">
        <f>IF(基本情報入力シート!E76="","",基本情報入力シート!E76)</f>
        <v/>
      </c>
      <c r="E55" s="593" t="str">
        <f>IF(基本情報入力シート!F76="","",基本情報入力シート!F76)</f>
        <v/>
      </c>
      <c r="F55" s="593" t="str">
        <f>IF(基本情報入力シート!G76="","",基本情報入力シート!G76)</f>
        <v/>
      </c>
      <c r="G55" s="593" t="str">
        <f>IF(基本情報入力シート!H76="","",基本情報入力シート!H76)</f>
        <v/>
      </c>
      <c r="H55" s="593" t="str">
        <f>IF(基本情報入力シート!I76="","",基本情報入力シート!I76)</f>
        <v/>
      </c>
      <c r="I55" s="593" t="str">
        <f>IF(基本情報入力シート!J76="","",基本情報入力シート!J76)</f>
        <v/>
      </c>
      <c r="J55" s="593" t="str">
        <f>IF(基本情報入力シート!K76="","",基本情報入力シート!K76)</f>
        <v/>
      </c>
      <c r="K55" s="594" t="str">
        <f>IF(基本情報入力シート!L76="","",基本情報入力シート!L76)</f>
        <v/>
      </c>
      <c r="L55" s="595" t="str">
        <f>IF(基本情報入力シート!M76="","",基本情報入力シート!M76)</f>
        <v/>
      </c>
      <c r="M55" s="595" t="str">
        <f>IF(基本情報入力シート!R76="","",基本情報入力シート!R76)</f>
        <v/>
      </c>
      <c r="N55" s="595" t="str">
        <f>IF(基本情報入力シート!W76="","",基本情報入力シート!W76)</f>
        <v/>
      </c>
      <c r="O55" s="590" t="str">
        <f>IF(基本情報入力シート!X76="","",基本情報入力シート!X76)</f>
        <v/>
      </c>
      <c r="P55" s="596" t="str">
        <f>IF(基本情報入力シート!Y76="","",基本情報入力シート!Y76)</f>
        <v/>
      </c>
      <c r="Q55" s="597" t="str">
        <f>IF(基本情報入力シート!Z76="","",基本情報入力シート!Z76)</f>
        <v/>
      </c>
      <c r="R55" s="598" t="str">
        <f>IF(基本情報入力シート!AA76="","",基本情報入力シート!AA76)</f>
        <v/>
      </c>
      <c r="S55" s="599"/>
      <c r="T55" s="600"/>
      <c r="U55" s="601" t="str">
        <f>IF(P55="","",VLOOKUP(P55,【参考】数式用!$A$5:$I$38,MATCH(T55,【参考】数式用!$C$4:$G$4,0)+2,0))</f>
        <v/>
      </c>
      <c r="V55" s="235" t="s">
        <v>193</v>
      </c>
      <c r="W55" s="602"/>
      <c r="X55" s="232" t="s">
        <v>194</v>
      </c>
      <c r="Y55" s="602"/>
      <c r="Z55" s="384" t="s">
        <v>195</v>
      </c>
      <c r="AA55" s="603"/>
      <c r="AB55" s="232" t="s">
        <v>194</v>
      </c>
      <c r="AC55" s="603"/>
      <c r="AD55" s="232" t="s">
        <v>196</v>
      </c>
      <c r="AE55" s="604" t="s">
        <v>197</v>
      </c>
      <c r="AF55" s="605" t="str">
        <f t="shared" si="3"/>
        <v/>
      </c>
      <c r="AG55" s="608" t="s">
        <v>198</v>
      </c>
      <c r="AH55" s="607" t="str">
        <f t="shared" si="1"/>
        <v/>
      </c>
    </row>
    <row r="56" spans="1:34" ht="36.75" customHeight="1">
      <c r="A56" s="590">
        <f t="shared" si="4"/>
        <v>45</v>
      </c>
      <c r="B56" s="591" t="str">
        <f>IF(基本情報入力シート!C77="","",基本情報入力シート!C77)</f>
        <v/>
      </c>
      <c r="C56" s="592" t="str">
        <f>IF(基本情報入力シート!D77="","",基本情報入力シート!D77)</f>
        <v/>
      </c>
      <c r="D56" s="593" t="str">
        <f>IF(基本情報入力シート!E77="","",基本情報入力シート!E77)</f>
        <v/>
      </c>
      <c r="E56" s="593" t="str">
        <f>IF(基本情報入力シート!F77="","",基本情報入力シート!F77)</f>
        <v/>
      </c>
      <c r="F56" s="593" t="str">
        <f>IF(基本情報入力シート!G77="","",基本情報入力シート!G77)</f>
        <v/>
      </c>
      <c r="G56" s="593" t="str">
        <f>IF(基本情報入力シート!H77="","",基本情報入力シート!H77)</f>
        <v/>
      </c>
      <c r="H56" s="593" t="str">
        <f>IF(基本情報入力シート!I77="","",基本情報入力シート!I77)</f>
        <v/>
      </c>
      <c r="I56" s="593" t="str">
        <f>IF(基本情報入力シート!J77="","",基本情報入力シート!J77)</f>
        <v/>
      </c>
      <c r="J56" s="593" t="str">
        <f>IF(基本情報入力シート!K77="","",基本情報入力シート!K77)</f>
        <v/>
      </c>
      <c r="K56" s="594" t="str">
        <f>IF(基本情報入力シート!L77="","",基本情報入力シート!L77)</f>
        <v/>
      </c>
      <c r="L56" s="595" t="str">
        <f>IF(基本情報入力シート!M77="","",基本情報入力シート!M77)</f>
        <v/>
      </c>
      <c r="M56" s="595" t="str">
        <f>IF(基本情報入力シート!R77="","",基本情報入力シート!R77)</f>
        <v/>
      </c>
      <c r="N56" s="595" t="str">
        <f>IF(基本情報入力シート!W77="","",基本情報入力シート!W77)</f>
        <v/>
      </c>
      <c r="O56" s="590" t="str">
        <f>IF(基本情報入力シート!X77="","",基本情報入力シート!X77)</f>
        <v/>
      </c>
      <c r="P56" s="596" t="str">
        <f>IF(基本情報入力シート!Y77="","",基本情報入力シート!Y77)</f>
        <v/>
      </c>
      <c r="Q56" s="597" t="str">
        <f>IF(基本情報入力シート!Z77="","",基本情報入力シート!Z77)</f>
        <v/>
      </c>
      <c r="R56" s="598" t="str">
        <f>IF(基本情報入力シート!AA77="","",基本情報入力シート!AA77)</f>
        <v/>
      </c>
      <c r="S56" s="599"/>
      <c r="T56" s="600"/>
      <c r="U56" s="601" t="str">
        <f>IF(P56="","",VLOOKUP(P56,【参考】数式用!$A$5:$I$38,MATCH(T56,【参考】数式用!$C$4:$G$4,0)+2,0))</f>
        <v/>
      </c>
      <c r="V56" s="235" t="s">
        <v>193</v>
      </c>
      <c r="W56" s="602"/>
      <c r="X56" s="232" t="s">
        <v>194</v>
      </c>
      <c r="Y56" s="602"/>
      <c r="Z56" s="384" t="s">
        <v>195</v>
      </c>
      <c r="AA56" s="603"/>
      <c r="AB56" s="232" t="s">
        <v>194</v>
      </c>
      <c r="AC56" s="603"/>
      <c r="AD56" s="232" t="s">
        <v>196</v>
      </c>
      <c r="AE56" s="604" t="s">
        <v>197</v>
      </c>
      <c r="AF56" s="605" t="str">
        <f t="shared" si="3"/>
        <v/>
      </c>
      <c r="AG56" s="608" t="s">
        <v>198</v>
      </c>
      <c r="AH56" s="607" t="str">
        <f t="shared" si="1"/>
        <v/>
      </c>
    </row>
    <row r="57" spans="1:34" ht="36.75" customHeight="1">
      <c r="A57" s="590">
        <f t="shared" si="4"/>
        <v>46</v>
      </c>
      <c r="B57" s="591" t="str">
        <f>IF(基本情報入力シート!C78="","",基本情報入力シート!C78)</f>
        <v/>
      </c>
      <c r="C57" s="592" t="str">
        <f>IF(基本情報入力シート!D78="","",基本情報入力シート!D78)</f>
        <v/>
      </c>
      <c r="D57" s="593" t="str">
        <f>IF(基本情報入力シート!E78="","",基本情報入力シート!E78)</f>
        <v/>
      </c>
      <c r="E57" s="593" t="str">
        <f>IF(基本情報入力シート!F78="","",基本情報入力シート!F78)</f>
        <v/>
      </c>
      <c r="F57" s="593" t="str">
        <f>IF(基本情報入力シート!G78="","",基本情報入力シート!G78)</f>
        <v/>
      </c>
      <c r="G57" s="593" t="str">
        <f>IF(基本情報入力シート!H78="","",基本情報入力シート!H78)</f>
        <v/>
      </c>
      <c r="H57" s="593" t="str">
        <f>IF(基本情報入力シート!I78="","",基本情報入力シート!I78)</f>
        <v/>
      </c>
      <c r="I57" s="593" t="str">
        <f>IF(基本情報入力シート!J78="","",基本情報入力シート!J78)</f>
        <v/>
      </c>
      <c r="J57" s="593" t="str">
        <f>IF(基本情報入力シート!K78="","",基本情報入力シート!K78)</f>
        <v/>
      </c>
      <c r="K57" s="594" t="str">
        <f>IF(基本情報入力シート!L78="","",基本情報入力シート!L78)</f>
        <v/>
      </c>
      <c r="L57" s="595" t="str">
        <f>IF(基本情報入力シート!M78="","",基本情報入力シート!M78)</f>
        <v/>
      </c>
      <c r="M57" s="595" t="str">
        <f>IF(基本情報入力シート!R78="","",基本情報入力シート!R78)</f>
        <v/>
      </c>
      <c r="N57" s="595" t="str">
        <f>IF(基本情報入力シート!W78="","",基本情報入力シート!W78)</f>
        <v/>
      </c>
      <c r="O57" s="590" t="str">
        <f>IF(基本情報入力シート!X78="","",基本情報入力シート!X78)</f>
        <v/>
      </c>
      <c r="P57" s="596" t="str">
        <f>IF(基本情報入力シート!Y78="","",基本情報入力シート!Y78)</f>
        <v/>
      </c>
      <c r="Q57" s="597" t="str">
        <f>IF(基本情報入力シート!Z78="","",基本情報入力シート!Z78)</f>
        <v/>
      </c>
      <c r="R57" s="598" t="str">
        <f>IF(基本情報入力シート!AA78="","",基本情報入力シート!AA78)</f>
        <v/>
      </c>
      <c r="S57" s="599"/>
      <c r="T57" s="600"/>
      <c r="U57" s="601" t="str">
        <f>IF(P57="","",VLOOKUP(P57,【参考】数式用!$A$5:$I$38,MATCH(T57,【参考】数式用!$C$4:$G$4,0)+2,0))</f>
        <v/>
      </c>
      <c r="V57" s="235" t="s">
        <v>193</v>
      </c>
      <c r="W57" s="602"/>
      <c r="X57" s="232" t="s">
        <v>194</v>
      </c>
      <c r="Y57" s="602"/>
      <c r="Z57" s="384" t="s">
        <v>195</v>
      </c>
      <c r="AA57" s="603"/>
      <c r="AB57" s="232" t="s">
        <v>194</v>
      </c>
      <c r="AC57" s="603"/>
      <c r="AD57" s="232" t="s">
        <v>196</v>
      </c>
      <c r="AE57" s="604" t="s">
        <v>197</v>
      </c>
      <c r="AF57" s="605" t="str">
        <f t="shared" si="3"/>
        <v/>
      </c>
      <c r="AG57" s="608" t="s">
        <v>198</v>
      </c>
      <c r="AH57" s="607" t="str">
        <f t="shared" si="1"/>
        <v/>
      </c>
    </row>
    <row r="58" spans="1:34" ht="36.75" customHeight="1">
      <c r="A58" s="590">
        <f t="shared" si="4"/>
        <v>47</v>
      </c>
      <c r="B58" s="591" t="str">
        <f>IF(基本情報入力シート!C79="","",基本情報入力シート!C79)</f>
        <v/>
      </c>
      <c r="C58" s="592" t="str">
        <f>IF(基本情報入力シート!D79="","",基本情報入力シート!D79)</f>
        <v/>
      </c>
      <c r="D58" s="593" t="str">
        <f>IF(基本情報入力シート!E79="","",基本情報入力シート!E79)</f>
        <v/>
      </c>
      <c r="E58" s="593" t="str">
        <f>IF(基本情報入力シート!F79="","",基本情報入力シート!F79)</f>
        <v/>
      </c>
      <c r="F58" s="593" t="str">
        <f>IF(基本情報入力シート!G79="","",基本情報入力シート!G79)</f>
        <v/>
      </c>
      <c r="G58" s="593" t="str">
        <f>IF(基本情報入力シート!H79="","",基本情報入力シート!H79)</f>
        <v/>
      </c>
      <c r="H58" s="593" t="str">
        <f>IF(基本情報入力シート!I79="","",基本情報入力シート!I79)</f>
        <v/>
      </c>
      <c r="I58" s="593" t="str">
        <f>IF(基本情報入力シート!J79="","",基本情報入力シート!J79)</f>
        <v/>
      </c>
      <c r="J58" s="593" t="str">
        <f>IF(基本情報入力シート!K79="","",基本情報入力シート!K79)</f>
        <v/>
      </c>
      <c r="K58" s="594" t="str">
        <f>IF(基本情報入力シート!L79="","",基本情報入力シート!L79)</f>
        <v/>
      </c>
      <c r="L58" s="595" t="str">
        <f>IF(基本情報入力シート!M79="","",基本情報入力シート!M79)</f>
        <v/>
      </c>
      <c r="M58" s="595" t="str">
        <f>IF(基本情報入力シート!R79="","",基本情報入力シート!R79)</f>
        <v/>
      </c>
      <c r="N58" s="595" t="str">
        <f>IF(基本情報入力シート!W79="","",基本情報入力シート!W79)</f>
        <v/>
      </c>
      <c r="O58" s="590" t="str">
        <f>IF(基本情報入力シート!X79="","",基本情報入力シート!X79)</f>
        <v/>
      </c>
      <c r="P58" s="596" t="str">
        <f>IF(基本情報入力シート!Y79="","",基本情報入力シート!Y79)</f>
        <v/>
      </c>
      <c r="Q58" s="597" t="str">
        <f>IF(基本情報入力シート!Z79="","",基本情報入力シート!Z79)</f>
        <v/>
      </c>
      <c r="R58" s="598" t="str">
        <f>IF(基本情報入力シート!AA79="","",基本情報入力シート!AA79)</f>
        <v/>
      </c>
      <c r="S58" s="599"/>
      <c r="T58" s="600"/>
      <c r="U58" s="601" t="str">
        <f>IF(P58="","",VLOOKUP(P58,【参考】数式用!$A$5:$I$38,MATCH(T58,【参考】数式用!$C$4:$G$4,0)+2,0))</f>
        <v/>
      </c>
      <c r="V58" s="235" t="s">
        <v>193</v>
      </c>
      <c r="W58" s="602"/>
      <c r="X58" s="232" t="s">
        <v>194</v>
      </c>
      <c r="Y58" s="602"/>
      <c r="Z58" s="384" t="s">
        <v>195</v>
      </c>
      <c r="AA58" s="603"/>
      <c r="AB58" s="232" t="s">
        <v>194</v>
      </c>
      <c r="AC58" s="603"/>
      <c r="AD58" s="232" t="s">
        <v>196</v>
      </c>
      <c r="AE58" s="604" t="s">
        <v>197</v>
      </c>
      <c r="AF58" s="605" t="str">
        <f t="shared" si="3"/>
        <v/>
      </c>
      <c r="AG58" s="608" t="s">
        <v>198</v>
      </c>
      <c r="AH58" s="607" t="str">
        <f t="shared" si="1"/>
        <v/>
      </c>
    </row>
    <row r="59" spans="1:34" ht="36.75" customHeight="1">
      <c r="A59" s="590">
        <f t="shared" si="4"/>
        <v>48</v>
      </c>
      <c r="B59" s="591" t="str">
        <f>IF(基本情報入力シート!C80="","",基本情報入力シート!C80)</f>
        <v/>
      </c>
      <c r="C59" s="592" t="str">
        <f>IF(基本情報入力シート!D80="","",基本情報入力シート!D80)</f>
        <v/>
      </c>
      <c r="D59" s="593" t="str">
        <f>IF(基本情報入力シート!E80="","",基本情報入力シート!E80)</f>
        <v/>
      </c>
      <c r="E59" s="593" t="str">
        <f>IF(基本情報入力シート!F80="","",基本情報入力シート!F80)</f>
        <v/>
      </c>
      <c r="F59" s="593" t="str">
        <f>IF(基本情報入力シート!G80="","",基本情報入力シート!G80)</f>
        <v/>
      </c>
      <c r="G59" s="593" t="str">
        <f>IF(基本情報入力シート!H80="","",基本情報入力シート!H80)</f>
        <v/>
      </c>
      <c r="H59" s="593" t="str">
        <f>IF(基本情報入力シート!I80="","",基本情報入力シート!I80)</f>
        <v/>
      </c>
      <c r="I59" s="593" t="str">
        <f>IF(基本情報入力シート!J80="","",基本情報入力シート!J80)</f>
        <v/>
      </c>
      <c r="J59" s="593" t="str">
        <f>IF(基本情報入力シート!K80="","",基本情報入力シート!K80)</f>
        <v/>
      </c>
      <c r="K59" s="594" t="str">
        <f>IF(基本情報入力シート!L80="","",基本情報入力シート!L80)</f>
        <v/>
      </c>
      <c r="L59" s="595" t="str">
        <f>IF(基本情報入力シート!M80="","",基本情報入力シート!M80)</f>
        <v/>
      </c>
      <c r="M59" s="595" t="str">
        <f>IF(基本情報入力シート!R80="","",基本情報入力シート!R80)</f>
        <v/>
      </c>
      <c r="N59" s="595" t="str">
        <f>IF(基本情報入力シート!W80="","",基本情報入力シート!W80)</f>
        <v/>
      </c>
      <c r="O59" s="590" t="str">
        <f>IF(基本情報入力シート!X80="","",基本情報入力シート!X80)</f>
        <v/>
      </c>
      <c r="P59" s="596" t="str">
        <f>IF(基本情報入力シート!Y80="","",基本情報入力シート!Y80)</f>
        <v/>
      </c>
      <c r="Q59" s="597" t="str">
        <f>IF(基本情報入力シート!Z80="","",基本情報入力シート!Z80)</f>
        <v/>
      </c>
      <c r="R59" s="598" t="str">
        <f>IF(基本情報入力シート!AA80="","",基本情報入力シート!AA80)</f>
        <v/>
      </c>
      <c r="S59" s="599"/>
      <c r="T59" s="600"/>
      <c r="U59" s="601" t="str">
        <f>IF(P59="","",VLOOKUP(P59,【参考】数式用!$A$5:$I$38,MATCH(T59,【参考】数式用!$C$4:$G$4,0)+2,0))</f>
        <v/>
      </c>
      <c r="V59" s="235" t="s">
        <v>193</v>
      </c>
      <c r="W59" s="602"/>
      <c r="X59" s="232" t="s">
        <v>194</v>
      </c>
      <c r="Y59" s="602"/>
      <c r="Z59" s="384" t="s">
        <v>195</v>
      </c>
      <c r="AA59" s="603"/>
      <c r="AB59" s="232" t="s">
        <v>194</v>
      </c>
      <c r="AC59" s="603"/>
      <c r="AD59" s="232" t="s">
        <v>196</v>
      </c>
      <c r="AE59" s="604" t="s">
        <v>197</v>
      </c>
      <c r="AF59" s="605" t="str">
        <f t="shared" si="3"/>
        <v/>
      </c>
      <c r="AG59" s="608" t="s">
        <v>198</v>
      </c>
      <c r="AH59" s="607" t="str">
        <f t="shared" si="1"/>
        <v/>
      </c>
    </row>
    <row r="60" spans="1:34" ht="36.75" customHeight="1">
      <c r="A60" s="590">
        <f t="shared" si="4"/>
        <v>49</v>
      </c>
      <c r="B60" s="591" t="str">
        <f>IF(基本情報入力シート!C81="","",基本情報入力シート!C81)</f>
        <v/>
      </c>
      <c r="C60" s="592" t="str">
        <f>IF(基本情報入力シート!D81="","",基本情報入力シート!D81)</f>
        <v/>
      </c>
      <c r="D60" s="593" t="str">
        <f>IF(基本情報入力シート!E81="","",基本情報入力シート!E81)</f>
        <v/>
      </c>
      <c r="E60" s="593" t="str">
        <f>IF(基本情報入力シート!F81="","",基本情報入力シート!F81)</f>
        <v/>
      </c>
      <c r="F60" s="593" t="str">
        <f>IF(基本情報入力シート!G81="","",基本情報入力シート!G81)</f>
        <v/>
      </c>
      <c r="G60" s="593" t="str">
        <f>IF(基本情報入力シート!H81="","",基本情報入力シート!H81)</f>
        <v/>
      </c>
      <c r="H60" s="593" t="str">
        <f>IF(基本情報入力シート!I81="","",基本情報入力シート!I81)</f>
        <v/>
      </c>
      <c r="I60" s="593" t="str">
        <f>IF(基本情報入力シート!J81="","",基本情報入力シート!J81)</f>
        <v/>
      </c>
      <c r="J60" s="593" t="str">
        <f>IF(基本情報入力シート!K81="","",基本情報入力シート!K81)</f>
        <v/>
      </c>
      <c r="K60" s="594" t="str">
        <f>IF(基本情報入力シート!L81="","",基本情報入力シート!L81)</f>
        <v/>
      </c>
      <c r="L60" s="595" t="str">
        <f>IF(基本情報入力シート!M81="","",基本情報入力シート!M81)</f>
        <v/>
      </c>
      <c r="M60" s="595" t="str">
        <f>IF(基本情報入力シート!R81="","",基本情報入力シート!R81)</f>
        <v/>
      </c>
      <c r="N60" s="595" t="str">
        <f>IF(基本情報入力シート!W81="","",基本情報入力シート!W81)</f>
        <v/>
      </c>
      <c r="O60" s="590" t="str">
        <f>IF(基本情報入力シート!X81="","",基本情報入力シート!X81)</f>
        <v/>
      </c>
      <c r="P60" s="596" t="str">
        <f>IF(基本情報入力シート!Y81="","",基本情報入力シート!Y81)</f>
        <v/>
      </c>
      <c r="Q60" s="597" t="str">
        <f>IF(基本情報入力シート!Z81="","",基本情報入力シート!Z81)</f>
        <v/>
      </c>
      <c r="R60" s="598" t="str">
        <f>IF(基本情報入力シート!AA81="","",基本情報入力シート!AA81)</f>
        <v/>
      </c>
      <c r="S60" s="599"/>
      <c r="T60" s="600"/>
      <c r="U60" s="601" t="str">
        <f>IF(P60="","",VLOOKUP(P60,【参考】数式用!$A$5:$I$38,MATCH(T60,【参考】数式用!$C$4:$G$4,0)+2,0))</f>
        <v/>
      </c>
      <c r="V60" s="235" t="s">
        <v>193</v>
      </c>
      <c r="W60" s="602"/>
      <c r="X60" s="232" t="s">
        <v>194</v>
      </c>
      <c r="Y60" s="602"/>
      <c r="Z60" s="384" t="s">
        <v>195</v>
      </c>
      <c r="AA60" s="603"/>
      <c r="AB60" s="232" t="s">
        <v>194</v>
      </c>
      <c r="AC60" s="603"/>
      <c r="AD60" s="232" t="s">
        <v>196</v>
      </c>
      <c r="AE60" s="604" t="s">
        <v>197</v>
      </c>
      <c r="AF60" s="605" t="str">
        <f t="shared" si="3"/>
        <v/>
      </c>
      <c r="AG60" s="608" t="s">
        <v>198</v>
      </c>
      <c r="AH60" s="607" t="str">
        <f t="shared" si="1"/>
        <v/>
      </c>
    </row>
    <row r="61" spans="1:34" ht="36.75" customHeight="1">
      <c r="A61" s="590">
        <f t="shared" si="4"/>
        <v>50</v>
      </c>
      <c r="B61" s="591" t="str">
        <f>IF(基本情報入力シート!C82="","",基本情報入力シート!C82)</f>
        <v/>
      </c>
      <c r="C61" s="592" t="str">
        <f>IF(基本情報入力シート!D82="","",基本情報入力シート!D82)</f>
        <v/>
      </c>
      <c r="D61" s="593" t="str">
        <f>IF(基本情報入力シート!E82="","",基本情報入力シート!E82)</f>
        <v/>
      </c>
      <c r="E61" s="593" t="str">
        <f>IF(基本情報入力シート!F82="","",基本情報入力シート!F82)</f>
        <v/>
      </c>
      <c r="F61" s="593" t="str">
        <f>IF(基本情報入力シート!G82="","",基本情報入力シート!G82)</f>
        <v/>
      </c>
      <c r="G61" s="593" t="str">
        <f>IF(基本情報入力シート!H82="","",基本情報入力シート!H82)</f>
        <v/>
      </c>
      <c r="H61" s="593" t="str">
        <f>IF(基本情報入力シート!I82="","",基本情報入力シート!I82)</f>
        <v/>
      </c>
      <c r="I61" s="593" t="str">
        <f>IF(基本情報入力シート!J82="","",基本情報入力シート!J82)</f>
        <v/>
      </c>
      <c r="J61" s="593" t="str">
        <f>IF(基本情報入力シート!K82="","",基本情報入力シート!K82)</f>
        <v/>
      </c>
      <c r="K61" s="594" t="str">
        <f>IF(基本情報入力シート!L82="","",基本情報入力シート!L82)</f>
        <v/>
      </c>
      <c r="L61" s="595" t="str">
        <f>IF(基本情報入力シート!M82="","",基本情報入力シート!M82)</f>
        <v/>
      </c>
      <c r="M61" s="595" t="str">
        <f>IF(基本情報入力シート!R82="","",基本情報入力シート!R82)</f>
        <v/>
      </c>
      <c r="N61" s="595" t="str">
        <f>IF(基本情報入力シート!W82="","",基本情報入力シート!W82)</f>
        <v/>
      </c>
      <c r="O61" s="590" t="str">
        <f>IF(基本情報入力シート!X82="","",基本情報入力シート!X82)</f>
        <v/>
      </c>
      <c r="P61" s="596" t="str">
        <f>IF(基本情報入力シート!Y82="","",基本情報入力シート!Y82)</f>
        <v/>
      </c>
      <c r="Q61" s="597" t="str">
        <f>IF(基本情報入力シート!Z82="","",基本情報入力シート!Z82)</f>
        <v/>
      </c>
      <c r="R61" s="598" t="str">
        <f>IF(基本情報入力シート!AA82="","",基本情報入力シート!AA82)</f>
        <v/>
      </c>
      <c r="S61" s="599"/>
      <c r="T61" s="600"/>
      <c r="U61" s="601" t="str">
        <f>IF(P61="","",VLOOKUP(P61,【参考】数式用!$A$5:$I$38,MATCH(T61,【参考】数式用!$C$4:$G$4,0)+2,0))</f>
        <v/>
      </c>
      <c r="V61" s="235" t="s">
        <v>193</v>
      </c>
      <c r="W61" s="602"/>
      <c r="X61" s="232" t="s">
        <v>194</v>
      </c>
      <c r="Y61" s="602"/>
      <c r="Z61" s="384" t="s">
        <v>195</v>
      </c>
      <c r="AA61" s="603"/>
      <c r="AB61" s="232" t="s">
        <v>194</v>
      </c>
      <c r="AC61" s="603"/>
      <c r="AD61" s="232" t="s">
        <v>196</v>
      </c>
      <c r="AE61" s="604" t="s">
        <v>197</v>
      </c>
      <c r="AF61" s="605" t="str">
        <f t="shared" si="3"/>
        <v/>
      </c>
      <c r="AG61" s="608" t="s">
        <v>198</v>
      </c>
      <c r="AH61" s="607" t="str">
        <f t="shared" si="1"/>
        <v/>
      </c>
    </row>
    <row r="62" spans="1:34" ht="36.75" customHeight="1">
      <c r="A62" s="590">
        <f t="shared" si="4"/>
        <v>51</v>
      </c>
      <c r="B62" s="591" t="str">
        <f>IF(基本情報入力シート!C83="","",基本情報入力シート!C83)</f>
        <v/>
      </c>
      <c r="C62" s="592" t="str">
        <f>IF(基本情報入力シート!D83="","",基本情報入力シート!D83)</f>
        <v/>
      </c>
      <c r="D62" s="593" t="str">
        <f>IF(基本情報入力シート!E83="","",基本情報入力シート!E83)</f>
        <v/>
      </c>
      <c r="E62" s="593" t="str">
        <f>IF(基本情報入力シート!F83="","",基本情報入力シート!F83)</f>
        <v/>
      </c>
      <c r="F62" s="593" t="str">
        <f>IF(基本情報入力シート!G83="","",基本情報入力シート!G83)</f>
        <v/>
      </c>
      <c r="G62" s="593" t="str">
        <f>IF(基本情報入力シート!H83="","",基本情報入力シート!H83)</f>
        <v/>
      </c>
      <c r="H62" s="593" t="str">
        <f>IF(基本情報入力シート!I83="","",基本情報入力シート!I83)</f>
        <v/>
      </c>
      <c r="I62" s="593" t="str">
        <f>IF(基本情報入力シート!J83="","",基本情報入力シート!J83)</f>
        <v/>
      </c>
      <c r="J62" s="593" t="str">
        <f>IF(基本情報入力シート!K83="","",基本情報入力シート!K83)</f>
        <v/>
      </c>
      <c r="K62" s="594" t="str">
        <f>IF(基本情報入力シート!L83="","",基本情報入力シート!L83)</f>
        <v/>
      </c>
      <c r="L62" s="595" t="str">
        <f>IF(基本情報入力シート!M83="","",基本情報入力シート!M83)</f>
        <v/>
      </c>
      <c r="M62" s="595" t="str">
        <f>IF(基本情報入力シート!R83="","",基本情報入力シート!R83)</f>
        <v/>
      </c>
      <c r="N62" s="595" t="str">
        <f>IF(基本情報入力シート!W83="","",基本情報入力シート!W83)</f>
        <v/>
      </c>
      <c r="O62" s="590" t="str">
        <f>IF(基本情報入力シート!X83="","",基本情報入力シート!X83)</f>
        <v/>
      </c>
      <c r="P62" s="596" t="str">
        <f>IF(基本情報入力シート!Y83="","",基本情報入力シート!Y83)</f>
        <v/>
      </c>
      <c r="Q62" s="597" t="str">
        <f>IF(基本情報入力シート!Z83="","",基本情報入力シート!Z83)</f>
        <v/>
      </c>
      <c r="R62" s="598" t="str">
        <f>IF(基本情報入力シート!AA83="","",基本情報入力シート!AA83)</f>
        <v/>
      </c>
      <c r="S62" s="599"/>
      <c r="T62" s="600"/>
      <c r="U62" s="601" t="str">
        <f>IF(P62="","",VLOOKUP(P62,【参考】数式用!$A$5:$I$38,MATCH(T62,【参考】数式用!$C$4:$G$4,0)+2,0))</f>
        <v/>
      </c>
      <c r="V62" s="235" t="s">
        <v>193</v>
      </c>
      <c r="W62" s="602"/>
      <c r="X62" s="232" t="s">
        <v>194</v>
      </c>
      <c r="Y62" s="602"/>
      <c r="Z62" s="384" t="s">
        <v>195</v>
      </c>
      <c r="AA62" s="603"/>
      <c r="AB62" s="232" t="s">
        <v>194</v>
      </c>
      <c r="AC62" s="603"/>
      <c r="AD62" s="232" t="s">
        <v>196</v>
      </c>
      <c r="AE62" s="604" t="s">
        <v>197</v>
      </c>
      <c r="AF62" s="605" t="str">
        <f t="shared" si="3"/>
        <v/>
      </c>
      <c r="AG62" s="608" t="s">
        <v>198</v>
      </c>
      <c r="AH62" s="607" t="str">
        <f t="shared" si="1"/>
        <v/>
      </c>
    </row>
    <row r="63" spans="1:34" ht="36.75" customHeight="1">
      <c r="A63" s="590">
        <f t="shared" si="4"/>
        <v>52</v>
      </c>
      <c r="B63" s="591" t="str">
        <f>IF(基本情報入力シート!C84="","",基本情報入力シート!C84)</f>
        <v/>
      </c>
      <c r="C63" s="592" t="str">
        <f>IF(基本情報入力シート!D84="","",基本情報入力シート!D84)</f>
        <v/>
      </c>
      <c r="D63" s="593" t="str">
        <f>IF(基本情報入力シート!E84="","",基本情報入力シート!E84)</f>
        <v/>
      </c>
      <c r="E63" s="593" t="str">
        <f>IF(基本情報入力シート!F84="","",基本情報入力シート!F84)</f>
        <v/>
      </c>
      <c r="F63" s="593" t="str">
        <f>IF(基本情報入力シート!G84="","",基本情報入力シート!G84)</f>
        <v/>
      </c>
      <c r="G63" s="593" t="str">
        <f>IF(基本情報入力シート!H84="","",基本情報入力シート!H84)</f>
        <v/>
      </c>
      <c r="H63" s="593" t="str">
        <f>IF(基本情報入力シート!I84="","",基本情報入力シート!I84)</f>
        <v/>
      </c>
      <c r="I63" s="593" t="str">
        <f>IF(基本情報入力シート!J84="","",基本情報入力シート!J84)</f>
        <v/>
      </c>
      <c r="J63" s="593" t="str">
        <f>IF(基本情報入力シート!K84="","",基本情報入力シート!K84)</f>
        <v/>
      </c>
      <c r="K63" s="594" t="str">
        <f>IF(基本情報入力シート!L84="","",基本情報入力シート!L84)</f>
        <v/>
      </c>
      <c r="L63" s="595" t="str">
        <f>IF(基本情報入力シート!M84="","",基本情報入力シート!M84)</f>
        <v/>
      </c>
      <c r="M63" s="595" t="str">
        <f>IF(基本情報入力シート!R84="","",基本情報入力シート!R84)</f>
        <v/>
      </c>
      <c r="N63" s="595" t="str">
        <f>IF(基本情報入力シート!W84="","",基本情報入力シート!W84)</f>
        <v/>
      </c>
      <c r="O63" s="590" t="str">
        <f>IF(基本情報入力シート!X84="","",基本情報入力シート!X84)</f>
        <v/>
      </c>
      <c r="P63" s="596" t="str">
        <f>IF(基本情報入力シート!Y84="","",基本情報入力シート!Y84)</f>
        <v/>
      </c>
      <c r="Q63" s="597" t="str">
        <f>IF(基本情報入力シート!Z84="","",基本情報入力シート!Z84)</f>
        <v/>
      </c>
      <c r="R63" s="598" t="str">
        <f>IF(基本情報入力シート!AA84="","",基本情報入力シート!AA84)</f>
        <v/>
      </c>
      <c r="S63" s="599"/>
      <c r="T63" s="600"/>
      <c r="U63" s="601" t="str">
        <f>IF(P63="","",VLOOKUP(P63,【参考】数式用!$A$5:$I$38,MATCH(T63,【参考】数式用!$C$4:$G$4,0)+2,0))</f>
        <v/>
      </c>
      <c r="V63" s="235" t="s">
        <v>193</v>
      </c>
      <c r="W63" s="602"/>
      <c r="X63" s="232" t="s">
        <v>194</v>
      </c>
      <c r="Y63" s="602"/>
      <c r="Z63" s="384" t="s">
        <v>195</v>
      </c>
      <c r="AA63" s="603"/>
      <c r="AB63" s="232" t="s">
        <v>194</v>
      </c>
      <c r="AC63" s="603"/>
      <c r="AD63" s="232" t="s">
        <v>196</v>
      </c>
      <c r="AE63" s="604" t="s">
        <v>197</v>
      </c>
      <c r="AF63" s="605" t="str">
        <f t="shared" si="3"/>
        <v/>
      </c>
      <c r="AG63" s="608" t="s">
        <v>198</v>
      </c>
      <c r="AH63" s="607" t="str">
        <f t="shared" si="1"/>
        <v/>
      </c>
    </row>
    <row r="64" spans="1:34" ht="36.75" customHeight="1">
      <c r="A64" s="590">
        <f t="shared" si="4"/>
        <v>53</v>
      </c>
      <c r="B64" s="591" t="str">
        <f>IF(基本情報入力シート!C85="","",基本情報入力シート!C85)</f>
        <v/>
      </c>
      <c r="C64" s="592" t="str">
        <f>IF(基本情報入力シート!D85="","",基本情報入力シート!D85)</f>
        <v/>
      </c>
      <c r="D64" s="593" t="str">
        <f>IF(基本情報入力シート!E85="","",基本情報入力シート!E85)</f>
        <v/>
      </c>
      <c r="E64" s="593" t="str">
        <f>IF(基本情報入力シート!F85="","",基本情報入力シート!F85)</f>
        <v/>
      </c>
      <c r="F64" s="593" t="str">
        <f>IF(基本情報入力シート!G85="","",基本情報入力シート!G85)</f>
        <v/>
      </c>
      <c r="G64" s="593" t="str">
        <f>IF(基本情報入力シート!H85="","",基本情報入力シート!H85)</f>
        <v/>
      </c>
      <c r="H64" s="593" t="str">
        <f>IF(基本情報入力シート!I85="","",基本情報入力シート!I85)</f>
        <v/>
      </c>
      <c r="I64" s="593" t="str">
        <f>IF(基本情報入力シート!J85="","",基本情報入力シート!J85)</f>
        <v/>
      </c>
      <c r="J64" s="593" t="str">
        <f>IF(基本情報入力シート!K85="","",基本情報入力シート!K85)</f>
        <v/>
      </c>
      <c r="K64" s="594" t="str">
        <f>IF(基本情報入力シート!L85="","",基本情報入力シート!L85)</f>
        <v/>
      </c>
      <c r="L64" s="595" t="str">
        <f>IF(基本情報入力シート!M85="","",基本情報入力シート!M85)</f>
        <v/>
      </c>
      <c r="M64" s="595" t="str">
        <f>IF(基本情報入力シート!R85="","",基本情報入力シート!R85)</f>
        <v/>
      </c>
      <c r="N64" s="595" t="str">
        <f>IF(基本情報入力シート!W85="","",基本情報入力シート!W85)</f>
        <v/>
      </c>
      <c r="O64" s="590" t="str">
        <f>IF(基本情報入力シート!X85="","",基本情報入力シート!X85)</f>
        <v/>
      </c>
      <c r="P64" s="596" t="str">
        <f>IF(基本情報入力シート!Y85="","",基本情報入力シート!Y85)</f>
        <v/>
      </c>
      <c r="Q64" s="597" t="str">
        <f>IF(基本情報入力シート!Z85="","",基本情報入力シート!Z85)</f>
        <v/>
      </c>
      <c r="R64" s="598" t="str">
        <f>IF(基本情報入力シート!AA85="","",基本情報入力シート!AA85)</f>
        <v/>
      </c>
      <c r="S64" s="599"/>
      <c r="T64" s="600"/>
      <c r="U64" s="601" t="str">
        <f>IF(P64="","",VLOOKUP(P64,【参考】数式用!$A$5:$I$38,MATCH(T64,【参考】数式用!$C$4:$G$4,0)+2,0))</f>
        <v/>
      </c>
      <c r="V64" s="235" t="s">
        <v>193</v>
      </c>
      <c r="W64" s="602"/>
      <c r="X64" s="232" t="s">
        <v>194</v>
      </c>
      <c r="Y64" s="602"/>
      <c r="Z64" s="384" t="s">
        <v>195</v>
      </c>
      <c r="AA64" s="603"/>
      <c r="AB64" s="232" t="s">
        <v>194</v>
      </c>
      <c r="AC64" s="603"/>
      <c r="AD64" s="232" t="s">
        <v>196</v>
      </c>
      <c r="AE64" s="604" t="s">
        <v>197</v>
      </c>
      <c r="AF64" s="605" t="str">
        <f t="shared" si="3"/>
        <v/>
      </c>
      <c r="AG64" s="608" t="s">
        <v>198</v>
      </c>
      <c r="AH64" s="607" t="str">
        <f t="shared" si="1"/>
        <v/>
      </c>
    </row>
    <row r="65" spans="1:34" ht="36.75" customHeight="1">
      <c r="A65" s="590">
        <f t="shared" si="4"/>
        <v>54</v>
      </c>
      <c r="B65" s="591" t="str">
        <f>IF(基本情報入力シート!C86="","",基本情報入力シート!C86)</f>
        <v/>
      </c>
      <c r="C65" s="592" t="str">
        <f>IF(基本情報入力シート!D86="","",基本情報入力シート!D86)</f>
        <v/>
      </c>
      <c r="D65" s="593" t="str">
        <f>IF(基本情報入力シート!E86="","",基本情報入力シート!E86)</f>
        <v/>
      </c>
      <c r="E65" s="593" t="str">
        <f>IF(基本情報入力シート!F86="","",基本情報入力シート!F86)</f>
        <v/>
      </c>
      <c r="F65" s="593" t="str">
        <f>IF(基本情報入力シート!G86="","",基本情報入力シート!G86)</f>
        <v/>
      </c>
      <c r="G65" s="593" t="str">
        <f>IF(基本情報入力シート!H86="","",基本情報入力シート!H86)</f>
        <v/>
      </c>
      <c r="H65" s="593" t="str">
        <f>IF(基本情報入力シート!I86="","",基本情報入力シート!I86)</f>
        <v/>
      </c>
      <c r="I65" s="593" t="str">
        <f>IF(基本情報入力シート!J86="","",基本情報入力シート!J86)</f>
        <v/>
      </c>
      <c r="J65" s="593" t="str">
        <f>IF(基本情報入力シート!K86="","",基本情報入力シート!K86)</f>
        <v/>
      </c>
      <c r="K65" s="594" t="str">
        <f>IF(基本情報入力シート!L86="","",基本情報入力シート!L86)</f>
        <v/>
      </c>
      <c r="L65" s="595" t="str">
        <f>IF(基本情報入力シート!M86="","",基本情報入力シート!M86)</f>
        <v/>
      </c>
      <c r="M65" s="595" t="str">
        <f>IF(基本情報入力シート!R86="","",基本情報入力シート!R86)</f>
        <v/>
      </c>
      <c r="N65" s="595" t="str">
        <f>IF(基本情報入力シート!W86="","",基本情報入力シート!W86)</f>
        <v/>
      </c>
      <c r="O65" s="590" t="str">
        <f>IF(基本情報入力シート!X86="","",基本情報入力シート!X86)</f>
        <v/>
      </c>
      <c r="P65" s="596" t="str">
        <f>IF(基本情報入力シート!Y86="","",基本情報入力シート!Y86)</f>
        <v/>
      </c>
      <c r="Q65" s="597" t="str">
        <f>IF(基本情報入力シート!Z86="","",基本情報入力シート!Z86)</f>
        <v/>
      </c>
      <c r="R65" s="598" t="str">
        <f>IF(基本情報入力シート!AA86="","",基本情報入力シート!AA86)</f>
        <v/>
      </c>
      <c r="S65" s="599"/>
      <c r="T65" s="600"/>
      <c r="U65" s="601" t="str">
        <f>IF(P65="","",VLOOKUP(P65,【参考】数式用!$A$5:$I$38,MATCH(T65,【参考】数式用!$C$4:$G$4,0)+2,0))</f>
        <v/>
      </c>
      <c r="V65" s="235" t="s">
        <v>193</v>
      </c>
      <c r="W65" s="602"/>
      <c r="X65" s="232" t="s">
        <v>194</v>
      </c>
      <c r="Y65" s="602"/>
      <c r="Z65" s="384" t="s">
        <v>195</v>
      </c>
      <c r="AA65" s="603"/>
      <c r="AB65" s="232" t="s">
        <v>194</v>
      </c>
      <c r="AC65" s="603"/>
      <c r="AD65" s="232" t="s">
        <v>196</v>
      </c>
      <c r="AE65" s="604" t="s">
        <v>197</v>
      </c>
      <c r="AF65" s="605" t="str">
        <f t="shared" si="3"/>
        <v/>
      </c>
      <c r="AG65" s="608" t="s">
        <v>198</v>
      </c>
      <c r="AH65" s="607" t="str">
        <f t="shared" si="1"/>
        <v/>
      </c>
    </row>
    <row r="66" spans="1:34" ht="36.75" customHeight="1">
      <c r="A66" s="590">
        <f t="shared" si="4"/>
        <v>55</v>
      </c>
      <c r="B66" s="591" t="str">
        <f>IF(基本情報入力シート!C87="","",基本情報入力シート!C87)</f>
        <v/>
      </c>
      <c r="C66" s="592" t="str">
        <f>IF(基本情報入力シート!D87="","",基本情報入力シート!D87)</f>
        <v/>
      </c>
      <c r="D66" s="593" t="str">
        <f>IF(基本情報入力シート!E87="","",基本情報入力シート!E87)</f>
        <v/>
      </c>
      <c r="E66" s="593" t="str">
        <f>IF(基本情報入力シート!F87="","",基本情報入力シート!F87)</f>
        <v/>
      </c>
      <c r="F66" s="593" t="str">
        <f>IF(基本情報入力シート!G87="","",基本情報入力シート!G87)</f>
        <v/>
      </c>
      <c r="G66" s="593" t="str">
        <f>IF(基本情報入力シート!H87="","",基本情報入力シート!H87)</f>
        <v/>
      </c>
      <c r="H66" s="593" t="str">
        <f>IF(基本情報入力シート!I87="","",基本情報入力シート!I87)</f>
        <v/>
      </c>
      <c r="I66" s="593" t="str">
        <f>IF(基本情報入力シート!J87="","",基本情報入力シート!J87)</f>
        <v/>
      </c>
      <c r="J66" s="593" t="str">
        <f>IF(基本情報入力シート!K87="","",基本情報入力シート!K87)</f>
        <v/>
      </c>
      <c r="K66" s="594" t="str">
        <f>IF(基本情報入力シート!L87="","",基本情報入力シート!L87)</f>
        <v/>
      </c>
      <c r="L66" s="595" t="str">
        <f>IF(基本情報入力シート!M87="","",基本情報入力シート!M87)</f>
        <v/>
      </c>
      <c r="M66" s="595" t="str">
        <f>IF(基本情報入力シート!R87="","",基本情報入力シート!R87)</f>
        <v/>
      </c>
      <c r="N66" s="595" t="str">
        <f>IF(基本情報入力シート!W87="","",基本情報入力シート!W87)</f>
        <v/>
      </c>
      <c r="O66" s="590" t="str">
        <f>IF(基本情報入力シート!X87="","",基本情報入力シート!X87)</f>
        <v/>
      </c>
      <c r="P66" s="596" t="str">
        <f>IF(基本情報入力シート!Y87="","",基本情報入力シート!Y87)</f>
        <v/>
      </c>
      <c r="Q66" s="597" t="str">
        <f>IF(基本情報入力シート!Z87="","",基本情報入力シート!Z87)</f>
        <v/>
      </c>
      <c r="R66" s="598" t="str">
        <f>IF(基本情報入力シート!AA87="","",基本情報入力シート!AA87)</f>
        <v/>
      </c>
      <c r="S66" s="599"/>
      <c r="T66" s="600"/>
      <c r="U66" s="601" t="str">
        <f>IF(P66="","",VLOOKUP(P66,【参考】数式用!$A$5:$I$38,MATCH(T66,【参考】数式用!$C$4:$G$4,0)+2,0))</f>
        <v/>
      </c>
      <c r="V66" s="235" t="s">
        <v>193</v>
      </c>
      <c r="W66" s="602"/>
      <c r="X66" s="232" t="s">
        <v>194</v>
      </c>
      <c r="Y66" s="602"/>
      <c r="Z66" s="384" t="s">
        <v>195</v>
      </c>
      <c r="AA66" s="603"/>
      <c r="AB66" s="232" t="s">
        <v>194</v>
      </c>
      <c r="AC66" s="603"/>
      <c r="AD66" s="232" t="s">
        <v>196</v>
      </c>
      <c r="AE66" s="604" t="s">
        <v>197</v>
      </c>
      <c r="AF66" s="605" t="str">
        <f t="shared" si="3"/>
        <v/>
      </c>
      <c r="AG66" s="608" t="s">
        <v>198</v>
      </c>
      <c r="AH66" s="607" t="str">
        <f t="shared" si="1"/>
        <v/>
      </c>
    </row>
    <row r="67" spans="1:34" ht="36.75" customHeight="1">
      <c r="A67" s="590">
        <f t="shared" si="4"/>
        <v>56</v>
      </c>
      <c r="B67" s="591" t="str">
        <f>IF(基本情報入力シート!C88="","",基本情報入力シート!C88)</f>
        <v/>
      </c>
      <c r="C67" s="592" t="str">
        <f>IF(基本情報入力シート!D88="","",基本情報入力シート!D88)</f>
        <v/>
      </c>
      <c r="D67" s="593" t="str">
        <f>IF(基本情報入力シート!E88="","",基本情報入力シート!E88)</f>
        <v/>
      </c>
      <c r="E67" s="593" t="str">
        <f>IF(基本情報入力シート!F88="","",基本情報入力シート!F88)</f>
        <v/>
      </c>
      <c r="F67" s="593" t="str">
        <f>IF(基本情報入力シート!G88="","",基本情報入力シート!G88)</f>
        <v/>
      </c>
      <c r="G67" s="593" t="str">
        <f>IF(基本情報入力シート!H88="","",基本情報入力シート!H88)</f>
        <v/>
      </c>
      <c r="H67" s="593" t="str">
        <f>IF(基本情報入力シート!I88="","",基本情報入力シート!I88)</f>
        <v/>
      </c>
      <c r="I67" s="593" t="str">
        <f>IF(基本情報入力シート!J88="","",基本情報入力シート!J88)</f>
        <v/>
      </c>
      <c r="J67" s="593" t="str">
        <f>IF(基本情報入力シート!K88="","",基本情報入力シート!K88)</f>
        <v/>
      </c>
      <c r="K67" s="594" t="str">
        <f>IF(基本情報入力シート!L88="","",基本情報入力シート!L88)</f>
        <v/>
      </c>
      <c r="L67" s="595" t="str">
        <f>IF(基本情報入力シート!M88="","",基本情報入力シート!M88)</f>
        <v/>
      </c>
      <c r="M67" s="595" t="str">
        <f>IF(基本情報入力シート!R88="","",基本情報入力シート!R88)</f>
        <v/>
      </c>
      <c r="N67" s="595" t="str">
        <f>IF(基本情報入力シート!W88="","",基本情報入力シート!W88)</f>
        <v/>
      </c>
      <c r="O67" s="590" t="str">
        <f>IF(基本情報入力シート!X88="","",基本情報入力シート!X88)</f>
        <v/>
      </c>
      <c r="P67" s="596" t="str">
        <f>IF(基本情報入力シート!Y88="","",基本情報入力シート!Y88)</f>
        <v/>
      </c>
      <c r="Q67" s="597" t="str">
        <f>IF(基本情報入力シート!Z88="","",基本情報入力シート!Z88)</f>
        <v/>
      </c>
      <c r="R67" s="598" t="str">
        <f>IF(基本情報入力シート!AA88="","",基本情報入力シート!AA88)</f>
        <v/>
      </c>
      <c r="S67" s="599"/>
      <c r="T67" s="600"/>
      <c r="U67" s="601" t="str">
        <f>IF(P67="","",VLOOKUP(P67,【参考】数式用!$A$5:$I$38,MATCH(T67,【参考】数式用!$C$4:$G$4,0)+2,0))</f>
        <v/>
      </c>
      <c r="V67" s="235" t="s">
        <v>193</v>
      </c>
      <c r="W67" s="602"/>
      <c r="X67" s="232" t="s">
        <v>194</v>
      </c>
      <c r="Y67" s="602"/>
      <c r="Z67" s="384" t="s">
        <v>195</v>
      </c>
      <c r="AA67" s="603"/>
      <c r="AB67" s="232" t="s">
        <v>194</v>
      </c>
      <c r="AC67" s="603"/>
      <c r="AD67" s="232" t="s">
        <v>196</v>
      </c>
      <c r="AE67" s="604" t="s">
        <v>197</v>
      </c>
      <c r="AF67" s="605" t="str">
        <f t="shared" si="3"/>
        <v/>
      </c>
      <c r="AG67" s="608" t="s">
        <v>198</v>
      </c>
      <c r="AH67" s="607" t="str">
        <f t="shared" si="1"/>
        <v/>
      </c>
    </row>
    <row r="68" spans="1:34" ht="36.75" customHeight="1">
      <c r="A68" s="590">
        <f t="shared" si="4"/>
        <v>57</v>
      </c>
      <c r="B68" s="591" t="str">
        <f>IF(基本情報入力シート!C89="","",基本情報入力シート!C89)</f>
        <v/>
      </c>
      <c r="C68" s="592" t="str">
        <f>IF(基本情報入力シート!D89="","",基本情報入力シート!D89)</f>
        <v/>
      </c>
      <c r="D68" s="593" t="str">
        <f>IF(基本情報入力シート!E89="","",基本情報入力シート!E89)</f>
        <v/>
      </c>
      <c r="E68" s="593" t="str">
        <f>IF(基本情報入力シート!F89="","",基本情報入力シート!F89)</f>
        <v/>
      </c>
      <c r="F68" s="593" t="str">
        <f>IF(基本情報入力シート!G89="","",基本情報入力シート!G89)</f>
        <v/>
      </c>
      <c r="G68" s="593" t="str">
        <f>IF(基本情報入力シート!H89="","",基本情報入力シート!H89)</f>
        <v/>
      </c>
      <c r="H68" s="593" t="str">
        <f>IF(基本情報入力シート!I89="","",基本情報入力シート!I89)</f>
        <v/>
      </c>
      <c r="I68" s="593" t="str">
        <f>IF(基本情報入力シート!J89="","",基本情報入力シート!J89)</f>
        <v/>
      </c>
      <c r="J68" s="593" t="str">
        <f>IF(基本情報入力シート!K89="","",基本情報入力シート!K89)</f>
        <v/>
      </c>
      <c r="K68" s="594" t="str">
        <f>IF(基本情報入力シート!L89="","",基本情報入力シート!L89)</f>
        <v/>
      </c>
      <c r="L68" s="595" t="str">
        <f>IF(基本情報入力シート!M89="","",基本情報入力シート!M89)</f>
        <v/>
      </c>
      <c r="M68" s="595" t="str">
        <f>IF(基本情報入力シート!R89="","",基本情報入力シート!R89)</f>
        <v/>
      </c>
      <c r="N68" s="595" t="str">
        <f>IF(基本情報入力シート!W89="","",基本情報入力シート!W89)</f>
        <v/>
      </c>
      <c r="O68" s="590" t="str">
        <f>IF(基本情報入力シート!X89="","",基本情報入力シート!X89)</f>
        <v/>
      </c>
      <c r="P68" s="596" t="str">
        <f>IF(基本情報入力シート!Y89="","",基本情報入力シート!Y89)</f>
        <v/>
      </c>
      <c r="Q68" s="597" t="str">
        <f>IF(基本情報入力シート!Z89="","",基本情報入力シート!Z89)</f>
        <v/>
      </c>
      <c r="R68" s="598" t="str">
        <f>IF(基本情報入力シート!AA89="","",基本情報入力シート!AA89)</f>
        <v/>
      </c>
      <c r="S68" s="599"/>
      <c r="T68" s="600"/>
      <c r="U68" s="601" t="str">
        <f>IF(P68="","",VLOOKUP(P68,【参考】数式用!$A$5:$I$38,MATCH(T68,【参考】数式用!$C$4:$G$4,0)+2,0))</f>
        <v/>
      </c>
      <c r="V68" s="235" t="s">
        <v>193</v>
      </c>
      <c r="W68" s="602"/>
      <c r="X68" s="232" t="s">
        <v>194</v>
      </c>
      <c r="Y68" s="602"/>
      <c r="Z68" s="384" t="s">
        <v>195</v>
      </c>
      <c r="AA68" s="603"/>
      <c r="AB68" s="232" t="s">
        <v>194</v>
      </c>
      <c r="AC68" s="603"/>
      <c r="AD68" s="232" t="s">
        <v>196</v>
      </c>
      <c r="AE68" s="604" t="s">
        <v>197</v>
      </c>
      <c r="AF68" s="605" t="str">
        <f t="shared" si="3"/>
        <v/>
      </c>
      <c r="AG68" s="608" t="s">
        <v>198</v>
      </c>
      <c r="AH68" s="607" t="str">
        <f t="shared" si="1"/>
        <v/>
      </c>
    </row>
    <row r="69" spans="1:34" ht="36.75" customHeight="1">
      <c r="A69" s="590">
        <f t="shared" si="4"/>
        <v>58</v>
      </c>
      <c r="B69" s="591" t="str">
        <f>IF(基本情報入力シート!C90="","",基本情報入力シート!C90)</f>
        <v/>
      </c>
      <c r="C69" s="592" t="str">
        <f>IF(基本情報入力シート!D90="","",基本情報入力シート!D90)</f>
        <v/>
      </c>
      <c r="D69" s="593" t="str">
        <f>IF(基本情報入力シート!E90="","",基本情報入力シート!E90)</f>
        <v/>
      </c>
      <c r="E69" s="593" t="str">
        <f>IF(基本情報入力シート!F90="","",基本情報入力シート!F90)</f>
        <v/>
      </c>
      <c r="F69" s="593" t="str">
        <f>IF(基本情報入力シート!G90="","",基本情報入力シート!G90)</f>
        <v/>
      </c>
      <c r="G69" s="593" t="str">
        <f>IF(基本情報入力シート!H90="","",基本情報入力シート!H90)</f>
        <v/>
      </c>
      <c r="H69" s="593" t="str">
        <f>IF(基本情報入力シート!I90="","",基本情報入力シート!I90)</f>
        <v/>
      </c>
      <c r="I69" s="593" t="str">
        <f>IF(基本情報入力シート!J90="","",基本情報入力シート!J90)</f>
        <v/>
      </c>
      <c r="J69" s="593" t="str">
        <f>IF(基本情報入力シート!K90="","",基本情報入力シート!K90)</f>
        <v/>
      </c>
      <c r="K69" s="594" t="str">
        <f>IF(基本情報入力シート!L90="","",基本情報入力シート!L90)</f>
        <v/>
      </c>
      <c r="L69" s="595" t="str">
        <f>IF(基本情報入力シート!M90="","",基本情報入力シート!M90)</f>
        <v/>
      </c>
      <c r="M69" s="595" t="str">
        <f>IF(基本情報入力シート!R90="","",基本情報入力シート!R90)</f>
        <v/>
      </c>
      <c r="N69" s="595" t="str">
        <f>IF(基本情報入力シート!W90="","",基本情報入力シート!W90)</f>
        <v/>
      </c>
      <c r="O69" s="590" t="str">
        <f>IF(基本情報入力シート!X90="","",基本情報入力シート!X90)</f>
        <v/>
      </c>
      <c r="P69" s="596" t="str">
        <f>IF(基本情報入力シート!Y90="","",基本情報入力シート!Y90)</f>
        <v/>
      </c>
      <c r="Q69" s="597" t="str">
        <f>IF(基本情報入力シート!Z90="","",基本情報入力シート!Z90)</f>
        <v/>
      </c>
      <c r="R69" s="598" t="str">
        <f>IF(基本情報入力シート!AA90="","",基本情報入力シート!AA90)</f>
        <v/>
      </c>
      <c r="S69" s="599"/>
      <c r="T69" s="600"/>
      <c r="U69" s="601" t="str">
        <f>IF(P69="","",VLOOKUP(P69,【参考】数式用!$A$5:$I$38,MATCH(T69,【参考】数式用!$C$4:$G$4,0)+2,0))</f>
        <v/>
      </c>
      <c r="V69" s="235" t="s">
        <v>193</v>
      </c>
      <c r="W69" s="602"/>
      <c r="X69" s="232" t="s">
        <v>194</v>
      </c>
      <c r="Y69" s="602"/>
      <c r="Z69" s="384" t="s">
        <v>195</v>
      </c>
      <c r="AA69" s="603"/>
      <c r="AB69" s="232" t="s">
        <v>194</v>
      </c>
      <c r="AC69" s="603"/>
      <c r="AD69" s="232" t="s">
        <v>196</v>
      </c>
      <c r="AE69" s="604" t="s">
        <v>197</v>
      </c>
      <c r="AF69" s="605" t="str">
        <f t="shared" si="3"/>
        <v/>
      </c>
      <c r="AG69" s="608" t="s">
        <v>198</v>
      </c>
      <c r="AH69" s="607" t="str">
        <f t="shared" si="1"/>
        <v/>
      </c>
    </row>
    <row r="70" spans="1:34" ht="36.75" customHeight="1">
      <c r="A70" s="590">
        <f t="shared" si="4"/>
        <v>59</v>
      </c>
      <c r="B70" s="591" t="str">
        <f>IF(基本情報入力シート!C91="","",基本情報入力シート!C91)</f>
        <v/>
      </c>
      <c r="C70" s="592" t="str">
        <f>IF(基本情報入力シート!D91="","",基本情報入力シート!D91)</f>
        <v/>
      </c>
      <c r="D70" s="593" t="str">
        <f>IF(基本情報入力シート!E91="","",基本情報入力シート!E91)</f>
        <v/>
      </c>
      <c r="E70" s="593" t="str">
        <f>IF(基本情報入力シート!F91="","",基本情報入力シート!F91)</f>
        <v/>
      </c>
      <c r="F70" s="593" t="str">
        <f>IF(基本情報入力シート!G91="","",基本情報入力シート!G91)</f>
        <v/>
      </c>
      <c r="G70" s="593" t="str">
        <f>IF(基本情報入力シート!H91="","",基本情報入力シート!H91)</f>
        <v/>
      </c>
      <c r="H70" s="593" t="str">
        <f>IF(基本情報入力シート!I91="","",基本情報入力シート!I91)</f>
        <v/>
      </c>
      <c r="I70" s="593" t="str">
        <f>IF(基本情報入力シート!J91="","",基本情報入力シート!J91)</f>
        <v/>
      </c>
      <c r="J70" s="593" t="str">
        <f>IF(基本情報入力シート!K91="","",基本情報入力シート!K91)</f>
        <v/>
      </c>
      <c r="K70" s="594" t="str">
        <f>IF(基本情報入力シート!L91="","",基本情報入力シート!L91)</f>
        <v/>
      </c>
      <c r="L70" s="595" t="str">
        <f>IF(基本情報入力シート!M91="","",基本情報入力シート!M91)</f>
        <v/>
      </c>
      <c r="M70" s="595" t="str">
        <f>IF(基本情報入力シート!R91="","",基本情報入力シート!R91)</f>
        <v/>
      </c>
      <c r="N70" s="595" t="str">
        <f>IF(基本情報入力シート!W91="","",基本情報入力シート!W91)</f>
        <v/>
      </c>
      <c r="O70" s="590" t="str">
        <f>IF(基本情報入力シート!X91="","",基本情報入力シート!X91)</f>
        <v/>
      </c>
      <c r="P70" s="596" t="str">
        <f>IF(基本情報入力シート!Y91="","",基本情報入力シート!Y91)</f>
        <v/>
      </c>
      <c r="Q70" s="597" t="str">
        <f>IF(基本情報入力シート!Z91="","",基本情報入力シート!Z91)</f>
        <v/>
      </c>
      <c r="R70" s="598" t="str">
        <f>IF(基本情報入力シート!AA91="","",基本情報入力シート!AA91)</f>
        <v/>
      </c>
      <c r="S70" s="599"/>
      <c r="T70" s="600"/>
      <c r="U70" s="601" t="str">
        <f>IF(P70="","",VLOOKUP(P70,【参考】数式用!$A$5:$I$38,MATCH(T70,【参考】数式用!$C$4:$G$4,0)+2,0))</f>
        <v/>
      </c>
      <c r="V70" s="235" t="s">
        <v>193</v>
      </c>
      <c r="W70" s="602"/>
      <c r="X70" s="232" t="s">
        <v>194</v>
      </c>
      <c r="Y70" s="602"/>
      <c r="Z70" s="384" t="s">
        <v>195</v>
      </c>
      <c r="AA70" s="603"/>
      <c r="AB70" s="232" t="s">
        <v>194</v>
      </c>
      <c r="AC70" s="603"/>
      <c r="AD70" s="232" t="s">
        <v>196</v>
      </c>
      <c r="AE70" s="604" t="s">
        <v>197</v>
      </c>
      <c r="AF70" s="605" t="str">
        <f t="shared" si="3"/>
        <v/>
      </c>
      <c r="AG70" s="608" t="s">
        <v>198</v>
      </c>
      <c r="AH70" s="607" t="str">
        <f t="shared" si="1"/>
        <v/>
      </c>
    </row>
    <row r="71" spans="1:34" ht="36.75" customHeight="1">
      <c r="A71" s="590">
        <f t="shared" si="4"/>
        <v>60</v>
      </c>
      <c r="B71" s="591" t="str">
        <f>IF(基本情報入力シート!C92="","",基本情報入力シート!C92)</f>
        <v/>
      </c>
      <c r="C71" s="592" t="str">
        <f>IF(基本情報入力シート!D92="","",基本情報入力シート!D92)</f>
        <v/>
      </c>
      <c r="D71" s="593" t="str">
        <f>IF(基本情報入力シート!E92="","",基本情報入力シート!E92)</f>
        <v/>
      </c>
      <c r="E71" s="593" t="str">
        <f>IF(基本情報入力シート!F92="","",基本情報入力シート!F92)</f>
        <v/>
      </c>
      <c r="F71" s="593" t="str">
        <f>IF(基本情報入力シート!G92="","",基本情報入力シート!G92)</f>
        <v/>
      </c>
      <c r="G71" s="593" t="str">
        <f>IF(基本情報入力シート!H92="","",基本情報入力シート!H92)</f>
        <v/>
      </c>
      <c r="H71" s="593" t="str">
        <f>IF(基本情報入力シート!I92="","",基本情報入力シート!I92)</f>
        <v/>
      </c>
      <c r="I71" s="593" t="str">
        <f>IF(基本情報入力シート!J92="","",基本情報入力シート!J92)</f>
        <v/>
      </c>
      <c r="J71" s="593" t="str">
        <f>IF(基本情報入力シート!K92="","",基本情報入力シート!K92)</f>
        <v/>
      </c>
      <c r="K71" s="594" t="str">
        <f>IF(基本情報入力シート!L92="","",基本情報入力シート!L92)</f>
        <v/>
      </c>
      <c r="L71" s="595" t="str">
        <f>IF(基本情報入力シート!M92="","",基本情報入力シート!M92)</f>
        <v/>
      </c>
      <c r="M71" s="595" t="str">
        <f>IF(基本情報入力シート!R92="","",基本情報入力シート!R92)</f>
        <v/>
      </c>
      <c r="N71" s="595" t="str">
        <f>IF(基本情報入力シート!W92="","",基本情報入力シート!W92)</f>
        <v/>
      </c>
      <c r="O71" s="590" t="str">
        <f>IF(基本情報入力シート!X92="","",基本情報入力シート!X92)</f>
        <v/>
      </c>
      <c r="P71" s="596" t="str">
        <f>IF(基本情報入力シート!Y92="","",基本情報入力シート!Y92)</f>
        <v/>
      </c>
      <c r="Q71" s="597" t="str">
        <f>IF(基本情報入力シート!Z92="","",基本情報入力シート!Z92)</f>
        <v/>
      </c>
      <c r="R71" s="598" t="str">
        <f>IF(基本情報入力シート!AA92="","",基本情報入力シート!AA92)</f>
        <v/>
      </c>
      <c r="S71" s="599"/>
      <c r="T71" s="600"/>
      <c r="U71" s="601" t="str">
        <f>IF(P71="","",VLOOKUP(P71,【参考】数式用!$A$5:$I$38,MATCH(T71,【参考】数式用!$C$4:$G$4,0)+2,0))</f>
        <v/>
      </c>
      <c r="V71" s="235" t="s">
        <v>193</v>
      </c>
      <c r="W71" s="602"/>
      <c r="X71" s="232" t="s">
        <v>194</v>
      </c>
      <c r="Y71" s="602"/>
      <c r="Z71" s="384" t="s">
        <v>195</v>
      </c>
      <c r="AA71" s="603"/>
      <c r="AB71" s="232" t="s">
        <v>194</v>
      </c>
      <c r="AC71" s="603"/>
      <c r="AD71" s="232" t="s">
        <v>196</v>
      </c>
      <c r="AE71" s="604" t="s">
        <v>197</v>
      </c>
      <c r="AF71" s="605" t="str">
        <f t="shared" si="3"/>
        <v/>
      </c>
      <c r="AG71" s="608" t="s">
        <v>198</v>
      </c>
      <c r="AH71" s="607" t="str">
        <f t="shared" si="1"/>
        <v/>
      </c>
    </row>
    <row r="72" spans="1:34" ht="36.75" customHeight="1">
      <c r="A72" s="590">
        <f t="shared" si="4"/>
        <v>61</v>
      </c>
      <c r="B72" s="591" t="str">
        <f>IF(基本情報入力シート!C93="","",基本情報入力シート!C93)</f>
        <v/>
      </c>
      <c r="C72" s="592" t="str">
        <f>IF(基本情報入力シート!D93="","",基本情報入力シート!D93)</f>
        <v/>
      </c>
      <c r="D72" s="593" t="str">
        <f>IF(基本情報入力シート!E93="","",基本情報入力シート!E93)</f>
        <v/>
      </c>
      <c r="E72" s="593" t="str">
        <f>IF(基本情報入力シート!F93="","",基本情報入力シート!F93)</f>
        <v/>
      </c>
      <c r="F72" s="593" t="str">
        <f>IF(基本情報入力シート!G93="","",基本情報入力シート!G93)</f>
        <v/>
      </c>
      <c r="G72" s="593" t="str">
        <f>IF(基本情報入力シート!H93="","",基本情報入力シート!H93)</f>
        <v/>
      </c>
      <c r="H72" s="593" t="str">
        <f>IF(基本情報入力シート!I93="","",基本情報入力シート!I93)</f>
        <v/>
      </c>
      <c r="I72" s="593" t="str">
        <f>IF(基本情報入力シート!J93="","",基本情報入力シート!J93)</f>
        <v/>
      </c>
      <c r="J72" s="593" t="str">
        <f>IF(基本情報入力シート!K93="","",基本情報入力シート!K93)</f>
        <v/>
      </c>
      <c r="K72" s="594" t="str">
        <f>IF(基本情報入力シート!L93="","",基本情報入力シート!L93)</f>
        <v/>
      </c>
      <c r="L72" s="595" t="str">
        <f>IF(基本情報入力シート!M93="","",基本情報入力シート!M93)</f>
        <v/>
      </c>
      <c r="M72" s="595" t="str">
        <f>IF(基本情報入力シート!R93="","",基本情報入力シート!R93)</f>
        <v/>
      </c>
      <c r="N72" s="595" t="str">
        <f>IF(基本情報入力シート!W93="","",基本情報入力シート!W93)</f>
        <v/>
      </c>
      <c r="O72" s="590" t="str">
        <f>IF(基本情報入力シート!X93="","",基本情報入力シート!X93)</f>
        <v/>
      </c>
      <c r="P72" s="596" t="str">
        <f>IF(基本情報入力シート!Y93="","",基本情報入力シート!Y93)</f>
        <v/>
      </c>
      <c r="Q72" s="597" t="str">
        <f>IF(基本情報入力シート!Z93="","",基本情報入力シート!Z93)</f>
        <v/>
      </c>
      <c r="R72" s="598" t="str">
        <f>IF(基本情報入力シート!AA93="","",基本情報入力シート!AA93)</f>
        <v/>
      </c>
      <c r="S72" s="599"/>
      <c r="T72" s="600"/>
      <c r="U72" s="601" t="str">
        <f>IF(P72="","",VLOOKUP(P72,【参考】数式用!$A$5:$I$38,MATCH(T72,【参考】数式用!$C$4:$G$4,0)+2,0))</f>
        <v/>
      </c>
      <c r="V72" s="235" t="s">
        <v>193</v>
      </c>
      <c r="W72" s="602"/>
      <c r="X72" s="232" t="s">
        <v>194</v>
      </c>
      <c r="Y72" s="602"/>
      <c r="Z72" s="384" t="s">
        <v>195</v>
      </c>
      <c r="AA72" s="603"/>
      <c r="AB72" s="232" t="s">
        <v>194</v>
      </c>
      <c r="AC72" s="603"/>
      <c r="AD72" s="232" t="s">
        <v>196</v>
      </c>
      <c r="AE72" s="604" t="s">
        <v>197</v>
      </c>
      <c r="AF72" s="605" t="str">
        <f t="shared" si="3"/>
        <v/>
      </c>
      <c r="AG72" s="608" t="s">
        <v>198</v>
      </c>
      <c r="AH72" s="607" t="str">
        <f t="shared" si="1"/>
        <v/>
      </c>
    </row>
    <row r="73" spans="1:34" ht="36.75" customHeight="1">
      <c r="A73" s="590">
        <f t="shared" si="4"/>
        <v>62</v>
      </c>
      <c r="B73" s="591" t="str">
        <f>IF(基本情報入力シート!C94="","",基本情報入力シート!C94)</f>
        <v/>
      </c>
      <c r="C73" s="592" t="str">
        <f>IF(基本情報入力シート!D94="","",基本情報入力シート!D94)</f>
        <v/>
      </c>
      <c r="D73" s="593" t="str">
        <f>IF(基本情報入力シート!E94="","",基本情報入力シート!E94)</f>
        <v/>
      </c>
      <c r="E73" s="593" t="str">
        <f>IF(基本情報入力シート!F94="","",基本情報入力シート!F94)</f>
        <v/>
      </c>
      <c r="F73" s="593" t="str">
        <f>IF(基本情報入力シート!G94="","",基本情報入力シート!G94)</f>
        <v/>
      </c>
      <c r="G73" s="593" t="str">
        <f>IF(基本情報入力シート!H94="","",基本情報入力シート!H94)</f>
        <v/>
      </c>
      <c r="H73" s="593" t="str">
        <f>IF(基本情報入力シート!I94="","",基本情報入力シート!I94)</f>
        <v/>
      </c>
      <c r="I73" s="593" t="str">
        <f>IF(基本情報入力シート!J94="","",基本情報入力シート!J94)</f>
        <v/>
      </c>
      <c r="J73" s="593" t="str">
        <f>IF(基本情報入力シート!K94="","",基本情報入力シート!K94)</f>
        <v/>
      </c>
      <c r="K73" s="594" t="str">
        <f>IF(基本情報入力シート!L94="","",基本情報入力シート!L94)</f>
        <v/>
      </c>
      <c r="L73" s="595" t="str">
        <f>IF(基本情報入力シート!M94="","",基本情報入力シート!M94)</f>
        <v/>
      </c>
      <c r="M73" s="595" t="str">
        <f>IF(基本情報入力シート!R94="","",基本情報入力シート!R94)</f>
        <v/>
      </c>
      <c r="N73" s="595" t="str">
        <f>IF(基本情報入力シート!W94="","",基本情報入力シート!W94)</f>
        <v/>
      </c>
      <c r="O73" s="590" t="str">
        <f>IF(基本情報入力シート!X94="","",基本情報入力シート!X94)</f>
        <v/>
      </c>
      <c r="P73" s="596" t="str">
        <f>IF(基本情報入力シート!Y94="","",基本情報入力シート!Y94)</f>
        <v/>
      </c>
      <c r="Q73" s="597" t="str">
        <f>IF(基本情報入力シート!Z94="","",基本情報入力シート!Z94)</f>
        <v/>
      </c>
      <c r="R73" s="598" t="str">
        <f>IF(基本情報入力シート!AA94="","",基本情報入力シート!AA94)</f>
        <v/>
      </c>
      <c r="S73" s="599"/>
      <c r="T73" s="600"/>
      <c r="U73" s="601" t="str">
        <f>IF(P73="","",VLOOKUP(P73,【参考】数式用!$A$5:$I$38,MATCH(T73,【参考】数式用!$C$4:$G$4,0)+2,0))</f>
        <v/>
      </c>
      <c r="V73" s="235" t="s">
        <v>193</v>
      </c>
      <c r="W73" s="602"/>
      <c r="X73" s="232" t="s">
        <v>194</v>
      </c>
      <c r="Y73" s="602"/>
      <c r="Z73" s="384" t="s">
        <v>195</v>
      </c>
      <c r="AA73" s="603"/>
      <c r="AB73" s="232" t="s">
        <v>194</v>
      </c>
      <c r="AC73" s="603"/>
      <c r="AD73" s="232" t="s">
        <v>196</v>
      </c>
      <c r="AE73" s="604" t="s">
        <v>197</v>
      </c>
      <c r="AF73" s="605" t="str">
        <f t="shared" si="3"/>
        <v/>
      </c>
      <c r="AG73" s="608" t="s">
        <v>198</v>
      </c>
      <c r="AH73" s="607" t="str">
        <f t="shared" si="1"/>
        <v/>
      </c>
    </row>
    <row r="74" spans="1:34" ht="36.75" customHeight="1">
      <c r="A74" s="590">
        <f t="shared" si="4"/>
        <v>63</v>
      </c>
      <c r="B74" s="591" t="str">
        <f>IF(基本情報入力シート!C95="","",基本情報入力シート!C95)</f>
        <v/>
      </c>
      <c r="C74" s="592" t="str">
        <f>IF(基本情報入力シート!D95="","",基本情報入力シート!D95)</f>
        <v/>
      </c>
      <c r="D74" s="593" t="str">
        <f>IF(基本情報入力シート!E95="","",基本情報入力シート!E95)</f>
        <v/>
      </c>
      <c r="E74" s="593" t="str">
        <f>IF(基本情報入力シート!F95="","",基本情報入力シート!F95)</f>
        <v/>
      </c>
      <c r="F74" s="593" t="str">
        <f>IF(基本情報入力シート!G95="","",基本情報入力シート!G95)</f>
        <v/>
      </c>
      <c r="G74" s="593" t="str">
        <f>IF(基本情報入力シート!H95="","",基本情報入力シート!H95)</f>
        <v/>
      </c>
      <c r="H74" s="593" t="str">
        <f>IF(基本情報入力シート!I95="","",基本情報入力シート!I95)</f>
        <v/>
      </c>
      <c r="I74" s="593" t="str">
        <f>IF(基本情報入力シート!J95="","",基本情報入力シート!J95)</f>
        <v/>
      </c>
      <c r="J74" s="593" t="str">
        <f>IF(基本情報入力シート!K95="","",基本情報入力シート!K95)</f>
        <v/>
      </c>
      <c r="K74" s="594" t="str">
        <f>IF(基本情報入力シート!L95="","",基本情報入力シート!L95)</f>
        <v/>
      </c>
      <c r="L74" s="595" t="str">
        <f>IF(基本情報入力シート!M95="","",基本情報入力シート!M95)</f>
        <v/>
      </c>
      <c r="M74" s="595" t="str">
        <f>IF(基本情報入力シート!R95="","",基本情報入力シート!R95)</f>
        <v/>
      </c>
      <c r="N74" s="595" t="str">
        <f>IF(基本情報入力シート!W95="","",基本情報入力シート!W95)</f>
        <v/>
      </c>
      <c r="O74" s="590" t="str">
        <f>IF(基本情報入力シート!X95="","",基本情報入力シート!X95)</f>
        <v/>
      </c>
      <c r="P74" s="596" t="str">
        <f>IF(基本情報入力シート!Y95="","",基本情報入力シート!Y95)</f>
        <v/>
      </c>
      <c r="Q74" s="597" t="str">
        <f>IF(基本情報入力シート!Z95="","",基本情報入力シート!Z95)</f>
        <v/>
      </c>
      <c r="R74" s="598" t="str">
        <f>IF(基本情報入力シート!AA95="","",基本情報入力シート!AA95)</f>
        <v/>
      </c>
      <c r="S74" s="599"/>
      <c r="T74" s="600"/>
      <c r="U74" s="601" t="str">
        <f>IF(P74="","",VLOOKUP(P74,【参考】数式用!$A$5:$I$38,MATCH(T74,【参考】数式用!$C$4:$G$4,0)+2,0))</f>
        <v/>
      </c>
      <c r="V74" s="235" t="s">
        <v>193</v>
      </c>
      <c r="W74" s="602"/>
      <c r="X74" s="232" t="s">
        <v>194</v>
      </c>
      <c r="Y74" s="602"/>
      <c r="Z74" s="384" t="s">
        <v>195</v>
      </c>
      <c r="AA74" s="603"/>
      <c r="AB74" s="232" t="s">
        <v>194</v>
      </c>
      <c r="AC74" s="603"/>
      <c r="AD74" s="232" t="s">
        <v>196</v>
      </c>
      <c r="AE74" s="604" t="s">
        <v>197</v>
      </c>
      <c r="AF74" s="605" t="str">
        <f t="shared" si="3"/>
        <v/>
      </c>
      <c r="AG74" s="608" t="s">
        <v>198</v>
      </c>
      <c r="AH74" s="607" t="str">
        <f t="shared" si="1"/>
        <v/>
      </c>
    </row>
    <row r="75" spans="1:34" ht="36.75" customHeight="1">
      <c r="A75" s="590">
        <f t="shared" si="4"/>
        <v>64</v>
      </c>
      <c r="B75" s="591" t="str">
        <f>IF(基本情報入力シート!C96="","",基本情報入力シート!C96)</f>
        <v/>
      </c>
      <c r="C75" s="592" t="str">
        <f>IF(基本情報入力シート!D96="","",基本情報入力シート!D96)</f>
        <v/>
      </c>
      <c r="D75" s="593" t="str">
        <f>IF(基本情報入力シート!E96="","",基本情報入力シート!E96)</f>
        <v/>
      </c>
      <c r="E75" s="593" t="str">
        <f>IF(基本情報入力シート!F96="","",基本情報入力シート!F96)</f>
        <v/>
      </c>
      <c r="F75" s="593" t="str">
        <f>IF(基本情報入力シート!G96="","",基本情報入力シート!G96)</f>
        <v/>
      </c>
      <c r="G75" s="593" t="str">
        <f>IF(基本情報入力シート!H96="","",基本情報入力シート!H96)</f>
        <v/>
      </c>
      <c r="H75" s="593" t="str">
        <f>IF(基本情報入力シート!I96="","",基本情報入力シート!I96)</f>
        <v/>
      </c>
      <c r="I75" s="593" t="str">
        <f>IF(基本情報入力シート!J96="","",基本情報入力シート!J96)</f>
        <v/>
      </c>
      <c r="J75" s="593" t="str">
        <f>IF(基本情報入力シート!K96="","",基本情報入力シート!K96)</f>
        <v/>
      </c>
      <c r="K75" s="594" t="str">
        <f>IF(基本情報入力シート!L96="","",基本情報入力シート!L96)</f>
        <v/>
      </c>
      <c r="L75" s="595" t="str">
        <f>IF(基本情報入力シート!M96="","",基本情報入力シート!M96)</f>
        <v/>
      </c>
      <c r="M75" s="595" t="str">
        <f>IF(基本情報入力シート!R96="","",基本情報入力シート!R96)</f>
        <v/>
      </c>
      <c r="N75" s="595" t="str">
        <f>IF(基本情報入力シート!W96="","",基本情報入力シート!W96)</f>
        <v/>
      </c>
      <c r="O75" s="590" t="str">
        <f>IF(基本情報入力シート!X96="","",基本情報入力シート!X96)</f>
        <v/>
      </c>
      <c r="P75" s="596" t="str">
        <f>IF(基本情報入力シート!Y96="","",基本情報入力シート!Y96)</f>
        <v/>
      </c>
      <c r="Q75" s="597" t="str">
        <f>IF(基本情報入力シート!Z96="","",基本情報入力シート!Z96)</f>
        <v/>
      </c>
      <c r="R75" s="598" t="str">
        <f>IF(基本情報入力シート!AA96="","",基本情報入力シート!AA96)</f>
        <v/>
      </c>
      <c r="S75" s="599"/>
      <c r="T75" s="600"/>
      <c r="U75" s="601" t="str">
        <f>IF(P75="","",VLOOKUP(P75,【参考】数式用!$A$5:$I$38,MATCH(T75,【参考】数式用!$C$4:$G$4,0)+2,0))</f>
        <v/>
      </c>
      <c r="V75" s="235" t="s">
        <v>193</v>
      </c>
      <c r="W75" s="602"/>
      <c r="X75" s="232" t="s">
        <v>194</v>
      </c>
      <c r="Y75" s="602"/>
      <c r="Z75" s="384" t="s">
        <v>195</v>
      </c>
      <c r="AA75" s="603"/>
      <c r="AB75" s="232" t="s">
        <v>194</v>
      </c>
      <c r="AC75" s="603"/>
      <c r="AD75" s="232" t="s">
        <v>196</v>
      </c>
      <c r="AE75" s="604" t="s">
        <v>197</v>
      </c>
      <c r="AF75" s="605" t="str">
        <f t="shared" si="3"/>
        <v/>
      </c>
      <c r="AG75" s="608" t="s">
        <v>198</v>
      </c>
      <c r="AH75" s="607" t="str">
        <f t="shared" si="1"/>
        <v/>
      </c>
    </row>
    <row r="76" spans="1:34" ht="36.75" customHeight="1">
      <c r="A76" s="590">
        <f t="shared" si="4"/>
        <v>65</v>
      </c>
      <c r="B76" s="591" t="str">
        <f>IF(基本情報入力シート!C97="","",基本情報入力シート!C97)</f>
        <v/>
      </c>
      <c r="C76" s="592" t="str">
        <f>IF(基本情報入力シート!D97="","",基本情報入力シート!D97)</f>
        <v/>
      </c>
      <c r="D76" s="593" t="str">
        <f>IF(基本情報入力シート!E97="","",基本情報入力シート!E97)</f>
        <v/>
      </c>
      <c r="E76" s="593" t="str">
        <f>IF(基本情報入力シート!F97="","",基本情報入力シート!F97)</f>
        <v/>
      </c>
      <c r="F76" s="593" t="str">
        <f>IF(基本情報入力シート!G97="","",基本情報入力シート!G97)</f>
        <v/>
      </c>
      <c r="G76" s="593" t="str">
        <f>IF(基本情報入力シート!H97="","",基本情報入力シート!H97)</f>
        <v/>
      </c>
      <c r="H76" s="593" t="str">
        <f>IF(基本情報入力シート!I97="","",基本情報入力シート!I97)</f>
        <v/>
      </c>
      <c r="I76" s="593" t="str">
        <f>IF(基本情報入力シート!J97="","",基本情報入力シート!J97)</f>
        <v/>
      </c>
      <c r="J76" s="593" t="str">
        <f>IF(基本情報入力シート!K97="","",基本情報入力シート!K97)</f>
        <v/>
      </c>
      <c r="K76" s="594" t="str">
        <f>IF(基本情報入力シート!L97="","",基本情報入力シート!L97)</f>
        <v/>
      </c>
      <c r="L76" s="595" t="str">
        <f>IF(基本情報入力シート!M97="","",基本情報入力シート!M97)</f>
        <v/>
      </c>
      <c r="M76" s="595" t="str">
        <f>IF(基本情報入力シート!R97="","",基本情報入力シート!R97)</f>
        <v/>
      </c>
      <c r="N76" s="595" t="str">
        <f>IF(基本情報入力シート!W97="","",基本情報入力シート!W97)</f>
        <v/>
      </c>
      <c r="O76" s="590" t="str">
        <f>IF(基本情報入力シート!X97="","",基本情報入力シート!X97)</f>
        <v/>
      </c>
      <c r="P76" s="596" t="str">
        <f>IF(基本情報入力シート!Y97="","",基本情報入力シート!Y97)</f>
        <v/>
      </c>
      <c r="Q76" s="597" t="str">
        <f>IF(基本情報入力シート!Z97="","",基本情報入力シート!Z97)</f>
        <v/>
      </c>
      <c r="R76" s="598" t="str">
        <f>IF(基本情報入力シート!AA97="","",基本情報入力シート!AA97)</f>
        <v/>
      </c>
      <c r="S76" s="599"/>
      <c r="T76" s="600"/>
      <c r="U76" s="601" t="str">
        <f>IF(P76="","",VLOOKUP(P76,【参考】数式用!$A$5:$I$38,MATCH(T76,【参考】数式用!$C$4:$G$4,0)+2,0))</f>
        <v/>
      </c>
      <c r="V76" s="235" t="s">
        <v>193</v>
      </c>
      <c r="W76" s="602"/>
      <c r="X76" s="232" t="s">
        <v>194</v>
      </c>
      <c r="Y76" s="602"/>
      <c r="Z76" s="384" t="s">
        <v>195</v>
      </c>
      <c r="AA76" s="603"/>
      <c r="AB76" s="232" t="s">
        <v>194</v>
      </c>
      <c r="AC76" s="603"/>
      <c r="AD76" s="232" t="s">
        <v>196</v>
      </c>
      <c r="AE76" s="604" t="s">
        <v>197</v>
      </c>
      <c r="AF76" s="605" t="str">
        <f t="shared" si="3"/>
        <v/>
      </c>
      <c r="AG76" s="608" t="s">
        <v>198</v>
      </c>
      <c r="AH76" s="607" t="str">
        <f t="shared" si="1"/>
        <v/>
      </c>
    </row>
    <row r="77" spans="1:34" ht="36.75" customHeight="1">
      <c r="A77" s="590">
        <f t="shared" si="4"/>
        <v>66</v>
      </c>
      <c r="B77" s="591" t="str">
        <f>IF(基本情報入力シート!C98="","",基本情報入力シート!C98)</f>
        <v/>
      </c>
      <c r="C77" s="592" t="str">
        <f>IF(基本情報入力シート!D98="","",基本情報入力シート!D98)</f>
        <v/>
      </c>
      <c r="D77" s="593" t="str">
        <f>IF(基本情報入力シート!E98="","",基本情報入力シート!E98)</f>
        <v/>
      </c>
      <c r="E77" s="593" t="str">
        <f>IF(基本情報入力シート!F98="","",基本情報入力シート!F98)</f>
        <v/>
      </c>
      <c r="F77" s="593" t="str">
        <f>IF(基本情報入力シート!G98="","",基本情報入力シート!G98)</f>
        <v/>
      </c>
      <c r="G77" s="593" t="str">
        <f>IF(基本情報入力シート!H98="","",基本情報入力シート!H98)</f>
        <v/>
      </c>
      <c r="H77" s="593" t="str">
        <f>IF(基本情報入力シート!I98="","",基本情報入力シート!I98)</f>
        <v/>
      </c>
      <c r="I77" s="593" t="str">
        <f>IF(基本情報入力シート!J98="","",基本情報入力シート!J98)</f>
        <v/>
      </c>
      <c r="J77" s="593" t="str">
        <f>IF(基本情報入力シート!K98="","",基本情報入力シート!K98)</f>
        <v/>
      </c>
      <c r="K77" s="594" t="str">
        <f>IF(基本情報入力シート!L98="","",基本情報入力シート!L98)</f>
        <v/>
      </c>
      <c r="L77" s="595" t="str">
        <f>IF(基本情報入力シート!M98="","",基本情報入力シート!M98)</f>
        <v/>
      </c>
      <c r="M77" s="595" t="str">
        <f>IF(基本情報入力シート!R98="","",基本情報入力シート!R98)</f>
        <v/>
      </c>
      <c r="N77" s="595" t="str">
        <f>IF(基本情報入力シート!W98="","",基本情報入力シート!W98)</f>
        <v/>
      </c>
      <c r="O77" s="590" t="str">
        <f>IF(基本情報入力シート!X98="","",基本情報入力シート!X98)</f>
        <v/>
      </c>
      <c r="P77" s="596" t="str">
        <f>IF(基本情報入力シート!Y98="","",基本情報入力シート!Y98)</f>
        <v/>
      </c>
      <c r="Q77" s="597" t="str">
        <f>IF(基本情報入力シート!Z98="","",基本情報入力シート!Z98)</f>
        <v/>
      </c>
      <c r="R77" s="598" t="str">
        <f>IF(基本情報入力シート!AA98="","",基本情報入力シート!AA98)</f>
        <v/>
      </c>
      <c r="S77" s="599"/>
      <c r="T77" s="600"/>
      <c r="U77" s="601" t="str">
        <f>IF(P77="","",VLOOKUP(P77,【参考】数式用!$A$5:$I$38,MATCH(T77,【参考】数式用!$C$4:$G$4,0)+2,0))</f>
        <v/>
      </c>
      <c r="V77" s="235" t="s">
        <v>193</v>
      </c>
      <c r="W77" s="602"/>
      <c r="X77" s="232" t="s">
        <v>194</v>
      </c>
      <c r="Y77" s="602"/>
      <c r="Z77" s="384" t="s">
        <v>195</v>
      </c>
      <c r="AA77" s="603"/>
      <c r="AB77" s="232" t="s">
        <v>194</v>
      </c>
      <c r="AC77" s="603"/>
      <c r="AD77" s="232" t="s">
        <v>196</v>
      </c>
      <c r="AE77" s="604" t="s">
        <v>197</v>
      </c>
      <c r="AF77" s="605" t="str">
        <f t="shared" si="3"/>
        <v/>
      </c>
      <c r="AG77" s="608" t="s">
        <v>198</v>
      </c>
      <c r="AH77" s="607" t="str">
        <f t="shared" ref="AH77:AH111" si="5">IFERROR(ROUNDDOWN(ROUND(Q77*R77,0)*U77,0)*AF77,"")</f>
        <v/>
      </c>
    </row>
    <row r="78" spans="1:34" ht="36.75" customHeight="1">
      <c r="A78" s="590">
        <f t="shared" si="4"/>
        <v>67</v>
      </c>
      <c r="B78" s="591" t="str">
        <f>IF(基本情報入力シート!C99="","",基本情報入力シート!C99)</f>
        <v/>
      </c>
      <c r="C78" s="592" t="str">
        <f>IF(基本情報入力シート!D99="","",基本情報入力シート!D99)</f>
        <v/>
      </c>
      <c r="D78" s="593" t="str">
        <f>IF(基本情報入力シート!E99="","",基本情報入力シート!E99)</f>
        <v/>
      </c>
      <c r="E78" s="593" t="str">
        <f>IF(基本情報入力シート!F99="","",基本情報入力シート!F99)</f>
        <v/>
      </c>
      <c r="F78" s="593" t="str">
        <f>IF(基本情報入力シート!G99="","",基本情報入力シート!G99)</f>
        <v/>
      </c>
      <c r="G78" s="593" t="str">
        <f>IF(基本情報入力シート!H99="","",基本情報入力シート!H99)</f>
        <v/>
      </c>
      <c r="H78" s="593" t="str">
        <f>IF(基本情報入力シート!I99="","",基本情報入力シート!I99)</f>
        <v/>
      </c>
      <c r="I78" s="593" t="str">
        <f>IF(基本情報入力シート!J99="","",基本情報入力シート!J99)</f>
        <v/>
      </c>
      <c r="J78" s="593" t="str">
        <f>IF(基本情報入力シート!K99="","",基本情報入力シート!K99)</f>
        <v/>
      </c>
      <c r="K78" s="594" t="str">
        <f>IF(基本情報入力シート!L99="","",基本情報入力シート!L99)</f>
        <v/>
      </c>
      <c r="L78" s="595" t="str">
        <f>IF(基本情報入力シート!M99="","",基本情報入力シート!M99)</f>
        <v/>
      </c>
      <c r="M78" s="595" t="str">
        <f>IF(基本情報入力シート!R99="","",基本情報入力シート!R99)</f>
        <v/>
      </c>
      <c r="N78" s="595" t="str">
        <f>IF(基本情報入力シート!W99="","",基本情報入力シート!W99)</f>
        <v/>
      </c>
      <c r="O78" s="590" t="str">
        <f>IF(基本情報入力シート!X99="","",基本情報入力シート!X99)</f>
        <v/>
      </c>
      <c r="P78" s="596" t="str">
        <f>IF(基本情報入力シート!Y99="","",基本情報入力シート!Y99)</f>
        <v/>
      </c>
      <c r="Q78" s="597" t="str">
        <f>IF(基本情報入力シート!Z99="","",基本情報入力シート!Z99)</f>
        <v/>
      </c>
      <c r="R78" s="598" t="str">
        <f>IF(基本情報入力シート!AA99="","",基本情報入力シート!AA99)</f>
        <v/>
      </c>
      <c r="S78" s="599"/>
      <c r="T78" s="600"/>
      <c r="U78" s="601" t="str">
        <f>IF(P78="","",VLOOKUP(P78,【参考】数式用!$A$5:$I$38,MATCH(T78,【参考】数式用!$C$4:$G$4,0)+2,0))</f>
        <v/>
      </c>
      <c r="V78" s="235" t="s">
        <v>193</v>
      </c>
      <c r="W78" s="602"/>
      <c r="X78" s="232" t="s">
        <v>194</v>
      </c>
      <c r="Y78" s="602"/>
      <c r="Z78" s="384" t="s">
        <v>195</v>
      </c>
      <c r="AA78" s="603"/>
      <c r="AB78" s="232" t="s">
        <v>194</v>
      </c>
      <c r="AC78" s="603"/>
      <c r="AD78" s="232" t="s">
        <v>196</v>
      </c>
      <c r="AE78" s="604" t="s">
        <v>197</v>
      </c>
      <c r="AF78" s="605" t="str">
        <f t="shared" si="3"/>
        <v/>
      </c>
      <c r="AG78" s="608" t="s">
        <v>198</v>
      </c>
      <c r="AH78" s="607" t="str">
        <f t="shared" si="5"/>
        <v/>
      </c>
    </row>
    <row r="79" spans="1:34" ht="36.75" customHeight="1">
      <c r="A79" s="590">
        <f t="shared" si="4"/>
        <v>68</v>
      </c>
      <c r="B79" s="591" t="str">
        <f>IF(基本情報入力シート!C100="","",基本情報入力シート!C100)</f>
        <v/>
      </c>
      <c r="C79" s="592" t="str">
        <f>IF(基本情報入力シート!D100="","",基本情報入力シート!D100)</f>
        <v/>
      </c>
      <c r="D79" s="593" t="str">
        <f>IF(基本情報入力シート!E100="","",基本情報入力シート!E100)</f>
        <v/>
      </c>
      <c r="E79" s="593" t="str">
        <f>IF(基本情報入力シート!F100="","",基本情報入力シート!F100)</f>
        <v/>
      </c>
      <c r="F79" s="593" t="str">
        <f>IF(基本情報入力シート!G100="","",基本情報入力シート!G100)</f>
        <v/>
      </c>
      <c r="G79" s="593" t="str">
        <f>IF(基本情報入力シート!H100="","",基本情報入力シート!H100)</f>
        <v/>
      </c>
      <c r="H79" s="593" t="str">
        <f>IF(基本情報入力シート!I100="","",基本情報入力シート!I100)</f>
        <v/>
      </c>
      <c r="I79" s="593" t="str">
        <f>IF(基本情報入力シート!J100="","",基本情報入力シート!J100)</f>
        <v/>
      </c>
      <c r="J79" s="593" t="str">
        <f>IF(基本情報入力シート!K100="","",基本情報入力シート!K100)</f>
        <v/>
      </c>
      <c r="K79" s="594" t="str">
        <f>IF(基本情報入力シート!L100="","",基本情報入力シート!L100)</f>
        <v/>
      </c>
      <c r="L79" s="595" t="str">
        <f>IF(基本情報入力シート!M100="","",基本情報入力シート!M100)</f>
        <v/>
      </c>
      <c r="M79" s="595" t="str">
        <f>IF(基本情報入力シート!R100="","",基本情報入力シート!R100)</f>
        <v/>
      </c>
      <c r="N79" s="595" t="str">
        <f>IF(基本情報入力シート!W100="","",基本情報入力シート!W100)</f>
        <v/>
      </c>
      <c r="O79" s="590" t="str">
        <f>IF(基本情報入力シート!X100="","",基本情報入力シート!X100)</f>
        <v/>
      </c>
      <c r="P79" s="596" t="str">
        <f>IF(基本情報入力シート!Y100="","",基本情報入力シート!Y100)</f>
        <v/>
      </c>
      <c r="Q79" s="597" t="str">
        <f>IF(基本情報入力シート!Z100="","",基本情報入力シート!Z100)</f>
        <v/>
      </c>
      <c r="R79" s="598" t="str">
        <f>IF(基本情報入力シート!AA100="","",基本情報入力シート!AA100)</f>
        <v/>
      </c>
      <c r="S79" s="599"/>
      <c r="T79" s="600"/>
      <c r="U79" s="601" t="str">
        <f>IF(P79="","",VLOOKUP(P79,【参考】数式用!$A$5:$I$38,MATCH(T79,【参考】数式用!$C$4:$G$4,0)+2,0))</f>
        <v/>
      </c>
      <c r="V79" s="235" t="s">
        <v>193</v>
      </c>
      <c r="W79" s="602"/>
      <c r="X79" s="232" t="s">
        <v>194</v>
      </c>
      <c r="Y79" s="602"/>
      <c r="Z79" s="384" t="s">
        <v>195</v>
      </c>
      <c r="AA79" s="603"/>
      <c r="AB79" s="232" t="s">
        <v>194</v>
      </c>
      <c r="AC79" s="603"/>
      <c r="AD79" s="232" t="s">
        <v>196</v>
      </c>
      <c r="AE79" s="604" t="s">
        <v>197</v>
      </c>
      <c r="AF79" s="605" t="str">
        <f t="shared" si="3"/>
        <v/>
      </c>
      <c r="AG79" s="608" t="s">
        <v>198</v>
      </c>
      <c r="AH79" s="607" t="str">
        <f t="shared" si="5"/>
        <v/>
      </c>
    </row>
    <row r="80" spans="1:34" ht="36.75" customHeight="1">
      <c r="A80" s="590">
        <f t="shared" si="4"/>
        <v>69</v>
      </c>
      <c r="B80" s="591" t="str">
        <f>IF(基本情報入力シート!C101="","",基本情報入力シート!C101)</f>
        <v/>
      </c>
      <c r="C80" s="592" t="str">
        <f>IF(基本情報入力シート!D101="","",基本情報入力シート!D101)</f>
        <v/>
      </c>
      <c r="D80" s="593" t="str">
        <f>IF(基本情報入力シート!E101="","",基本情報入力シート!E101)</f>
        <v/>
      </c>
      <c r="E80" s="593" t="str">
        <f>IF(基本情報入力シート!F101="","",基本情報入力シート!F101)</f>
        <v/>
      </c>
      <c r="F80" s="593" t="str">
        <f>IF(基本情報入力シート!G101="","",基本情報入力シート!G101)</f>
        <v/>
      </c>
      <c r="G80" s="593" t="str">
        <f>IF(基本情報入力シート!H101="","",基本情報入力シート!H101)</f>
        <v/>
      </c>
      <c r="H80" s="593" t="str">
        <f>IF(基本情報入力シート!I101="","",基本情報入力シート!I101)</f>
        <v/>
      </c>
      <c r="I80" s="593" t="str">
        <f>IF(基本情報入力シート!J101="","",基本情報入力シート!J101)</f>
        <v/>
      </c>
      <c r="J80" s="593" t="str">
        <f>IF(基本情報入力シート!K101="","",基本情報入力シート!K101)</f>
        <v/>
      </c>
      <c r="K80" s="594" t="str">
        <f>IF(基本情報入力シート!L101="","",基本情報入力シート!L101)</f>
        <v/>
      </c>
      <c r="L80" s="595" t="str">
        <f>IF(基本情報入力シート!M101="","",基本情報入力シート!M101)</f>
        <v/>
      </c>
      <c r="M80" s="595" t="str">
        <f>IF(基本情報入力シート!R101="","",基本情報入力シート!R101)</f>
        <v/>
      </c>
      <c r="N80" s="595" t="str">
        <f>IF(基本情報入力シート!W101="","",基本情報入力シート!W101)</f>
        <v/>
      </c>
      <c r="O80" s="590" t="str">
        <f>IF(基本情報入力シート!X101="","",基本情報入力シート!X101)</f>
        <v/>
      </c>
      <c r="P80" s="596" t="str">
        <f>IF(基本情報入力シート!Y101="","",基本情報入力シート!Y101)</f>
        <v/>
      </c>
      <c r="Q80" s="597" t="str">
        <f>IF(基本情報入力シート!Z101="","",基本情報入力シート!Z101)</f>
        <v/>
      </c>
      <c r="R80" s="598" t="str">
        <f>IF(基本情報入力シート!AA101="","",基本情報入力シート!AA101)</f>
        <v/>
      </c>
      <c r="S80" s="599"/>
      <c r="T80" s="600"/>
      <c r="U80" s="601" t="str">
        <f>IF(P80="","",VLOOKUP(P80,【参考】数式用!$A$5:$I$38,MATCH(T80,【参考】数式用!$C$4:$G$4,0)+2,0))</f>
        <v/>
      </c>
      <c r="V80" s="235" t="s">
        <v>193</v>
      </c>
      <c r="W80" s="602"/>
      <c r="X80" s="232" t="s">
        <v>194</v>
      </c>
      <c r="Y80" s="602"/>
      <c r="Z80" s="384" t="s">
        <v>195</v>
      </c>
      <c r="AA80" s="603"/>
      <c r="AB80" s="232" t="s">
        <v>194</v>
      </c>
      <c r="AC80" s="603"/>
      <c r="AD80" s="232" t="s">
        <v>196</v>
      </c>
      <c r="AE80" s="604" t="s">
        <v>197</v>
      </c>
      <c r="AF80" s="605" t="str">
        <f t="shared" si="3"/>
        <v/>
      </c>
      <c r="AG80" s="608" t="s">
        <v>198</v>
      </c>
      <c r="AH80" s="607" t="str">
        <f t="shared" si="5"/>
        <v/>
      </c>
    </row>
    <row r="81" spans="1:34" ht="36.75" customHeight="1">
      <c r="A81" s="590">
        <f t="shared" si="4"/>
        <v>70</v>
      </c>
      <c r="B81" s="591" t="str">
        <f>IF(基本情報入力シート!C102="","",基本情報入力シート!C102)</f>
        <v/>
      </c>
      <c r="C81" s="592" t="str">
        <f>IF(基本情報入力シート!D102="","",基本情報入力シート!D102)</f>
        <v/>
      </c>
      <c r="D81" s="593" t="str">
        <f>IF(基本情報入力シート!E102="","",基本情報入力シート!E102)</f>
        <v/>
      </c>
      <c r="E81" s="593" t="str">
        <f>IF(基本情報入力シート!F102="","",基本情報入力シート!F102)</f>
        <v/>
      </c>
      <c r="F81" s="593" t="str">
        <f>IF(基本情報入力シート!G102="","",基本情報入力シート!G102)</f>
        <v/>
      </c>
      <c r="G81" s="593" t="str">
        <f>IF(基本情報入力シート!H102="","",基本情報入力シート!H102)</f>
        <v/>
      </c>
      <c r="H81" s="593" t="str">
        <f>IF(基本情報入力シート!I102="","",基本情報入力シート!I102)</f>
        <v/>
      </c>
      <c r="I81" s="593" t="str">
        <f>IF(基本情報入力シート!J102="","",基本情報入力シート!J102)</f>
        <v/>
      </c>
      <c r="J81" s="593" t="str">
        <f>IF(基本情報入力シート!K102="","",基本情報入力シート!K102)</f>
        <v/>
      </c>
      <c r="K81" s="594" t="str">
        <f>IF(基本情報入力シート!L102="","",基本情報入力シート!L102)</f>
        <v/>
      </c>
      <c r="L81" s="595" t="str">
        <f>IF(基本情報入力シート!M102="","",基本情報入力シート!M102)</f>
        <v/>
      </c>
      <c r="M81" s="595" t="str">
        <f>IF(基本情報入力シート!R102="","",基本情報入力シート!R102)</f>
        <v/>
      </c>
      <c r="N81" s="595" t="str">
        <f>IF(基本情報入力シート!W102="","",基本情報入力シート!W102)</f>
        <v/>
      </c>
      <c r="O81" s="590" t="str">
        <f>IF(基本情報入力シート!X102="","",基本情報入力シート!X102)</f>
        <v/>
      </c>
      <c r="P81" s="596" t="str">
        <f>IF(基本情報入力シート!Y102="","",基本情報入力シート!Y102)</f>
        <v/>
      </c>
      <c r="Q81" s="597" t="str">
        <f>IF(基本情報入力シート!Z102="","",基本情報入力シート!Z102)</f>
        <v/>
      </c>
      <c r="R81" s="598" t="str">
        <f>IF(基本情報入力シート!AA102="","",基本情報入力シート!AA102)</f>
        <v/>
      </c>
      <c r="S81" s="599"/>
      <c r="T81" s="600"/>
      <c r="U81" s="601" t="str">
        <f>IF(P81="","",VLOOKUP(P81,【参考】数式用!$A$5:$I$38,MATCH(T81,【参考】数式用!$C$4:$G$4,0)+2,0))</f>
        <v/>
      </c>
      <c r="V81" s="235" t="s">
        <v>193</v>
      </c>
      <c r="W81" s="602"/>
      <c r="X81" s="232" t="s">
        <v>194</v>
      </c>
      <c r="Y81" s="602"/>
      <c r="Z81" s="384" t="s">
        <v>195</v>
      </c>
      <c r="AA81" s="603"/>
      <c r="AB81" s="232" t="s">
        <v>194</v>
      </c>
      <c r="AC81" s="603"/>
      <c r="AD81" s="232" t="s">
        <v>196</v>
      </c>
      <c r="AE81" s="604" t="s">
        <v>197</v>
      </c>
      <c r="AF81" s="605" t="str">
        <f t="shared" ref="AF81:AF111" si="6">IF(W81&gt;=1,(AA81*12+AC81)-(W81*12+Y81)+1,"")</f>
        <v/>
      </c>
      <c r="AG81" s="608" t="s">
        <v>198</v>
      </c>
      <c r="AH81" s="607" t="str">
        <f t="shared" si="5"/>
        <v/>
      </c>
    </row>
    <row r="82" spans="1:34" ht="36.75" customHeight="1">
      <c r="A82" s="590">
        <f t="shared" si="4"/>
        <v>71</v>
      </c>
      <c r="B82" s="591" t="str">
        <f>IF(基本情報入力シート!C103="","",基本情報入力シート!C103)</f>
        <v/>
      </c>
      <c r="C82" s="592" t="str">
        <f>IF(基本情報入力シート!D103="","",基本情報入力シート!D103)</f>
        <v/>
      </c>
      <c r="D82" s="593" t="str">
        <f>IF(基本情報入力シート!E103="","",基本情報入力シート!E103)</f>
        <v/>
      </c>
      <c r="E82" s="593" t="str">
        <f>IF(基本情報入力シート!F103="","",基本情報入力シート!F103)</f>
        <v/>
      </c>
      <c r="F82" s="593" t="str">
        <f>IF(基本情報入力シート!G103="","",基本情報入力シート!G103)</f>
        <v/>
      </c>
      <c r="G82" s="593" t="str">
        <f>IF(基本情報入力シート!H103="","",基本情報入力シート!H103)</f>
        <v/>
      </c>
      <c r="H82" s="593" t="str">
        <f>IF(基本情報入力シート!I103="","",基本情報入力シート!I103)</f>
        <v/>
      </c>
      <c r="I82" s="593" t="str">
        <f>IF(基本情報入力シート!J103="","",基本情報入力シート!J103)</f>
        <v/>
      </c>
      <c r="J82" s="593" t="str">
        <f>IF(基本情報入力シート!K103="","",基本情報入力シート!K103)</f>
        <v/>
      </c>
      <c r="K82" s="594" t="str">
        <f>IF(基本情報入力シート!L103="","",基本情報入力シート!L103)</f>
        <v/>
      </c>
      <c r="L82" s="595" t="str">
        <f>IF(基本情報入力シート!M103="","",基本情報入力シート!M103)</f>
        <v/>
      </c>
      <c r="M82" s="595" t="str">
        <f>IF(基本情報入力シート!R103="","",基本情報入力シート!R103)</f>
        <v/>
      </c>
      <c r="N82" s="595" t="str">
        <f>IF(基本情報入力シート!W103="","",基本情報入力シート!W103)</f>
        <v/>
      </c>
      <c r="O82" s="590" t="str">
        <f>IF(基本情報入力シート!X103="","",基本情報入力シート!X103)</f>
        <v/>
      </c>
      <c r="P82" s="596" t="str">
        <f>IF(基本情報入力シート!Y103="","",基本情報入力シート!Y103)</f>
        <v/>
      </c>
      <c r="Q82" s="597" t="str">
        <f>IF(基本情報入力シート!Z103="","",基本情報入力シート!Z103)</f>
        <v/>
      </c>
      <c r="R82" s="598" t="str">
        <f>IF(基本情報入力シート!AA103="","",基本情報入力シート!AA103)</f>
        <v/>
      </c>
      <c r="S82" s="599"/>
      <c r="T82" s="600"/>
      <c r="U82" s="601" t="str">
        <f>IF(P82="","",VLOOKUP(P82,【参考】数式用!$A$5:$I$38,MATCH(T82,【参考】数式用!$C$4:$G$4,0)+2,0))</f>
        <v/>
      </c>
      <c r="V82" s="235" t="s">
        <v>193</v>
      </c>
      <c r="W82" s="602"/>
      <c r="X82" s="232" t="s">
        <v>194</v>
      </c>
      <c r="Y82" s="602"/>
      <c r="Z82" s="384" t="s">
        <v>195</v>
      </c>
      <c r="AA82" s="603"/>
      <c r="AB82" s="232" t="s">
        <v>194</v>
      </c>
      <c r="AC82" s="603"/>
      <c r="AD82" s="232" t="s">
        <v>196</v>
      </c>
      <c r="AE82" s="604" t="s">
        <v>197</v>
      </c>
      <c r="AF82" s="605" t="str">
        <f t="shared" si="6"/>
        <v/>
      </c>
      <c r="AG82" s="608" t="s">
        <v>198</v>
      </c>
      <c r="AH82" s="607" t="str">
        <f t="shared" si="5"/>
        <v/>
      </c>
    </row>
    <row r="83" spans="1:34" ht="36.75" customHeight="1">
      <c r="A83" s="590">
        <f t="shared" si="4"/>
        <v>72</v>
      </c>
      <c r="B83" s="591" t="str">
        <f>IF(基本情報入力シート!C104="","",基本情報入力シート!C104)</f>
        <v/>
      </c>
      <c r="C83" s="592" t="str">
        <f>IF(基本情報入力シート!D104="","",基本情報入力シート!D104)</f>
        <v/>
      </c>
      <c r="D83" s="593" t="str">
        <f>IF(基本情報入力シート!E104="","",基本情報入力シート!E104)</f>
        <v/>
      </c>
      <c r="E83" s="593" t="str">
        <f>IF(基本情報入力シート!F104="","",基本情報入力シート!F104)</f>
        <v/>
      </c>
      <c r="F83" s="593" t="str">
        <f>IF(基本情報入力シート!G104="","",基本情報入力シート!G104)</f>
        <v/>
      </c>
      <c r="G83" s="593" t="str">
        <f>IF(基本情報入力シート!H104="","",基本情報入力シート!H104)</f>
        <v/>
      </c>
      <c r="H83" s="593" t="str">
        <f>IF(基本情報入力シート!I104="","",基本情報入力シート!I104)</f>
        <v/>
      </c>
      <c r="I83" s="593" t="str">
        <f>IF(基本情報入力シート!J104="","",基本情報入力シート!J104)</f>
        <v/>
      </c>
      <c r="J83" s="593" t="str">
        <f>IF(基本情報入力シート!K104="","",基本情報入力シート!K104)</f>
        <v/>
      </c>
      <c r="K83" s="594" t="str">
        <f>IF(基本情報入力シート!L104="","",基本情報入力シート!L104)</f>
        <v/>
      </c>
      <c r="L83" s="595" t="str">
        <f>IF(基本情報入力シート!M104="","",基本情報入力シート!M104)</f>
        <v/>
      </c>
      <c r="M83" s="595" t="str">
        <f>IF(基本情報入力シート!R104="","",基本情報入力シート!R104)</f>
        <v/>
      </c>
      <c r="N83" s="595" t="str">
        <f>IF(基本情報入力シート!W104="","",基本情報入力シート!W104)</f>
        <v/>
      </c>
      <c r="O83" s="590" t="str">
        <f>IF(基本情報入力シート!X104="","",基本情報入力シート!X104)</f>
        <v/>
      </c>
      <c r="P83" s="596" t="str">
        <f>IF(基本情報入力シート!Y104="","",基本情報入力シート!Y104)</f>
        <v/>
      </c>
      <c r="Q83" s="597" t="str">
        <f>IF(基本情報入力シート!Z104="","",基本情報入力シート!Z104)</f>
        <v/>
      </c>
      <c r="R83" s="598" t="str">
        <f>IF(基本情報入力シート!AA104="","",基本情報入力シート!AA104)</f>
        <v/>
      </c>
      <c r="S83" s="599"/>
      <c r="T83" s="600"/>
      <c r="U83" s="601" t="str">
        <f>IF(P83="","",VLOOKUP(P83,【参考】数式用!$A$5:$I$38,MATCH(T83,【参考】数式用!$C$4:$G$4,0)+2,0))</f>
        <v/>
      </c>
      <c r="V83" s="235" t="s">
        <v>193</v>
      </c>
      <c r="W83" s="602"/>
      <c r="X83" s="232" t="s">
        <v>194</v>
      </c>
      <c r="Y83" s="602"/>
      <c r="Z83" s="384" t="s">
        <v>195</v>
      </c>
      <c r="AA83" s="603"/>
      <c r="AB83" s="232" t="s">
        <v>194</v>
      </c>
      <c r="AC83" s="603"/>
      <c r="AD83" s="232" t="s">
        <v>196</v>
      </c>
      <c r="AE83" s="604" t="s">
        <v>197</v>
      </c>
      <c r="AF83" s="605" t="str">
        <f t="shared" si="6"/>
        <v/>
      </c>
      <c r="AG83" s="608" t="s">
        <v>198</v>
      </c>
      <c r="AH83" s="607" t="str">
        <f t="shared" si="5"/>
        <v/>
      </c>
    </row>
    <row r="84" spans="1:34" ht="36.75" customHeight="1">
      <c r="A84" s="590">
        <f t="shared" si="4"/>
        <v>73</v>
      </c>
      <c r="B84" s="591" t="str">
        <f>IF(基本情報入力シート!C105="","",基本情報入力シート!C105)</f>
        <v/>
      </c>
      <c r="C84" s="592" t="str">
        <f>IF(基本情報入力シート!D105="","",基本情報入力シート!D105)</f>
        <v/>
      </c>
      <c r="D84" s="593" t="str">
        <f>IF(基本情報入力シート!E105="","",基本情報入力シート!E105)</f>
        <v/>
      </c>
      <c r="E84" s="593" t="str">
        <f>IF(基本情報入力シート!F105="","",基本情報入力シート!F105)</f>
        <v/>
      </c>
      <c r="F84" s="593" t="str">
        <f>IF(基本情報入力シート!G105="","",基本情報入力シート!G105)</f>
        <v/>
      </c>
      <c r="G84" s="593" t="str">
        <f>IF(基本情報入力シート!H105="","",基本情報入力シート!H105)</f>
        <v/>
      </c>
      <c r="H84" s="593" t="str">
        <f>IF(基本情報入力シート!I105="","",基本情報入力シート!I105)</f>
        <v/>
      </c>
      <c r="I84" s="593" t="str">
        <f>IF(基本情報入力シート!J105="","",基本情報入力シート!J105)</f>
        <v/>
      </c>
      <c r="J84" s="593" t="str">
        <f>IF(基本情報入力シート!K105="","",基本情報入力シート!K105)</f>
        <v/>
      </c>
      <c r="K84" s="594" t="str">
        <f>IF(基本情報入力シート!L105="","",基本情報入力シート!L105)</f>
        <v/>
      </c>
      <c r="L84" s="595" t="str">
        <f>IF(基本情報入力シート!M105="","",基本情報入力シート!M105)</f>
        <v/>
      </c>
      <c r="M84" s="595" t="str">
        <f>IF(基本情報入力シート!R105="","",基本情報入力シート!R105)</f>
        <v/>
      </c>
      <c r="N84" s="595" t="str">
        <f>IF(基本情報入力シート!W105="","",基本情報入力シート!W105)</f>
        <v/>
      </c>
      <c r="O84" s="590" t="str">
        <f>IF(基本情報入力シート!X105="","",基本情報入力シート!X105)</f>
        <v/>
      </c>
      <c r="P84" s="596" t="str">
        <f>IF(基本情報入力シート!Y105="","",基本情報入力シート!Y105)</f>
        <v/>
      </c>
      <c r="Q84" s="597" t="str">
        <f>IF(基本情報入力シート!Z105="","",基本情報入力シート!Z105)</f>
        <v/>
      </c>
      <c r="R84" s="598" t="str">
        <f>IF(基本情報入力シート!AA105="","",基本情報入力シート!AA105)</f>
        <v/>
      </c>
      <c r="S84" s="599"/>
      <c r="T84" s="600"/>
      <c r="U84" s="601" t="str">
        <f>IF(P84="","",VLOOKUP(P84,【参考】数式用!$A$5:$I$38,MATCH(T84,【参考】数式用!$C$4:$G$4,0)+2,0))</f>
        <v/>
      </c>
      <c r="V84" s="235" t="s">
        <v>193</v>
      </c>
      <c r="W84" s="602"/>
      <c r="X84" s="232" t="s">
        <v>194</v>
      </c>
      <c r="Y84" s="602"/>
      <c r="Z84" s="384" t="s">
        <v>195</v>
      </c>
      <c r="AA84" s="603"/>
      <c r="AB84" s="232" t="s">
        <v>194</v>
      </c>
      <c r="AC84" s="603"/>
      <c r="AD84" s="232" t="s">
        <v>196</v>
      </c>
      <c r="AE84" s="604" t="s">
        <v>197</v>
      </c>
      <c r="AF84" s="605" t="str">
        <f t="shared" si="6"/>
        <v/>
      </c>
      <c r="AG84" s="608" t="s">
        <v>198</v>
      </c>
      <c r="AH84" s="607" t="str">
        <f t="shared" si="5"/>
        <v/>
      </c>
    </row>
    <row r="85" spans="1:34" ht="36.75" customHeight="1">
      <c r="A85" s="590">
        <f t="shared" si="4"/>
        <v>74</v>
      </c>
      <c r="B85" s="591" t="str">
        <f>IF(基本情報入力シート!C106="","",基本情報入力シート!C106)</f>
        <v/>
      </c>
      <c r="C85" s="592" t="str">
        <f>IF(基本情報入力シート!D106="","",基本情報入力シート!D106)</f>
        <v/>
      </c>
      <c r="D85" s="593" t="str">
        <f>IF(基本情報入力シート!E106="","",基本情報入力シート!E106)</f>
        <v/>
      </c>
      <c r="E85" s="593" t="str">
        <f>IF(基本情報入力シート!F106="","",基本情報入力シート!F106)</f>
        <v/>
      </c>
      <c r="F85" s="593" t="str">
        <f>IF(基本情報入力シート!G106="","",基本情報入力シート!G106)</f>
        <v/>
      </c>
      <c r="G85" s="593" t="str">
        <f>IF(基本情報入力シート!H106="","",基本情報入力シート!H106)</f>
        <v/>
      </c>
      <c r="H85" s="593" t="str">
        <f>IF(基本情報入力シート!I106="","",基本情報入力シート!I106)</f>
        <v/>
      </c>
      <c r="I85" s="593" t="str">
        <f>IF(基本情報入力シート!J106="","",基本情報入力シート!J106)</f>
        <v/>
      </c>
      <c r="J85" s="593" t="str">
        <f>IF(基本情報入力シート!K106="","",基本情報入力シート!K106)</f>
        <v/>
      </c>
      <c r="K85" s="594" t="str">
        <f>IF(基本情報入力シート!L106="","",基本情報入力シート!L106)</f>
        <v/>
      </c>
      <c r="L85" s="595" t="str">
        <f>IF(基本情報入力シート!M106="","",基本情報入力シート!M106)</f>
        <v/>
      </c>
      <c r="M85" s="595" t="str">
        <f>IF(基本情報入力シート!R106="","",基本情報入力シート!R106)</f>
        <v/>
      </c>
      <c r="N85" s="595" t="str">
        <f>IF(基本情報入力シート!W106="","",基本情報入力シート!W106)</f>
        <v/>
      </c>
      <c r="O85" s="590" t="str">
        <f>IF(基本情報入力シート!X106="","",基本情報入力シート!X106)</f>
        <v/>
      </c>
      <c r="P85" s="596" t="str">
        <f>IF(基本情報入力シート!Y106="","",基本情報入力シート!Y106)</f>
        <v/>
      </c>
      <c r="Q85" s="597" t="str">
        <f>IF(基本情報入力シート!Z106="","",基本情報入力シート!Z106)</f>
        <v/>
      </c>
      <c r="R85" s="598" t="str">
        <f>IF(基本情報入力シート!AA106="","",基本情報入力シート!AA106)</f>
        <v/>
      </c>
      <c r="S85" s="599"/>
      <c r="T85" s="600"/>
      <c r="U85" s="601" t="str">
        <f>IF(P85="","",VLOOKUP(P85,【参考】数式用!$A$5:$I$38,MATCH(T85,【参考】数式用!$C$4:$G$4,0)+2,0))</f>
        <v/>
      </c>
      <c r="V85" s="235" t="s">
        <v>193</v>
      </c>
      <c r="W85" s="602"/>
      <c r="X85" s="232" t="s">
        <v>194</v>
      </c>
      <c r="Y85" s="602"/>
      <c r="Z85" s="384" t="s">
        <v>195</v>
      </c>
      <c r="AA85" s="603"/>
      <c r="AB85" s="232" t="s">
        <v>194</v>
      </c>
      <c r="AC85" s="603"/>
      <c r="AD85" s="232" t="s">
        <v>196</v>
      </c>
      <c r="AE85" s="604" t="s">
        <v>197</v>
      </c>
      <c r="AF85" s="605" t="str">
        <f t="shared" si="6"/>
        <v/>
      </c>
      <c r="AG85" s="608" t="s">
        <v>198</v>
      </c>
      <c r="AH85" s="607" t="str">
        <f t="shared" si="5"/>
        <v/>
      </c>
    </row>
    <row r="86" spans="1:34" ht="36.75" customHeight="1">
      <c r="A86" s="590">
        <f t="shared" si="4"/>
        <v>75</v>
      </c>
      <c r="B86" s="591" t="str">
        <f>IF(基本情報入力シート!C107="","",基本情報入力シート!C107)</f>
        <v/>
      </c>
      <c r="C86" s="592" t="str">
        <f>IF(基本情報入力シート!D107="","",基本情報入力シート!D107)</f>
        <v/>
      </c>
      <c r="D86" s="593" t="str">
        <f>IF(基本情報入力シート!E107="","",基本情報入力シート!E107)</f>
        <v/>
      </c>
      <c r="E86" s="593" t="str">
        <f>IF(基本情報入力シート!F107="","",基本情報入力シート!F107)</f>
        <v/>
      </c>
      <c r="F86" s="593" t="str">
        <f>IF(基本情報入力シート!G107="","",基本情報入力シート!G107)</f>
        <v/>
      </c>
      <c r="G86" s="593" t="str">
        <f>IF(基本情報入力シート!H107="","",基本情報入力シート!H107)</f>
        <v/>
      </c>
      <c r="H86" s="593" t="str">
        <f>IF(基本情報入力シート!I107="","",基本情報入力シート!I107)</f>
        <v/>
      </c>
      <c r="I86" s="593" t="str">
        <f>IF(基本情報入力シート!J107="","",基本情報入力シート!J107)</f>
        <v/>
      </c>
      <c r="J86" s="593" t="str">
        <f>IF(基本情報入力シート!K107="","",基本情報入力シート!K107)</f>
        <v/>
      </c>
      <c r="K86" s="594" t="str">
        <f>IF(基本情報入力シート!L107="","",基本情報入力シート!L107)</f>
        <v/>
      </c>
      <c r="L86" s="595" t="str">
        <f>IF(基本情報入力シート!M107="","",基本情報入力シート!M107)</f>
        <v/>
      </c>
      <c r="M86" s="595" t="str">
        <f>IF(基本情報入力シート!R107="","",基本情報入力シート!R107)</f>
        <v/>
      </c>
      <c r="N86" s="595" t="str">
        <f>IF(基本情報入力シート!W107="","",基本情報入力シート!W107)</f>
        <v/>
      </c>
      <c r="O86" s="590" t="str">
        <f>IF(基本情報入力シート!X107="","",基本情報入力シート!X107)</f>
        <v/>
      </c>
      <c r="P86" s="596" t="str">
        <f>IF(基本情報入力シート!Y107="","",基本情報入力シート!Y107)</f>
        <v/>
      </c>
      <c r="Q86" s="597" t="str">
        <f>IF(基本情報入力シート!Z107="","",基本情報入力シート!Z107)</f>
        <v/>
      </c>
      <c r="R86" s="598" t="str">
        <f>IF(基本情報入力シート!AA107="","",基本情報入力シート!AA107)</f>
        <v/>
      </c>
      <c r="S86" s="599"/>
      <c r="T86" s="600"/>
      <c r="U86" s="601" t="str">
        <f>IF(P86="","",VLOOKUP(P86,【参考】数式用!$A$5:$I$38,MATCH(T86,【参考】数式用!$C$4:$G$4,0)+2,0))</f>
        <v/>
      </c>
      <c r="V86" s="235" t="s">
        <v>193</v>
      </c>
      <c r="W86" s="602"/>
      <c r="X86" s="232" t="s">
        <v>194</v>
      </c>
      <c r="Y86" s="602"/>
      <c r="Z86" s="384" t="s">
        <v>195</v>
      </c>
      <c r="AA86" s="603"/>
      <c r="AB86" s="232" t="s">
        <v>194</v>
      </c>
      <c r="AC86" s="603"/>
      <c r="AD86" s="232" t="s">
        <v>196</v>
      </c>
      <c r="AE86" s="604" t="s">
        <v>197</v>
      </c>
      <c r="AF86" s="605" t="str">
        <f t="shared" si="6"/>
        <v/>
      </c>
      <c r="AG86" s="608" t="s">
        <v>198</v>
      </c>
      <c r="AH86" s="607" t="str">
        <f t="shared" si="5"/>
        <v/>
      </c>
    </row>
    <row r="87" spans="1:34" ht="36.75" customHeight="1">
      <c r="A87" s="590">
        <f t="shared" si="4"/>
        <v>76</v>
      </c>
      <c r="B87" s="591" t="str">
        <f>IF(基本情報入力シート!C108="","",基本情報入力シート!C108)</f>
        <v/>
      </c>
      <c r="C87" s="592" t="str">
        <f>IF(基本情報入力シート!D108="","",基本情報入力シート!D108)</f>
        <v/>
      </c>
      <c r="D87" s="593" t="str">
        <f>IF(基本情報入力シート!E108="","",基本情報入力シート!E108)</f>
        <v/>
      </c>
      <c r="E87" s="593" t="str">
        <f>IF(基本情報入力シート!F108="","",基本情報入力シート!F108)</f>
        <v/>
      </c>
      <c r="F87" s="593" t="str">
        <f>IF(基本情報入力シート!G108="","",基本情報入力シート!G108)</f>
        <v/>
      </c>
      <c r="G87" s="593" t="str">
        <f>IF(基本情報入力シート!H108="","",基本情報入力シート!H108)</f>
        <v/>
      </c>
      <c r="H87" s="593" t="str">
        <f>IF(基本情報入力シート!I108="","",基本情報入力シート!I108)</f>
        <v/>
      </c>
      <c r="I87" s="593" t="str">
        <f>IF(基本情報入力シート!J108="","",基本情報入力シート!J108)</f>
        <v/>
      </c>
      <c r="J87" s="593" t="str">
        <f>IF(基本情報入力シート!K108="","",基本情報入力シート!K108)</f>
        <v/>
      </c>
      <c r="K87" s="594" t="str">
        <f>IF(基本情報入力シート!L108="","",基本情報入力シート!L108)</f>
        <v/>
      </c>
      <c r="L87" s="595" t="str">
        <f>IF(基本情報入力シート!M108="","",基本情報入力シート!M108)</f>
        <v/>
      </c>
      <c r="M87" s="595" t="str">
        <f>IF(基本情報入力シート!R108="","",基本情報入力シート!R108)</f>
        <v/>
      </c>
      <c r="N87" s="595" t="str">
        <f>IF(基本情報入力シート!W108="","",基本情報入力シート!W108)</f>
        <v/>
      </c>
      <c r="O87" s="590" t="str">
        <f>IF(基本情報入力シート!X108="","",基本情報入力シート!X108)</f>
        <v/>
      </c>
      <c r="P87" s="596" t="str">
        <f>IF(基本情報入力シート!Y108="","",基本情報入力シート!Y108)</f>
        <v/>
      </c>
      <c r="Q87" s="597" t="str">
        <f>IF(基本情報入力シート!Z108="","",基本情報入力シート!Z108)</f>
        <v/>
      </c>
      <c r="R87" s="598" t="str">
        <f>IF(基本情報入力シート!AA108="","",基本情報入力シート!AA108)</f>
        <v/>
      </c>
      <c r="S87" s="599"/>
      <c r="T87" s="600"/>
      <c r="U87" s="601" t="str">
        <f>IF(P87="","",VLOOKUP(P87,【参考】数式用!$A$5:$I$38,MATCH(T87,【参考】数式用!$C$4:$G$4,0)+2,0))</f>
        <v/>
      </c>
      <c r="V87" s="235" t="s">
        <v>193</v>
      </c>
      <c r="W87" s="602"/>
      <c r="X87" s="232" t="s">
        <v>194</v>
      </c>
      <c r="Y87" s="602"/>
      <c r="Z87" s="384" t="s">
        <v>195</v>
      </c>
      <c r="AA87" s="603"/>
      <c r="AB87" s="232" t="s">
        <v>194</v>
      </c>
      <c r="AC87" s="603"/>
      <c r="AD87" s="232" t="s">
        <v>196</v>
      </c>
      <c r="AE87" s="604" t="s">
        <v>197</v>
      </c>
      <c r="AF87" s="605" t="str">
        <f t="shared" si="6"/>
        <v/>
      </c>
      <c r="AG87" s="608" t="s">
        <v>198</v>
      </c>
      <c r="AH87" s="607" t="str">
        <f t="shared" si="5"/>
        <v/>
      </c>
    </row>
    <row r="88" spans="1:34" ht="36.75" customHeight="1">
      <c r="A88" s="590">
        <f t="shared" si="4"/>
        <v>77</v>
      </c>
      <c r="B88" s="591" t="str">
        <f>IF(基本情報入力シート!C109="","",基本情報入力シート!C109)</f>
        <v/>
      </c>
      <c r="C88" s="592" t="str">
        <f>IF(基本情報入力シート!D109="","",基本情報入力シート!D109)</f>
        <v/>
      </c>
      <c r="D88" s="593" t="str">
        <f>IF(基本情報入力シート!E109="","",基本情報入力シート!E109)</f>
        <v/>
      </c>
      <c r="E88" s="593" t="str">
        <f>IF(基本情報入力シート!F109="","",基本情報入力シート!F109)</f>
        <v/>
      </c>
      <c r="F88" s="593" t="str">
        <f>IF(基本情報入力シート!G109="","",基本情報入力シート!G109)</f>
        <v/>
      </c>
      <c r="G88" s="593" t="str">
        <f>IF(基本情報入力シート!H109="","",基本情報入力シート!H109)</f>
        <v/>
      </c>
      <c r="H88" s="593" t="str">
        <f>IF(基本情報入力シート!I109="","",基本情報入力シート!I109)</f>
        <v/>
      </c>
      <c r="I88" s="593" t="str">
        <f>IF(基本情報入力シート!J109="","",基本情報入力シート!J109)</f>
        <v/>
      </c>
      <c r="J88" s="593" t="str">
        <f>IF(基本情報入力シート!K109="","",基本情報入力シート!K109)</f>
        <v/>
      </c>
      <c r="K88" s="594" t="str">
        <f>IF(基本情報入力シート!L109="","",基本情報入力シート!L109)</f>
        <v/>
      </c>
      <c r="L88" s="595" t="str">
        <f>IF(基本情報入力シート!M109="","",基本情報入力シート!M109)</f>
        <v/>
      </c>
      <c r="M88" s="595" t="str">
        <f>IF(基本情報入力シート!R109="","",基本情報入力シート!R109)</f>
        <v/>
      </c>
      <c r="N88" s="595" t="str">
        <f>IF(基本情報入力シート!W109="","",基本情報入力シート!W109)</f>
        <v/>
      </c>
      <c r="O88" s="590" t="str">
        <f>IF(基本情報入力シート!X109="","",基本情報入力シート!X109)</f>
        <v/>
      </c>
      <c r="P88" s="596" t="str">
        <f>IF(基本情報入力シート!Y109="","",基本情報入力シート!Y109)</f>
        <v/>
      </c>
      <c r="Q88" s="597" t="str">
        <f>IF(基本情報入力シート!Z109="","",基本情報入力シート!Z109)</f>
        <v/>
      </c>
      <c r="R88" s="598" t="str">
        <f>IF(基本情報入力シート!AA109="","",基本情報入力シート!AA109)</f>
        <v/>
      </c>
      <c r="S88" s="599"/>
      <c r="T88" s="600"/>
      <c r="U88" s="601" t="str">
        <f>IF(P88="","",VLOOKUP(P88,【参考】数式用!$A$5:$I$38,MATCH(T88,【参考】数式用!$C$4:$G$4,0)+2,0))</f>
        <v/>
      </c>
      <c r="V88" s="235" t="s">
        <v>193</v>
      </c>
      <c r="W88" s="602"/>
      <c r="X88" s="232" t="s">
        <v>194</v>
      </c>
      <c r="Y88" s="602"/>
      <c r="Z88" s="384" t="s">
        <v>195</v>
      </c>
      <c r="AA88" s="603"/>
      <c r="AB88" s="232" t="s">
        <v>194</v>
      </c>
      <c r="AC88" s="603"/>
      <c r="AD88" s="232" t="s">
        <v>196</v>
      </c>
      <c r="AE88" s="604" t="s">
        <v>197</v>
      </c>
      <c r="AF88" s="605" t="str">
        <f t="shared" si="6"/>
        <v/>
      </c>
      <c r="AG88" s="608" t="s">
        <v>198</v>
      </c>
      <c r="AH88" s="607" t="str">
        <f t="shared" si="5"/>
        <v/>
      </c>
    </row>
    <row r="89" spans="1:34" ht="36.75" customHeight="1">
      <c r="A89" s="590">
        <f t="shared" si="4"/>
        <v>78</v>
      </c>
      <c r="B89" s="591" t="str">
        <f>IF(基本情報入力シート!C110="","",基本情報入力シート!C110)</f>
        <v/>
      </c>
      <c r="C89" s="592" t="str">
        <f>IF(基本情報入力シート!D110="","",基本情報入力シート!D110)</f>
        <v/>
      </c>
      <c r="D89" s="593" t="str">
        <f>IF(基本情報入力シート!E110="","",基本情報入力シート!E110)</f>
        <v/>
      </c>
      <c r="E89" s="593" t="str">
        <f>IF(基本情報入力シート!F110="","",基本情報入力シート!F110)</f>
        <v/>
      </c>
      <c r="F89" s="593" t="str">
        <f>IF(基本情報入力シート!G110="","",基本情報入力シート!G110)</f>
        <v/>
      </c>
      <c r="G89" s="593" t="str">
        <f>IF(基本情報入力シート!H110="","",基本情報入力シート!H110)</f>
        <v/>
      </c>
      <c r="H89" s="593" t="str">
        <f>IF(基本情報入力シート!I110="","",基本情報入力シート!I110)</f>
        <v/>
      </c>
      <c r="I89" s="593" t="str">
        <f>IF(基本情報入力シート!J110="","",基本情報入力シート!J110)</f>
        <v/>
      </c>
      <c r="J89" s="593" t="str">
        <f>IF(基本情報入力シート!K110="","",基本情報入力シート!K110)</f>
        <v/>
      </c>
      <c r="K89" s="594" t="str">
        <f>IF(基本情報入力シート!L110="","",基本情報入力シート!L110)</f>
        <v/>
      </c>
      <c r="L89" s="595" t="str">
        <f>IF(基本情報入力シート!M110="","",基本情報入力シート!M110)</f>
        <v/>
      </c>
      <c r="M89" s="595" t="str">
        <f>IF(基本情報入力シート!R110="","",基本情報入力シート!R110)</f>
        <v/>
      </c>
      <c r="N89" s="595" t="str">
        <f>IF(基本情報入力シート!W110="","",基本情報入力シート!W110)</f>
        <v/>
      </c>
      <c r="O89" s="590" t="str">
        <f>IF(基本情報入力シート!X110="","",基本情報入力シート!X110)</f>
        <v/>
      </c>
      <c r="P89" s="596" t="str">
        <f>IF(基本情報入力シート!Y110="","",基本情報入力シート!Y110)</f>
        <v/>
      </c>
      <c r="Q89" s="597" t="str">
        <f>IF(基本情報入力シート!Z110="","",基本情報入力シート!Z110)</f>
        <v/>
      </c>
      <c r="R89" s="598" t="str">
        <f>IF(基本情報入力シート!AA110="","",基本情報入力シート!AA110)</f>
        <v/>
      </c>
      <c r="S89" s="599"/>
      <c r="T89" s="600"/>
      <c r="U89" s="601" t="str">
        <f>IF(P89="","",VLOOKUP(P89,【参考】数式用!$A$5:$I$38,MATCH(T89,【参考】数式用!$C$4:$G$4,0)+2,0))</f>
        <v/>
      </c>
      <c r="V89" s="235" t="s">
        <v>193</v>
      </c>
      <c r="W89" s="602"/>
      <c r="X89" s="232" t="s">
        <v>194</v>
      </c>
      <c r="Y89" s="602"/>
      <c r="Z89" s="384" t="s">
        <v>195</v>
      </c>
      <c r="AA89" s="603"/>
      <c r="AB89" s="232" t="s">
        <v>194</v>
      </c>
      <c r="AC89" s="603"/>
      <c r="AD89" s="232" t="s">
        <v>196</v>
      </c>
      <c r="AE89" s="604" t="s">
        <v>197</v>
      </c>
      <c r="AF89" s="605" t="str">
        <f t="shared" si="6"/>
        <v/>
      </c>
      <c r="AG89" s="608" t="s">
        <v>198</v>
      </c>
      <c r="AH89" s="607" t="str">
        <f t="shared" si="5"/>
        <v/>
      </c>
    </row>
    <row r="90" spans="1:34" ht="36.75" customHeight="1">
      <c r="A90" s="590">
        <f t="shared" si="4"/>
        <v>79</v>
      </c>
      <c r="B90" s="591" t="str">
        <f>IF(基本情報入力シート!C111="","",基本情報入力シート!C111)</f>
        <v/>
      </c>
      <c r="C90" s="592" t="str">
        <f>IF(基本情報入力シート!D111="","",基本情報入力シート!D111)</f>
        <v/>
      </c>
      <c r="D90" s="593" t="str">
        <f>IF(基本情報入力シート!E111="","",基本情報入力シート!E111)</f>
        <v/>
      </c>
      <c r="E90" s="593" t="str">
        <f>IF(基本情報入力シート!F111="","",基本情報入力シート!F111)</f>
        <v/>
      </c>
      <c r="F90" s="593" t="str">
        <f>IF(基本情報入力シート!G111="","",基本情報入力シート!G111)</f>
        <v/>
      </c>
      <c r="G90" s="593" t="str">
        <f>IF(基本情報入力シート!H111="","",基本情報入力シート!H111)</f>
        <v/>
      </c>
      <c r="H90" s="593" t="str">
        <f>IF(基本情報入力シート!I111="","",基本情報入力シート!I111)</f>
        <v/>
      </c>
      <c r="I90" s="593" t="str">
        <f>IF(基本情報入力シート!J111="","",基本情報入力シート!J111)</f>
        <v/>
      </c>
      <c r="J90" s="593" t="str">
        <f>IF(基本情報入力シート!K111="","",基本情報入力シート!K111)</f>
        <v/>
      </c>
      <c r="K90" s="594" t="str">
        <f>IF(基本情報入力シート!L111="","",基本情報入力シート!L111)</f>
        <v/>
      </c>
      <c r="L90" s="595" t="str">
        <f>IF(基本情報入力シート!M111="","",基本情報入力シート!M111)</f>
        <v/>
      </c>
      <c r="M90" s="595" t="str">
        <f>IF(基本情報入力シート!R111="","",基本情報入力シート!R111)</f>
        <v/>
      </c>
      <c r="N90" s="595" t="str">
        <f>IF(基本情報入力シート!W111="","",基本情報入力シート!W111)</f>
        <v/>
      </c>
      <c r="O90" s="590" t="str">
        <f>IF(基本情報入力シート!X111="","",基本情報入力シート!X111)</f>
        <v/>
      </c>
      <c r="P90" s="596" t="str">
        <f>IF(基本情報入力シート!Y111="","",基本情報入力シート!Y111)</f>
        <v/>
      </c>
      <c r="Q90" s="597" t="str">
        <f>IF(基本情報入力シート!Z111="","",基本情報入力シート!Z111)</f>
        <v/>
      </c>
      <c r="R90" s="598" t="str">
        <f>IF(基本情報入力シート!AA111="","",基本情報入力シート!AA111)</f>
        <v/>
      </c>
      <c r="S90" s="599"/>
      <c r="T90" s="600"/>
      <c r="U90" s="601" t="str">
        <f>IF(P90="","",VLOOKUP(P90,【参考】数式用!$A$5:$I$38,MATCH(T90,【参考】数式用!$C$4:$G$4,0)+2,0))</f>
        <v/>
      </c>
      <c r="V90" s="235" t="s">
        <v>193</v>
      </c>
      <c r="W90" s="602"/>
      <c r="X90" s="232" t="s">
        <v>194</v>
      </c>
      <c r="Y90" s="602"/>
      <c r="Z90" s="384" t="s">
        <v>195</v>
      </c>
      <c r="AA90" s="603"/>
      <c r="AB90" s="232" t="s">
        <v>194</v>
      </c>
      <c r="AC90" s="603"/>
      <c r="AD90" s="232" t="s">
        <v>196</v>
      </c>
      <c r="AE90" s="604" t="s">
        <v>197</v>
      </c>
      <c r="AF90" s="605" t="str">
        <f t="shared" si="6"/>
        <v/>
      </c>
      <c r="AG90" s="608" t="s">
        <v>198</v>
      </c>
      <c r="AH90" s="607" t="str">
        <f t="shared" si="5"/>
        <v/>
      </c>
    </row>
    <row r="91" spans="1:34" ht="36.75" customHeight="1">
      <c r="A91" s="590">
        <f t="shared" ref="A91:A111" si="7">A90+1</f>
        <v>80</v>
      </c>
      <c r="B91" s="591" t="str">
        <f>IF(基本情報入力シート!C112="","",基本情報入力シート!C112)</f>
        <v/>
      </c>
      <c r="C91" s="592" t="str">
        <f>IF(基本情報入力シート!D112="","",基本情報入力シート!D112)</f>
        <v/>
      </c>
      <c r="D91" s="593" t="str">
        <f>IF(基本情報入力シート!E112="","",基本情報入力シート!E112)</f>
        <v/>
      </c>
      <c r="E91" s="593" t="str">
        <f>IF(基本情報入力シート!F112="","",基本情報入力シート!F112)</f>
        <v/>
      </c>
      <c r="F91" s="593" t="str">
        <f>IF(基本情報入力シート!G112="","",基本情報入力シート!G112)</f>
        <v/>
      </c>
      <c r="G91" s="593" t="str">
        <f>IF(基本情報入力シート!H112="","",基本情報入力シート!H112)</f>
        <v/>
      </c>
      <c r="H91" s="593" t="str">
        <f>IF(基本情報入力シート!I112="","",基本情報入力シート!I112)</f>
        <v/>
      </c>
      <c r="I91" s="593" t="str">
        <f>IF(基本情報入力シート!J112="","",基本情報入力シート!J112)</f>
        <v/>
      </c>
      <c r="J91" s="593" t="str">
        <f>IF(基本情報入力シート!K112="","",基本情報入力シート!K112)</f>
        <v/>
      </c>
      <c r="K91" s="594" t="str">
        <f>IF(基本情報入力シート!L112="","",基本情報入力シート!L112)</f>
        <v/>
      </c>
      <c r="L91" s="595" t="str">
        <f>IF(基本情報入力シート!M112="","",基本情報入力シート!M112)</f>
        <v/>
      </c>
      <c r="M91" s="595" t="str">
        <f>IF(基本情報入力シート!R112="","",基本情報入力シート!R112)</f>
        <v/>
      </c>
      <c r="N91" s="595" t="str">
        <f>IF(基本情報入力シート!W112="","",基本情報入力シート!W112)</f>
        <v/>
      </c>
      <c r="O91" s="590" t="str">
        <f>IF(基本情報入力シート!X112="","",基本情報入力シート!X112)</f>
        <v/>
      </c>
      <c r="P91" s="596" t="str">
        <f>IF(基本情報入力シート!Y112="","",基本情報入力シート!Y112)</f>
        <v/>
      </c>
      <c r="Q91" s="597" t="str">
        <f>IF(基本情報入力シート!Z112="","",基本情報入力シート!Z112)</f>
        <v/>
      </c>
      <c r="R91" s="598" t="str">
        <f>IF(基本情報入力シート!AA112="","",基本情報入力シート!AA112)</f>
        <v/>
      </c>
      <c r="S91" s="599"/>
      <c r="T91" s="600"/>
      <c r="U91" s="601" t="str">
        <f>IF(P91="","",VLOOKUP(P91,【参考】数式用!$A$5:$I$38,MATCH(T91,【参考】数式用!$C$4:$G$4,0)+2,0))</f>
        <v/>
      </c>
      <c r="V91" s="235" t="s">
        <v>193</v>
      </c>
      <c r="W91" s="602"/>
      <c r="X91" s="232" t="s">
        <v>194</v>
      </c>
      <c r="Y91" s="602"/>
      <c r="Z91" s="384" t="s">
        <v>195</v>
      </c>
      <c r="AA91" s="603"/>
      <c r="AB91" s="232" t="s">
        <v>194</v>
      </c>
      <c r="AC91" s="603"/>
      <c r="AD91" s="232" t="s">
        <v>196</v>
      </c>
      <c r="AE91" s="604" t="s">
        <v>197</v>
      </c>
      <c r="AF91" s="605" t="str">
        <f t="shared" si="6"/>
        <v/>
      </c>
      <c r="AG91" s="608" t="s">
        <v>198</v>
      </c>
      <c r="AH91" s="607" t="str">
        <f t="shared" si="5"/>
        <v/>
      </c>
    </row>
    <row r="92" spans="1:34" ht="36.75" customHeight="1">
      <c r="A92" s="590">
        <f t="shared" si="7"/>
        <v>81</v>
      </c>
      <c r="B92" s="591" t="str">
        <f>IF(基本情報入力シート!C113="","",基本情報入力シート!C113)</f>
        <v/>
      </c>
      <c r="C92" s="592" t="str">
        <f>IF(基本情報入力シート!D113="","",基本情報入力シート!D113)</f>
        <v/>
      </c>
      <c r="D92" s="593" t="str">
        <f>IF(基本情報入力シート!E113="","",基本情報入力シート!E113)</f>
        <v/>
      </c>
      <c r="E92" s="593" t="str">
        <f>IF(基本情報入力シート!F113="","",基本情報入力シート!F113)</f>
        <v/>
      </c>
      <c r="F92" s="593" t="str">
        <f>IF(基本情報入力シート!G113="","",基本情報入力シート!G113)</f>
        <v/>
      </c>
      <c r="G92" s="593" t="str">
        <f>IF(基本情報入力シート!H113="","",基本情報入力シート!H113)</f>
        <v/>
      </c>
      <c r="H92" s="593" t="str">
        <f>IF(基本情報入力シート!I113="","",基本情報入力シート!I113)</f>
        <v/>
      </c>
      <c r="I92" s="593" t="str">
        <f>IF(基本情報入力シート!J113="","",基本情報入力シート!J113)</f>
        <v/>
      </c>
      <c r="J92" s="593" t="str">
        <f>IF(基本情報入力シート!K113="","",基本情報入力シート!K113)</f>
        <v/>
      </c>
      <c r="K92" s="594" t="str">
        <f>IF(基本情報入力シート!L113="","",基本情報入力シート!L113)</f>
        <v/>
      </c>
      <c r="L92" s="595" t="str">
        <f>IF(基本情報入力シート!M113="","",基本情報入力シート!M113)</f>
        <v/>
      </c>
      <c r="M92" s="595" t="str">
        <f>IF(基本情報入力シート!R113="","",基本情報入力シート!R113)</f>
        <v/>
      </c>
      <c r="N92" s="595" t="str">
        <f>IF(基本情報入力シート!W113="","",基本情報入力シート!W113)</f>
        <v/>
      </c>
      <c r="O92" s="590" t="str">
        <f>IF(基本情報入力シート!X113="","",基本情報入力シート!X113)</f>
        <v/>
      </c>
      <c r="P92" s="596" t="str">
        <f>IF(基本情報入力シート!Y113="","",基本情報入力シート!Y113)</f>
        <v/>
      </c>
      <c r="Q92" s="597" t="str">
        <f>IF(基本情報入力シート!Z113="","",基本情報入力シート!Z113)</f>
        <v/>
      </c>
      <c r="R92" s="598" t="str">
        <f>IF(基本情報入力シート!AA113="","",基本情報入力シート!AA113)</f>
        <v/>
      </c>
      <c r="S92" s="599"/>
      <c r="T92" s="600"/>
      <c r="U92" s="601" t="str">
        <f>IF(P92="","",VLOOKUP(P92,【参考】数式用!$A$5:$I$38,MATCH(T92,【参考】数式用!$C$4:$G$4,0)+2,0))</f>
        <v/>
      </c>
      <c r="V92" s="235" t="s">
        <v>193</v>
      </c>
      <c r="W92" s="602"/>
      <c r="X92" s="232" t="s">
        <v>194</v>
      </c>
      <c r="Y92" s="602"/>
      <c r="Z92" s="384" t="s">
        <v>195</v>
      </c>
      <c r="AA92" s="603"/>
      <c r="AB92" s="232" t="s">
        <v>194</v>
      </c>
      <c r="AC92" s="603"/>
      <c r="AD92" s="232" t="s">
        <v>196</v>
      </c>
      <c r="AE92" s="604" t="s">
        <v>197</v>
      </c>
      <c r="AF92" s="605" t="str">
        <f t="shared" si="6"/>
        <v/>
      </c>
      <c r="AG92" s="608" t="s">
        <v>198</v>
      </c>
      <c r="AH92" s="607" t="str">
        <f t="shared" si="5"/>
        <v/>
      </c>
    </row>
    <row r="93" spans="1:34" ht="36.75" customHeight="1">
      <c r="A93" s="590">
        <f t="shared" si="7"/>
        <v>82</v>
      </c>
      <c r="B93" s="591" t="str">
        <f>IF(基本情報入力シート!C114="","",基本情報入力シート!C114)</f>
        <v/>
      </c>
      <c r="C93" s="592" t="str">
        <f>IF(基本情報入力シート!D114="","",基本情報入力シート!D114)</f>
        <v/>
      </c>
      <c r="D93" s="593" t="str">
        <f>IF(基本情報入力シート!E114="","",基本情報入力シート!E114)</f>
        <v/>
      </c>
      <c r="E93" s="593" t="str">
        <f>IF(基本情報入力シート!F114="","",基本情報入力シート!F114)</f>
        <v/>
      </c>
      <c r="F93" s="593" t="str">
        <f>IF(基本情報入力シート!G114="","",基本情報入力シート!G114)</f>
        <v/>
      </c>
      <c r="G93" s="593" t="str">
        <f>IF(基本情報入力シート!H114="","",基本情報入力シート!H114)</f>
        <v/>
      </c>
      <c r="H93" s="593" t="str">
        <f>IF(基本情報入力シート!I114="","",基本情報入力シート!I114)</f>
        <v/>
      </c>
      <c r="I93" s="593" t="str">
        <f>IF(基本情報入力シート!J114="","",基本情報入力シート!J114)</f>
        <v/>
      </c>
      <c r="J93" s="593" t="str">
        <f>IF(基本情報入力シート!K114="","",基本情報入力シート!K114)</f>
        <v/>
      </c>
      <c r="K93" s="594" t="str">
        <f>IF(基本情報入力シート!L114="","",基本情報入力シート!L114)</f>
        <v/>
      </c>
      <c r="L93" s="595" t="str">
        <f>IF(基本情報入力シート!M114="","",基本情報入力シート!M114)</f>
        <v/>
      </c>
      <c r="M93" s="595" t="str">
        <f>IF(基本情報入力シート!R114="","",基本情報入力シート!R114)</f>
        <v/>
      </c>
      <c r="N93" s="595" t="str">
        <f>IF(基本情報入力シート!W114="","",基本情報入力シート!W114)</f>
        <v/>
      </c>
      <c r="O93" s="590" t="str">
        <f>IF(基本情報入力シート!X114="","",基本情報入力シート!X114)</f>
        <v/>
      </c>
      <c r="P93" s="596" t="str">
        <f>IF(基本情報入力シート!Y114="","",基本情報入力シート!Y114)</f>
        <v/>
      </c>
      <c r="Q93" s="597" t="str">
        <f>IF(基本情報入力シート!Z114="","",基本情報入力シート!Z114)</f>
        <v/>
      </c>
      <c r="R93" s="598" t="str">
        <f>IF(基本情報入力シート!AA114="","",基本情報入力シート!AA114)</f>
        <v/>
      </c>
      <c r="S93" s="599"/>
      <c r="T93" s="600"/>
      <c r="U93" s="601" t="str">
        <f>IF(P93="","",VLOOKUP(P93,【参考】数式用!$A$5:$I$38,MATCH(T93,【参考】数式用!$C$4:$G$4,0)+2,0))</f>
        <v/>
      </c>
      <c r="V93" s="235" t="s">
        <v>193</v>
      </c>
      <c r="W93" s="602"/>
      <c r="X93" s="232" t="s">
        <v>194</v>
      </c>
      <c r="Y93" s="602"/>
      <c r="Z93" s="384" t="s">
        <v>195</v>
      </c>
      <c r="AA93" s="603"/>
      <c r="AB93" s="232" t="s">
        <v>194</v>
      </c>
      <c r="AC93" s="603"/>
      <c r="AD93" s="232" t="s">
        <v>196</v>
      </c>
      <c r="AE93" s="604" t="s">
        <v>197</v>
      </c>
      <c r="AF93" s="605" t="str">
        <f t="shared" si="6"/>
        <v/>
      </c>
      <c r="AG93" s="608" t="s">
        <v>198</v>
      </c>
      <c r="AH93" s="607" t="str">
        <f t="shared" si="5"/>
        <v/>
      </c>
    </row>
    <row r="94" spans="1:34" ht="36.75" customHeight="1">
      <c r="A94" s="590">
        <f t="shared" si="7"/>
        <v>83</v>
      </c>
      <c r="B94" s="591" t="str">
        <f>IF(基本情報入力シート!C115="","",基本情報入力シート!C115)</f>
        <v/>
      </c>
      <c r="C94" s="592" t="str">
        <f>IF(基本情報入力シート!D115="","",基本情報入力シート!D115)</f>
        <v/>
      </c>
      <c r="D94" s="593" t="str">
        <f>IF(基本情報入力シート!E115="","",基本情報入力シート!E115)</f>
        <v/>
      </c>
      <c r="E94" s="593" t="str">
        <f>IF(基本情報入力シート!F115="","",基本情報入力シート!F115)</f>
        <v/>
      </c>
      <c r="F94" s="593" t="str">
        <f>IF(基本情報入力シート!G115="","",基本情報入力シート!G115)</f>
        <v/>
      </c>
      <c r="G94" s="593" t="str">
        <f>IF(基本情報入力シート!H115="","",基本情報入力シート!H115)</f>
        <v/>
      </c>
      <c r="H94" s="593" t="str">
        <f>IF(基本情報入力シート!I115="","",基本情報入力シート!I115)</f>
        <v/>
      </c>
      <c r="I94" s="593" t="str">
        <f>IF(基本情報入力シート!J115="","",基本情報入力シート!J115)</f>
        <v/>
      </c>
      <c r="J94" s="593" t="str">
        <f>IF(基本情報入力シート!K115="","",基本情報入力シート!K115)</f>
        <v/>
      </c>
      <c r="K94" s="594" t="str">
        <f>IF(基本情報入力シート!L115="","",基本情報入力シート!L115)</f>
        <v/>
      </c>
      <c r="L94" s="595" t="str">
        <f>IF(基本情報入力シート!M115="","",基本情報入力シート!M115)</f>
        <v/>
      </c>
      <c r="M94" s="595" t="str">
        <f>IF(基本情報入力シート!R115="","",基本情報入力シート!R115)</f>
        <v/>
      </c>
      <c r="N94" s="595" t="str">
        <f>IF(基本情報入力シート!W115="","",基本情報入力シート!W115)</f>
        <v/>
      </c>
      <c r="O94" s="590" t="str">
        <f>IF(基本情報入力シート!X115="","",基本情報入力シート!X115)</f>
        <v/>
      </c>
      <c r="P94" s="596" t="str">
        <f>IF(基本情報入力シート!Y115="","",基本情報入力シート!Y115)</f>
        <v/>
      </c>
      <c r="Q94" s="597" t="str">
        <f>IF(基本情報入力シート!Z115="","",基本情報入力シート!Z115)</f>
        <v/>
      </c>
      <c r="R94" s="598" t="str">
        <f>IF(基本情報入力シート!AA115="","",基本情報入力シート!AA115)</f>
        <v/>
      </c>
      <c r="S94" s="599"/>
      <c r="T94" s="600"/>
      <c r="U94" s="601" t="str">
        <f>IF(P94="","",VLOOKUP(P94,【参考】数式用!$A$5:$I$38,MATCH(T94,【参考】数式用!$C$4:$G$4,0)+2,0))</f>
        <v/>
      </c>
      <c r="V94" s="235" t="s">
        <v>193</v>
      </c>
      <c r="W94" s="602"/>
      <c r="X94" s="232" t="s">
        <v>194</v>
      </c>
      <c r="Y94" s="602"/>
      <c r="Z94" s="384" t="s">
        <v>195</v>
      </c>
      <c r="AA94" s="603"/>
      <c r="AB94" s="232" t="s">
        <v>194</v>
      </c>
      <c r="AC94" s="603"/>
      <c r="AD94" s="232" t="s">
        <v>196</v>
      </c>
      <c r="AE94" s="604" t="s">
        <v>197</v>
      </c>
      <c r="AF94" s="605" t="str">
        <f t="shared" si="6"/>
        <v/>
      </c>
      <c r="AG94" s="608" t="s">
        <v>198</v>
      </c>
      <c r="AH94" s="607" t="str">
        <f t="shared" si="5"/>
        <v/>
      </c>
    </row>
    <row r="95" spans="1:34" ht="36.75" customHeight="1">
      <c r="A95" s="590">
        <f t="shared" si="7"/>
        <v>84</v>
      </c>
      <c r="B95" s="591" t="str">
        <f>IF(基本情報入力シート!C116="","",基本情報入力シート!C116)</f>
        <v/>
      </c>
      <c r="C95" s="592" t="str">
        <f>IF(基本情報入力シート!D116="","",基本情報入力シート!D116)</f>
        <v/>
      </c>
      <c r="D95" s="593" t="str">
        <f>IF(基本情報入力シート!E116="","",基本情報入力シート!E116)</f>
        <v/>
      </c>
      <c r="E95" s="593" t="str">
        <f>IF(基本情報入力シート!F116="","",基本情報入力シート!F116)</f>
        <v/>
      </c>
      <c r="F95" s="593" t="str">
        <f>IF(基本情報入力シート!G116="","",基本情報入力シート!G116)</f>
        <v/>
      </c>
      <c r="G95" s="593" t="str">
        <f>IF(基本情報入力シート!H116="","",基本情報入力シート!H116)</f>
        <v/>
      </c>
      <c r="H95" s="593" t="str">
        <f>IF(基本情報入力シート!I116="","",基本情報入力シート!I116)</f>
        <v/>
      </c>
      <c r="I95" s="593" t="str">
        <f>IF(基本情報入力シート!J116="","",基本情報入力シート!J116)</f>
        <v/>
      </c>
      <c r="J95" s="593" t="str">
        <f>IF(基本情報入力シート!K116="","",基本情報入力シート!K116)</f>
        <v/>
      </c>
      <c r="K95" s="594" t="str">
        <f>IF(基本情報入力シート!L116="","",基本情報入力シート!L116)</f>
        <v/>
      </c>
      <c r="L95" s="595" t="str">
        <f>IF(基本情報入力シート!M116="","",基本情報入力シート!M116)</f>
        <v/>
      </c>
      <c r="M95" s="595" t="str">
        <f>IF(基本情報入力シート!R116="","",基本情報入力シート!R116)</f>
        <v/>
      </c>
      <c r="N95" s="595" t="str">
        <f>IF(基本情報入力シート!W116="","",基本情報入力シート!W116)</f>
        <v/>
      </c>
      <c r="O95" s="590" t="str">
        <f>IF(基本情報入力シート!X116="","",基本情報入力シート!X116)</f>
        <v/>
      </c>
      <c r="P95" s="596" t="str">
        <f>IF(基本情報入力シート!Y116="","",基本情報入力シート!Y116)</f>
        <v/>
      </c>
      <c r="Q95" s="597" t="str">
        <f>IF(基本情報入力シート!Z116="","",基本情報入力シート!Z116)</f>
        <v/>
      </c>
      <c r="R95" s="598" t="str">
        <f>IF(基本情報入力シート!AA116="","",基本情報入力シート!AA116)</f>
        <v/>
      </c>
      <c r="S95" s="599"/>
      <c r="T95" s="600"/>
      <c r="U95" s="601" t="str">
        <f>IF(P95="","",VLOOKUP(P95,【参考】数式用!$A$5:$I$38,MATCH(T95,【参考】数式用!$C$4:$G$4,0)+2,0))</f>
        <v/>
      </c>
      <c r="V95" s="235" t="s">
        <v>193</v>
      </c>
      <c r="W95" s="602"/>
      <c r="X95" s="232" t="s">
        <v>194</v>
      </c>
      <c r="Y95" s="602"/>
      <c r="Z95" s="384" t="s">
        <v>195</v>
      </c>
      <c r="AA95" s="603"/>
      <c r="AB95" s="232" t="s">
        <v>194</v>
      </c>
      <c r="AC95" s="603"/>
      <c r="AD95" s="232" t="s">
        <v>196</v>
      </c>
      <c r="AE95" s="604" t="s">
        <v>197</v>
      </c>
      <c r="AF95" s="605" t="str">
        <f t="shared" si="6"/>
        <v/>
      </c>
      <c r="AG95" s="608" t="s">
        <v>198</v>
      </c>
      <c r="AH95" s="607" t="str">
        <f t="shared" si="5"/>
        <v/>
      </c>
    </row>
    <row r="96" spans="1:34" ht="36.75" customHeight="1">
      <c r="A96" s="590">
        <f t="shared" si="7"/>
        <v>85</v>
      </c>
      <c r="B96" s="591" t="str">
        <f>IF(基本情報入力シート!C117="","",基本情報入力シート!C117)</f>
        <v/>
      </c>
      <c r="C96" s="592" t="str">
        <f>IF(基本情報入力シート!D117="","",基本情報入力シート!D117)</f>
        <v/>
      </c>
      <c r="D96" s="593" t="str">
        <f>IF(基本情報入力シート!E117="","",基本情報入力シート!E117)</f>
        <v/>
      </c>
      <c r="E96" s="593" t="str">
        <f>IF(基本情報入力シート!F117="","",基本情報入力シート!F117)</f>
        <v/>
      </c>
      <c r="F96" s="593" t="str">
        <f>IF(基本情報入力シート!G117="","",基本情報入力シート!G117)</f>
        <v/>
      </c>
      <c r="G96" s="593" t="str">
        <f>IF(基本情報入力シート!H117="","",基本情報入力シート!H117)</f>
        <v/>
      </c>
      <c r="H96" s="593" t="str">
        <f>IF(基本情報入力シート!I117="","",基本情報入力シート!I117)</f>
        <v/>
      </c>
      <c r="I96" s="593" t="str">
        <f>IF(基本情報入力シート!J117="","",基本情報入力シート!J117)</f>
        <v/>
      </c>
      <c r="J96" s="593" t="str">
        <f>IF(基本情報入力シート!K117="","",基本情報入力シート!K117)</f>
        <v/>
      </c>
      <c r="K96" s="594" t="str">
        <f>IF(基本情報入力シート!L117="","",基本情報入力シート!L117)</f>
        <v/>
      </c>
      <c r="L96" s="595" t="str">
        <f>IF(基本情報入力シート!M117="","",基本情報入力シート!M117)</f>
        <v/>
      </c>
      <c r="M96" s="595" t="str">
        <f>IF(基本情報入力シート!R117="","",基本情報入力シート!R117)</f>
        <v/>
      </c>
      <c r="N96" s="595" t="str">
        <f>IF(基本情報入力シート!W117="","",基本情報入力シート!W117)</f>
        <v/>
      </c>
      <c r="O96" s="590" t="str">
        <f>IF(基本情報入力シート!X117="","",基本情報入力シート!X117)</f>
        <v/>
      </c>
      <c r="P96" s="596" t="str">
        <f>IF(基本情報入力シート!Y117="","",基本情報入力シート!Y117)</f>
        <v/>
      </c>
      <c r="Q96" s="597" t="str">
        <f>IF(基本情報入力シート!Z117="","",基本情報入力シート!Z117)</f>
        <v/>
      </c>
      <c r="R96" s="598" t="str">
        <f>IF(基本情報入力シート!AA117="","",基本情報入力シート!AA117)</f>
        <v/>
      </c>
      <c r="S96" s="599"/>
      <c r="T96" s="600"/>
      <c r="U96" s="601" t="str">
        <f>IF(P96="","",VLOOKUP(P96,【参考】数式用!$A$5:$I$38,MATCH(T96,【参考】数式用!$C$4:$G$4,0)+2,0))</f>
        <v/>
      </c>
      <c r="V96" s="235" t="s">
        <v>193</v>
      </c>
      <c r="W96" s="602"/>
      <c r="X96" s="232" t="s">
        <v>194</v>
      </c>
      <c r="Y96" s="602"/>
      <c r="Z96" s="384" t="s">
        <v>195</v>
      </c>
      <c r="AA96" s="603"/>
      <c r="AB96" s="232" t="s">
        <v>194</v>
      </c>
      <c r="AC96" s="603"/>
      <c r="AD96" s="232" t="s">
        <v>196</v>
      </c>
      <c r="AE96" s="604" t="s">
        <v>197</v>
      </c>
      <c r="AF96" s="605" t="str">
        <f t="shared" si="6"/>
        <v/>
      </c>
      <c r="AG96" s="608" t="s">
        <v>198</v>
      </c>
      <c r="AH96" s="607" t="str">
        <f t="shared" si="5"/>
        <v/>
      </c>
    </row>
    <row r="97" spans="1:34" ht="36.75" customHeight="1">
      <c r="A97" s="590">
        <f t="shared" si="7"/>
        <v>86</v>
      </c>
      <c r="B97" s="591" t="str">
        <f>IF(基本情報入力シート!C118="","",基本情報入力シート!C118)</f>
        <v/>
      </c>
      <c r="C97" s="592" t="str">
        <f>IF(基本情報入力シート!D118="","",基本情報入力シート!D118)</f>
        <v/>
      </c>
      <c r="D97" s="593" t="str">
        <f>IF(基本情報入力シート!E118="","",基本情報入力シート!E118)</f>
        <v/>
      </c>
      <c r="E97" s="593" t="str">
        <f>IF(基本情報入力シート!F118="","",基本情報入力シート!F118)</f>
        <v/>
      </c>
      <c r="F97" s="593" t="str">
        <f>IF(基本情報入力シート!G118="","",基本情報入力シート!G118)</f>
        <v/>
      </c>
      <c r="G97" s="593" t="str">
        <f>IF(基本情報入力シート!H118="","",基本情報入力シート!H118)</f>
        <v/>
      </c>
      <c r="H97" s="593" t="str">
        <f>IF(基本情報入力シート!I118="","",基本情報入力シート!I118)</f>
        <v/>
      </c>
      <c r="I97" s="593" t="str">
        <f>IF(基本情報入力シート!J118="","",基本情報入力シート!J118)</f>
        <v/>
      </c>
      <c r="J97" s="593" t="str">
        <f>IF(基本情報入力シート!K118="","",基本情報入力シート!K118)</f>
        <v/>
      </c>
      <c r="K97" s="594" t="str">
        <f>IF(基本情報入力シート!L118="","",基本情報入力シート!L118)</f>
        <v/>
      </c>
      <c r="L97" s="595" t="str">
        <f>IF(基本情報入力シート!M118="","",基本情報入力シート!M118)</f>
        <v/>
      </c>
      <c r="M97" s="595" t="str">
        <f>IF(基本情報入力シート!R118="","",基本情報入力シート!R118)</f>
        <v/>
      </c>
      <c r="N97" s="595" t="str">
        <f>IF(基本情報入力シート!W118="","",基本情報入力シート!W118)</f>
        <v/>
      </c>
      <c r="O97" s="590" t="str">
        <f>IF(基本情報入力シート!X118="","",基本情報入力シート!X118)</f>
        <v/>
      </c>
      <c r="P97" s="596" t="str">
        <f>IF(基本情報入力シート!Y118="","",基本情報入力シート!Y118)</f>
        <v/>
      </c>
      <c r="Q97" s="597" t="str">
        <f>IF(基本情報入力シート!Z118="","",基本情報入力シート!Z118)</f>
        <v/>
      </c>
      <c r="R97" s="598" t="str">
        <f>IF(基本情報入力シート!AA118="","",基本情報入力シート!AA118)</f>
        <v/>
      </c>
      <c r="S97" s="599"/>
      <c r="T97" s="600"/>
      <c r="U97" s="601" t="str">
        <f>IF(P97="","",VLOOKUP(P97,【参考】数式用!$A$5:$I$38,MATCH(T97,【参考】数式用!$C$4:$G$4,0)+2,0))</f>
        <v/>
      </c>
      <c r="V97" s="235" t="s">
        <v>193</v>
      </c>
      <c r="W97" s="602"/>
      <c r="X97" s="232" t="s">
        <v>194</v>
      </c>
      <c r="Y97" s="602"/>
      <c r="Z97" s="384" t="s">
        <v>195</v>
      </c>
      <c r="AA97" s="603"/>
      <c r="AB97" s="232" t="s">
        <v>194</v>
      </c>
      <c r="AC97" s="603"/>
      <c r="AD97" s="232" t="s">
        <v>196</v>
      </c>
      <c r="AE97" s="604" t="s">
        <v>197</v>
      </c>
      <c r="AF97" s="605" t="str">
        <f t="shared" si="6"/>
        <v/>
      </c>
      <c r="AG97" s="608" t="s">
        <v>198</v>
      </c>
      <c r="AH97" s="607" t="str">
        <f t="shared" si="5"/>
        <v/>
      </c>
    </row>
    <row r="98" spans="1:34" ht="36.75" customHeight="1">
      <c r="A98" s="590">
        <f t="shared" si="7"/>
        <v>87</v>
      </c>
      <c r="B98" s="591" t="str">
        <f>IF(基本情報入力シート!C119="","",基本情報入力シート!C119)</f>
        <v/>
      </c>
      <c r="C98" s="592" t="str">
        <f>IF(基本情報入力シート!D119="","",基本情報入力シート!D119)</f>
        <v/>
      </c>
      <c r="D98" s="593" t="str">
        <f>IF(基本情報入力シート!E119="","",基本情報入力シート!E119)</f>
        <v/>
      </c>
      <c r="E98" s="593" t="str">
        <f>IF(基本情報入力シート!F119="","",基本情報入力シート!F119)</f>
        <v/>
      </c>
      <c r="F98" s="593" t="str">
        <f>IF(基本情報入力シート!G119="","",基本情報入力シート!G119)</f>
        <v/>
      </c>
      <c r="G98" s="593" t="str">
        <f>IF(基本情報入力シート!H119="","",基本情報入力シート!H119)</f>
        <v/>
      </c>
      <c r="H98" s="593" t="str">
        <f>IF(基本情報入力シート!I119="","",基本情報入力シート!I119)</f>
        <v/>
      </c>
      <c r="I98" s="593" t="str">
        <f>IF(基本情報入力シート!J119="","",基本情報入力シート!J119)</f>
        <v/>
      </c>
      <c r="J98" s="593" t="str">
        <f>IF(基本情報入力シート!K119="","",基本情報入力シート!K119)</f>
        <v/>
      </c>
      <c r="K98" s="594" t="str">
        <f>IF(基本情報入力シート!L119="","",基本情報入力シート!L119)</f>
        <v/>
      </c>
      <c r="L98" s="595" t="str">
        <f>IF(基本情報入力シート!M119="","",基本情報入力シート!M119)</f>
        <v/>
      </c>
      <c r="M98" s="595" t="str">
        <f>IF(基本情報入力シート!R119="","",基本情報入力シート!R119)</f>
        <v/>
      </c>
      <c r="N98" s="595" t="str">
        <f>IF(基本情報入力シート!W119="","",基本情報入力シート!W119)</f>
        <v/>
      </c>
      <c r="O98" s="590" t="str">
        <f>IF(基本情報入力シート!X119="","",基本情報入力シート!X119)</f>
        <v/>
      </c>
      <c r="P98" s="596" t="str">
        <f>IF(基本情報入力シート!Y119="","",基本情報入力シート!Y119)</f>
        <v/>
      </c>
      <c r="Q98" s="597" t="str">
        <f>IF(基本情報入力シート!Z119="","",基本情報入力シート!Z119)</f>
        <v/>
      </c>
      <c r="R98" s="598" t="str">
        <f>IF(基本情報入力シート!AA119="","",基本情報入力シート!AA119)</f>
        <v/>
      </c>
      <c r="S98" s="599"/>
      <c r="T98" s="600"/>
      <c r="U98" s="601" t="str">
        <f>IF(P98="","",VLOOKUP(P98,【参考】数式用!$A$5:$I$38,MATCH(T98,【参考】数式用!$C$4:$G$4,0)+2,0))</f>
        <v/>
      </c>
      <c r="V98" s="235" t="s">
        <v>193</v>
      </c>
      <c r="W98" s="602"/>
      <c r="X98" s="232" t="s">
        <v>194</v>
      </c>
      <c r="Y98" s="602"/>
      <c r="Z98" s="384" t="s">
        <v>195</v>
      </c>
      <c r="AA98" s="603"/>
      <c r="AB98" s="232" t="s">
        <v>194</v>
      </c>
      <c r="AC98" s="603"/>
      <c r="AD98" s="232" t="s">
        <v>196</v>
      </c>
      <c r="AE98" s="604" t="s">
        <v>197</v>
      </c>
      <c r="AF98" s="605" t="str">
        <f t="shared" si="6"/>
        <v/>
      </c>
      <c r="AG98" s="608" t="s">
        <v>198</v>
      </c>
      <c r="AH98" s="607" t="str">
        <f t="shared" si="5"/>
        <v/>
      </c>
    </row>
    <row r="99" spans="1:34" ht="36.75" customHeight="1">
      <c r="A99" s="590">
        <f t="shared" si="7"/>
        <v>88</v>
      </c>
      <c r="B99" s="591" t="str">
        <f>IF(基本情報入力シート!C120="","",基本情報入力シート!C120)</f>
        <v/>
      </c>
      <c r="C99" s="592" t="str">
        <f>IF(基本情報入力シート!D120="","",基本情報入力シート!D120)</f>
        <v/>
      </c>
      <c r="D99" s="593" t="str">
        <f>IF(基本情報入力シート!E120="","",基本情報入力シート!E120)</f>
        <v/>
      </c>
      <c r="E99" s="593" t="str">
        <f>IF(基本情報入力シート!F120="","",基本情報入力シート!F120)</f>
        <v/>
      </c>
      <c r="F99" s="593" t="str">
        <f>IF(基本情報入力シート!G120="","",基本情報入力シート!G120)</f>
        <v/>
      </c>
      <c r="G99" s="593" t="str">
        <f>IF(基本情報入力シート!H120="","",基本情報入力シート!H120)</f>
        <v/>
      </c>
      <c r="H99" s="593" t="str">
        <f>IF(基本情報入力シート!I120="","",基本情報入力シート!I120)</f>
        <v/>
      </c>
      <c r="I99" s="593" t="str">
        <f>IF(基本情報入力シート!J120="","",基本情報入力シート!J120)</f>
        <v/>
      </c>
      <c r="J99" s="593" t="str">
        <f>IF(基本情報入力シート!K120="","",基本情報入力シート!K120)</f>
        <v/>
      </c>
      <c r="K99" s="594" t="str">
        <f>IF(基本情報入力シート!L120="","",基本情報入力シート!L120)</f>
        <v/>
      </c>
      <c r="L99" s="595" t="str">
        <f>IF(基本情報入力シート!M120="","",基本情報入力シート!M120)</f>
        <v/>
      </c>
      <c r="M99" s="595" t="str">
        <f>IF(基本情報入力シート!R120="","",基本情報入力シート!R120)</f>
        <v/>
      </c>
      <c r="N99" s="595" t="str">
        <f>IF(基本情報入力シート!W120="","",基本情報入力シート!W120)</f>
        <v/>
      </c>
      <c r="O99" s="590" t="str">
        <f>IF(基本情報入力シート!X120="","",基本情報入力シート!X120)</f>
        <v/>
      </c>
      <c r="P99" s="596" t="str">
        <f>IF(基本情報入力シート!Y120="","",基本情報入力シート!Y120)</f>
        <v/>
      </c>
      <c r="Q99" s="597" t="str">
        <f>IF(基本情報入力シート!Z120="","",基本情報入力シート!Z120)</f>
        <v/>
      </c>
      <c r="R99" s="598" t="str">
        <f>IF(基本情報入力シート!AA120="","",基本情報入力シート!AA120)</f>
        <v/>
      </c>
      <c r="S99" s="599"/>
      <c r="T99" s="600"/>
      <c r="U99" s="601" t="str">
        <f>IF(P99="","",VLOOKUP(P99,【参考】数式用!$A$5:$I$38,MATCH(T99,【参考】数式用!$C$4:$G$4,0)+2,0))</f>
        <v/>
      </c>
      <c r="V99" s="235" t="s">
        <v>193</v>
      </c>
      <c r="W99" s="602"/>
      <c r="X99" s="232" t="s">
        <v>194</v>
      </c>
      <c r="Y99" s="602"/>
      <c r="Z99" s="384" t="s">
        <v>195</v>
      </c>
      <c r="AA99" s="603"/>
      <c r="AB99" s="232" t="s">
        <v>194</v>
      </c>
      <c r="AC99" s="603"/>
      <c r="AD99" s="232" t="s">
        <v>196</v>
      </c>
      <c r="AE99" s="604" t="s">
        <v>197</v>
      </c>
      <c r="AF99" s="605" t="str">
        <f t="shared" si="6"/>
        <v/>
      </c>
      <c r="AG99" s="608" t="s">
        <v>198</v>
      </c>
      <c r="AH99" s="607" t="str">
        <f t="shared" si="5"/>
        <v/>
      </c>
    </row>
    <row r="100" spans="1:34" ht="36.75" customHeight="1">
      <c r="A100" s="590">
        <f t="shared" si="7"/>
        <v>89</v>
      </c>
      <c r="B100" s="591" t="str">
        <f>IF(基本情報入力シート!C121="","",基本情報入力シート!C121)</f>
        <v/>
      </c>
      <c r="C100" s="592" t="str">
        <f>IF(基本情報入力シート!D121="","",基本情報入力シート!D121)</f>
        <v/>
      </c>
      <c r="D100" s="593" t="str">
        <f>IF(基本情報入力シート!E121="","",基本情報入力シート!E121)</f>
        <v/>
      </c>
      <c r="E100" s="593" t="str">
        <f>IF(基本情報入力シート!F121="","",基本情報入力シート!F121)</f>
        <v/>
      </c>
      <c r="F100" s="593" t="str">
        <f>IF(基本情報入力シート!G121="","",基本情報入力シート!G121)</f>
        <v/>
      </c>
      <c r="G100" s="593" t="str">
        <f>IF(基本情報入力シート!H121="","",基本情報入力シート!H121)</f>
        <v/>
      </c>
      <c r="H100" s="593" t="str">
        <f>IF(基本情報入力シート!I121="","",基本情報入力シート!I121)</f>
        <v/>
      </c>
      <c r="I100" s="593" t="str">
        <f>IF(基本情報入力シート!J121="","",基本情報入力シート!J121)</f>
        <v/>
      </c>
      <c r="J100" s="593" t="str">
        <f>IF(基本情報入力シート!K121="","",基本情報入力シート!K121)</f>
        <v/>
      </c>
      <c r="K100" s="594" t="str">
        <f>IF(基本情報入力シート!L121="","",基本情報入力シート!L121)</f>
        <v/>
      </c>
      <c r="L100" s="595" t="str">
        <f>IF(基本情報入力シート!M121="","",基本情報入力シート!M121)</f>
        <v/>
      </c>
      <c r="M100" s="595" t="str">
        <f>IF(基本情報入力シート!R121="","",基本情報入力シート!R121)</f>
        <v/>
      </c>
      <c r="N100" s="595" t="str">
        <f>IF(基本情報入力シート!W121="","",基本情報入力シート!W121)</f>
        <v/>
      </c>
      <c r="O100" s="590" t="str">
        <f>IF(基本情報入力シート!X121="","",基本情報入力シート!X121)</f>
        <v/>
      </c>
      <c r="P100" s="596" t="str">
        <f>IF(基本情報入力シート!Y121="","",基本情報入力シート!Y121)</f>
        <v/>
      </c>
      <c r="Q100" s="597" t="str">
        <f>IF(基本情報入力シート!Z121="","",基本情報入力シート!Z121)</f>
        <v/>
      </c>
      <c r="R100" s="598" t="str">
        <f>IF(基本情報入力シート!AA121="","",基本情報入力シート!AA121)</f>
        <v/>
      </c>
      <c r="S100" s="599"/>
      <c r="T100" s="600"/>
      <c r="U100" s="601" t="str">
        <f>IF(P100="","",VLOOKUP(P100,【参考】数式用!$A$5:$I$38,MATCH(T100,【参考】数式用!$C$4:$G$4,0)+2,0))</f>
        <v/>
      </c>
      <c r="V100" s="235" t="s">
        <v>193</v>
      </c>
      <c r="W100" s="602"/>
      <c r="X100" s="232" t="s">
        <v>194</v>
      </c>
      <c r="Y100" s="602"/>
      <c r="Z100" s="384" t="s">
        <v>195</v>
      </c>
      <c r="AA100" s="603"/>
      <c r="AB100" s="232" t="s">
        <v>194</v>
      </c>
      <c r="AC100" s="603"/>
      <c r="AD100" s="232" t="s">
        <v>196</v>
      </c>
      <c r="AE100" s="604" t="s">
        <v>197</v>
      </c>
      <c r="AF100" s="605" t="str">
        <f t="shared" si="6"/>
        <v/>
      </c>
      <c r="AG100" s="608" t="s">
        <v>198</v>
      </c>
      <c r="AH100" s="607" t="str">
        <f t="shared" si="5"/>
        <v/>
      </c>
    </row>
    <row r="101" spans="1:34" ht="36.75" customHeight="1">
      <c r="A101" s="590">
        <f t="shared" si="7"/>
        <v>90</v>
      </c>
      <c r="B101" s="591" t="str">
        <f>IF(基本情報入力シート!C122="","",基本情報入力シート!C122)</f>
        <v/>
      </c>
      <c r="C101" s="592" t="str">
        <f>IF(基本情報入力シート!D122="","",基本情報入力シート!D122)</f>
        <v/>
      </c>
      <c r="D101" s="593" t="str">
        <f>IF(基本情報入力シート!E122="","",基本情報入力シート!E122)</f>
        <v/>
      </c>
      <c r="E101" s="593" t="str">
        <f>IF(基本情報入力シート!F122="","",基本情報入力シート!F122)</f>
        <v/>
      </c>
      <c r="F101" s="593" t="str">
        <f>IF(基本情報入力シート!G122="","",基本情報入力シート!G122)</f>
        <v/>
      </c>
      <c r="G101" s="593" t="str">
        <f>IF(基本情報入力シート!H122="","",基本情報入力シート!H122)</f>
        <v/>
      </c>
      <c r="H101" s="593" t="str">
        <f>IF(基本情報入力シート!I122="","",基本情報入力シート!I122)</f>
        <v/>
      </c>
      <c r="I101" s="593" t="str">
        <f>IF(基本情報入力シート!J122="","",基本情報入力シート!J122)</f>
        <v/>
      </c>
      <c r="J101" s="593" t="str">
        <f>IF(基本情報入力シート!K122="","",基本情報入力シート!K122)</f>
        <v/>
      </c>
      <c r="K101" s="594" t="str">
        <f>IF(基本情報入力シート!L122="","",基本情報入力シート!L122)</f>
        <v/>
      </c>
      <c r="L101" s="595" t="str">
        <f>IF(基本情報入力シート!M122="","",基本情報入力シート!M122)</f>
        <v/>
      </c>
      <c r="M101" s="595" t="str">
        <f>IF(基本情報入力シート!R122="","",基本情報入力シート!R122)</f>
        <v/>
      </c>
      <c r="N101" s="595" t="str">
        <f>IF(基本情報入力シート!W122="","",基本情報入力シート!W122)</f>
        <v/>
      </c>
      <c r="O101" s="590" t="str">
        <f>IF(基本情報入力シート!X122="","",基本情報入力シート!X122)</f>
        <v/>
      </c>
      <c r="P101" s="596" t="str">
        <f>IF(基本情報入力シート!Y122="","",基本情報入力シート!Y122)</f>
        <v/>
      </c>
      <c r="Q101" s="597" t="str">
        <f>IF(基本情報入力シート!Z122="","",基本情報入力シート!Z122)</f>
        <v/>
      </c>
      <c r="R101" s="598" t="str">
        <f>IF(基本情報入力シート!AA122="","",基本情報入力シート!AA122)</f>
        <v/>
      </c>
      <c r="S101" s="599"/>
      <c r="T101" s="600"/>
      <c r="U101" s="601" t="str">
        <f>IF(P101="","",VLOOKUP(P101,【参考】数式用!$A$5:$I$38,MATCH(T101,【参考】数式用!$C$4:$G$4,0)+2,0))</f>
        <v/>
      </c>
      <c r="V101" s="235" t="s">
        <v>193</v>
      </c>
      <c r="W101" s="602"/>
      <c r="X101" s="232" t="s">
        <v>194</v>
      </c>
      <c r="Y101" s="602"/>
      <c r="Z101" s="384" t="s">
        <v>195</v>
      </c>
      <c r="AA101" s="603"/>
      <c r="AB101" s="232" t="s">
        <v>194</v>
      </c>
      <c r="AC101" s="603"/>
      <c r="AD101" s="232" t="s">
        <v>196</v>
      </c>
      <c r="AE101" s="604" t="s">
        <v>197</v>
      </c>
      <c r="AF101" s="605" t="str">
        <f t="shared" si="6"/>
        <v/>
      </c>
      <c r="AG101" s="608" t="s">
        <v>198</v>
      </c>
      <c r="AH101" s="607" t="str">
        <f t="shared" si="5"/>
        <v/>
      </c>
    </row>
    <row r="102" spans="1:34" ht="36.75" customHeight="1">
      <c r="A102" s="590">
        <f t="shared" si="7"/>
        <v>91</v>
      </c>
      <c r="B102" s="591" t="str">
        <f>IF(基本情報入力シート!C123="","",基本情報入力シート!C123)</f>
        <v/>
      </c>
      <c r="C102" s="592" t="str">
        <f>IF(基本情報入力シート!D123="","",基本情報入力シート!D123)</f>
        <v/>
      </c>
      <c r="D102" s="593" t="str">
        <f>IF(基本情報入力シート!E123="","",基本情報入力シート!E123)</f>
        <v/>
      </c>
      <c r="E102" s="593" t="str">
        <f>IF(基本情報入力シート!F123="","",基本情報入力シート!F123)</f>
        <v/>
      </c>
      <c r="F102" s="593" t="str">
        <f>IF(基本情報入力シート!G123="","",基本情報入力シート!G123)</f>
        <v/>
      </c>
      <c r="G102" s="593" t="str">
        <f>IF(基本情報入力シート!H123="","",基本情報入力シート!H123)</f>
        <v/>
      </c>
      <c r="H102" s="593" t="str">
        <f>IF(基本情報入力シート!I123="","",基本情報入力シート!I123)</f>
        <v/>
      </c>
      <c r="I102" s="593" t="str">
        <f>IF(基本情報入力シート!J123="","",基本情報入力シート!J123)</f>
        <v/>
      </c>
      <c r="J102" s="593" t="str">
        <f>IF(基本情報入力シート!K123="","",基本情報入力シート!K123)</f>
        <v/>
      </c>
      <c r="K102" s="594" t="str">
        <f>IF(基本情報入力シート!L123="","",基本情報入力シート!L123)</f>
        <v/>
      </c>
      <c r="L102" s="595" t="str">
        <f>IF(基本情報入力シート!M123="","",基本情報入力シート!M123)</f>
        <v/>
      </c>
      <c r="M102" s="595" t="str">
        <f>IF(基本情報入力シート!R123="","",基本情報入力シート!R123)</f>
        <v/>
      </c>
      <c r="N102" s="595" t="str">
        <f>IF(基本情報入力シート!W123="","",基本情報入力シート!W123)</f>
        <v/>
      </c>
      <c r="O102" s="590" t="str">
        <f>IF(基本情報入力シート!X123="","",基本情報入力シート!X123)</f>
        <v/>
      </c>
      <c r="P102" s="596" t="str">
        <f>IF(基本情報入力シート!Y123="","",基本情報入力シート!Y123)</f>
        <v/>
      </c>
      <c r="Q102" s="597" t="str">
        <f>IF(基本情報入力シート!Z123="","",基本情報入力シート!Z123)</f>
        <v/>
      </c>
      <c r="R102" s="598" t="str">
        <f>IF(基本情報入力シート!AA123="","",基本情報入力シート!AA123)</f>
        <v/>
      </c>
      <c r="S102" s="599"/>
      <c r="T102" s="600"/>
      <c r="U102" s="601" t="str">
        <f>IF(P102="","",VLOOKUP(P102,【参考】数式用!$A$5:$I$38,MATCH(T102,【参考】数式用!$C$4:$G$4,0)+2,0))</f>
        <v/>
      </c>
      <c r="V102" s="235" t="s">
        <v>193</v>
      </c>
      <c r="W102" s="602"/>
      <c r="X102" s="232" t="s">
        <v>194</v>
      </c>
      <c r="Y102" s="602"/>
      <c r="Z102" s="384" t="s">
        <v>195</v>
      </c>
      <c r="AA102" s="603"/>
      <c r="AB102" s="232" t="s">
        <v>194</v>
      </c>
      <c r="AC102" s="603"/>
      <c r="AD102" s="232" t="s">
        <v>196</v>
      </c>
      <c r="AE102" s="604" t="s">
        <v>197</v>
      </c>
      <c r="AF102" s="605" t="str">
        <f t="shared" si="6"/>
        <v/>
      </c>
      <c r="AG102" s="608" t="s">
        <v>198</v>
      </c>
      <c r="AH102" s="607" t="str">
        <f t="shared" si="5"/>
        <v/>
      </c>
    </row>
    <row r="103" spans="1:34" ht="36.75" customHeight="1">
      <c r="A103" s="590">
        <f t="shared" si="7"/>
        <v>92</v>
      </c>
      <c r="B103" s="591" t="str">
        <f>IF(基本情報入力シート!C124="","",基本情報入力シート!C124)</f>
        <v/>
      </c>
      <c r="C103" s="592" t="str">
        <f>IF(基本情報入力シート!D124="","",基本情報入力シート!D124)</f>
        <v/>
      </c>
      <c r="D103" s="593" t="str">
        <f>IF(基本情報入力シート!E124="","",基本情報入力シート!E124)</f>
        <v/>
      </c>
      <c r="E103" s="593" t="str">
        <f>IF(基本情報入力シート!F124="","",基本情報入力シート!F124)</f>
        <v/>
      </c>
      <c r="F103" s="593" t="str">
        <f>IF(基本情報入力シート!G124="","",基本情報入力シート!G124)</f>
        <v/>
      </c>
      <c r="G103" s="593" t="str">
        <f>IF(基本情報入力シート!H124="","",基本情報入力シート!H124)</f>
        <v/>
      </c>
      <c r="H103" s="593" t="str">
        <f>IF(基本情報入力シート!I124="","",基本情報入力シート!I124)</f>
        <v/>
      </c>
      <c r="I103" s="593" t="str">
        <f>IF(基本情報入力シート!J124="","",基本情報入力シート!J124)</f>
        <v/>
      </c>
      <c r="J103" s="593" t="str">
        <f>IF(基本情報入力シート!K124="","",基本情報入力シート!K124)</f>
        <v/>
      </c>
      <c r="K103" s="594" t="str">
        <f>IF(基本情報入力シート!L124="","",基本情報入力シート!L124)</f>
        <v/>
      </c>
      <c r="L103" s="595" t="str">
        <f>IF(基本情報入力シート!M124="","",基本情報入力シート!M124)</f>
        <v/>
      </c>
      <c r="M103" s="595" t="str">
        <f>IF(基本情報入力シート!R124="","",基本情報入力シート!R124)</f>
        <v/>
      </c>
      <c r="N103" s="595" t="str">
        <f>IF(基本情報入力シート!W124="","",基本情報入力シート!W124)</f>
        <v/>
      </c>
      <c r="O103" s="590" t="str">
        <f>IF(基本情報入力シート!X124="","",基本情報入力シート!X124)</f>
        <v/>
      </c>
      <c r="P103" s="596" t="str">
        <f>IF(基本情報入力シート!Y124="","",基本情報入力シート!Y124)</f>
        <v/>
      </c>
      <c r="Q103" s="597" t="str">
        <f>IF(基本情報入力シート!Z124="","",基本情報入力シート!Z124)</f>
        <v/>
      </c>
      <c r="R103" s="598" t="str">
        <f>IF(基本情報入力シート!AA124="","",基本情報入力シート!AA124)</f>
        <v/>
      </c>
      <c r="S103" s="599"/>
      <c r="T103" s="600"/>
      <c r="U103" s="601" t="str">
        <f>IF(P103="","",VLOOKUP(P103,【参考】数式用!$A$5:$I$38,MATCH(T103,【参考】数式用!$C$4:$G$4,0)+2,0))</f>
        <v/>
      </c>
      <c r="V103" s="235" t="s">
        <v>193</v>
      </c>
      <c r="W103" s="602"/>
      <c r="X103" s="232" t="s">
        <v>194</v>
      </c>
      <c r="Y103" s="602"/>
      <c r="Z103" s="384" t="s">
        <v>195</v>
      </c>
      <c r="AA103" s="603"/>
      <c r="AB103" s="232" t="s">
        <v>194</v>
      </c>
      <c r="AC103" s="603"/>
      <c r="AD103" s="232" t="s">
        <v>196</v>
      </c>
      <c r="AE103" s="604" t="s">
        <v>197</v>
      </c>
      <c r="AF103" s="605" t="str">
        <f t="shared" si="6"/>
        <v/>
      </c>
      <c r="AG103" s="608" t="s">
        <v>198</v>
      </c>
      <c r="AH103" s="607" t="str">
        <f t="shared" si="5"/>
        <v/>
      </c>
    </row>
    <row r="104" spans="1:34" ht="36.75" customHeight="1">
      <c r="A104" s="590">
        <f t="shared" si="7"/>
        <v>93</v>
      </c>
      <c r="B104" s="591" t="str">
        <f>IF(基本情報入力シート!C125="","",基本情報入力シート!C125)</f>
        <v/>
      </c>
      <c r="C104" s="592" t="str">
        <f>IF(基本情報入力シート!D125="","",基本情報入力シート!D125)</f>
        <v/>
      </c>
      <c r="D104" s="593" t="str">
        <f>IF(基本情報入力シート!E125="","",基本情報入力シート!E125)</f>
        <v/>
      </c>
      <c r="E104" s="593" t="str">
        <f>IF(基本情報入力シート!F125="","",基本情報入力シート!F125)</f>
        <v/>
      </c>
      <c r="F104" s="593" t="str">
        <f>IF(基本情報入力シート!G125="","",基本情報入力シート!G125)</f>
        <v/>
      </c>
      <c r="G104" s="593" t="str">
        <f>IF(基本情報入力シート!H125="","",基本情報入力シート!H125)</f>
        <v/>
      </c>
      <c r="H104" s="593" t="str">
        <f>IF(基本情報入力シート!I125="","",基本情報入力シート!I125)</f>
        <v/>
      </c>
      <c r="I104" s="593" t="str">
        <f>IF(基本情報入力シート!J125="","",基本情報入力シート!J125)</f>
        <v/>
      </c>
      <c r="J104" s="593" t="str">
        <f>IF(基本情報入力シート!K125="","",基本情報入力シート!K125)</f>
        <v/>
      </c>
      <c r="K104" s="594" t="str">
        <f>IF(基本情報入力シート!L125="","",基本情報入力シート!L125)</f>
        <v/>
      </c>
      <c r="L104" s="595" t="str">
        <f>IF(基本情報入力シート!M125="","",基本情報入力シート!M125)</f>
        <v/>
      </c>
      <c r="M104" s="595" t="str">
        <f>IF(基本情報入力シート!R125="","",基本情報入力シート!R125)</f>
        <v/>
      </c>
      <c r="N104" s="595" t="str">
        <f>IF(基本情報入力シート!W125="","",基本情報入力シート!W125)</f>
        <v/>
      </c>
      <c r="O104" s="590" t="str">
        <f>IF(基本情報入力シート!X125="","",基本情報入力シート!X125)</f>
        <v/>
      </c>
      <c r="P104" s="596" t="str">
        <f>IF(基本情報入力シート!Y125="","",基本情報入力シート!Y125)</f>
        <v/>
      </c>
      <c r="Q104" s="597" t="str">
        <f>IF(基本情報入力シート!Z125="","",基本情報入力シート!Z125)</f>
        <v/>
      </c>
      <c r="R104" s="598" t="str">
        <f>IF(基本情報入力シート!AA125="","",基本情報入力シート!AA125)</f>
        <v/>
      </c>
      <c r="S104" s="599"/>
      <c r="T104" s="600"/>
      <c r="U104" s="601" t="str">
        <f>IF(P104="","",VLOOKUP(P104,【参考】数式用!$A$5:$I$38,MATCH(T104,【参考】数式用!$C$4:$G$4,0)+2,0))</f>
        <v/>
      </c>
      <c r="V104" s="235" t="s">
        <v>193</v>
      </c>
      <c r="W104" s="602"/>
      <c r="X104" s="232" t="s">
        <v>194</v>
      </c>
      <c r="Y104" s="602"/>
      <c r="Z104" s="384" t="s">
        <v>195</v>
      </c>
      <c r="AA104" s="603"/>
      <c r="AB104" s="232" t="s">
        <v>194</v>
      </c>
      <c r="AC104" s="603"/>
      <c r="AD104" s="232" t="s">
        <v>196</v>
      </c>
      <c r="AE104" s="604" t="s">
        <v>197</v>
      </c>
      <c r="AF104" s="605" t="str">
        <f t="shared" si="6"/>
        <v/>
      </c>
      <c r="AG104" s="608" t="s">
        <v>198</v>
      </c>
      <c r="AH104" s="607" t="str">
        <f t="shared" si="5"/>
        <v/>
      </c>
    </row>
    <row r="105" spans="1:34" ht="36.75" customHeight="1">
      <c r="A105" s="590">
        <f t="shared" si="7"/>
        <v>94</v>
      </c>
      <c r="B105" s="591" t="str">
        <f>IF(基本情報入力シート!C126="","",基本情報入力シート!C126)</f>
        <v/>
      </c>
      <c r="C105" s="592" t="str">
        <f>IF(基本情報入力シート!D126="","",基本情報入力シート!D126)</f>
        <v/>
      </c>
      <c r="D105" s="593" t="str">
        <f>IF(基本情報入力シート!E126="","",基本情報入力シート!E126)</f>
        <v/>
      </c>
      <c r="E105" s="593" t="str">
        <f>IF(基本情報入力シート!F126="","",基本情報入力シート!F126)</f>
        <v/>
      </c>
      <c r="F105" s="593" t="str">
        <f>IF(基本情報入力シート!G126="","",基本情報入力シート!G126)</f>
        <v/>
      </c>
      <c r="G105" s="593" t="str">
        <f>IF(基本情報入力シート!H126="","",基本情報入力シート!H126)</f>
        <v/>
      </c>
      <c r="H105" s="593" t="str">
        <f>IF(基本情報入力シート!I126="","",基本情報入力シート!I126)</f>
        <v/>
      </c>
      <c r="I105" s="593" t="str">
        <f>IF(基本情報入力シート!J126="","",基本情報入力シート!J126)</f>
        <v/>
      </c>
      <c r="J105" s="593" t="str">
        <f>IF(基本情報入力シート!K126="","",基本情報入力シート!K126)</f>
        <v/>
      </c>
      <c r="K105" s="594" t="str">
        <f>IF(基本情報入力シート!L126="","",基本情報入力シート!L126)</f>
        <v/>
      </c>
      <c r="L105" s="595" t="str">
        <f>IF(基本情報入力シート!M126="","",基本情報入力シート!M126)</f>
        <v/>
      </c>
      <c r="M105" s="595" t="str">
        <f>IF(基本情報入力シート!R126="","",基本情報入力シート!R126)</f>
        <v/>
      </c>
      <c r="N105" s="595" t="str">
        <f>IF(基本情報入力シート!W126="","",基本情報入力シート!W126)</f>
        <v/>
      </c>
      <c r="O105" s="590" t="str">
        <f>IF(基本情報入力シート!X126="","",基本情報入力シート!X126)</f>
        <v/>
      </c>
      <c r="P105" s="596" t="str">
        <f>IF(基本情報入力シート!Y126="","",基本情報入力シート!Y126)</f>
        <v/>
      </c>
      <c r="Q105" s="597" t="str">
        <f>IF(基本情報入力シート!Z126="","",基本情報入力シート!Z126)</f>
        <v/>
      </c>
      <c r="R105" s="598" t="str">
        <f>IF(基本情報入力シート!AA126="","",基本情報入力シート!AA126)</f>
        <v/>
      </c>
      <c r="S105" s="599"/>
      <c r="T105" s="600"/>
      <c r="U105" s="601" t="str">
        <f>IF(P105="","",VLOOKUP(P105,【参考】数式用!$A$5:$I$38,MATCH(T105,【参考】数式用!$C$4:$G$4,0)+2,0))</f>
        <v/>
      </c>
      <c r="V105" s="235" t="s">
        <v>193</v>
      </c>
      <c r="W105" s="602"/>
      <c r="X105" s="232" t="s">
        <v>194</v>
      </c>
      <c r="Y105" s="602"/>
      <c r="Z105" s="384" t="s">
        <v>195</v>
      </c>
      <c r="AA105" s="603"/>
      <c r="AB105" s="232" t="s">
        <v>194</v>
      </c>
      <c r="AC105" s="603"/>
      <c r="AD105" s="232" t="s">
        <v>196</v>
      </c>
      <c r="AE105" s="604" t="s">
        <v>197</v>
      </c>
      <c r="AF105" s="605" t="str">
        <f t="shared" si="6"/>
        <v/>
      </c>
      <c r="AG105" s="608" t="s">
        <v>198</v>
      </c>
      <c r="AH105" s="607" t="str">
        <f t="shared" si="5"/>
        <v/>
      </c>
    </row>
    <row r="106" spans="1:34" ht="36.75" customHeight="1">
      <c r="A106" s="590">
        <f t="shared" si="7"/>
        <v>95</v>
      </c>
      <c r="B106" s="591" t="str">
        <f>IF(基本情報入力シート!C127="","",基本情報入力シート!C127)</f>
        <v/>
      </c>
      <c r="C106" s="592" t="str">
        <f>IF(基本情報入力シート!D127="","",基本情報入力シート!D127)</f>
        <v/>
      </c>
      <c r="D106" s="593" t="str">
        <f>IF(基本情報入力シート!E127="","",基本情報入力シート!E127)</f>
        <v/>
      </c>
      <c r="E106" s="593" t="str">
        <f>IF(基本情報入力シート!F127="","",基本情報入力シート!F127)</f>
        <v/>
      </c>
      <c r="F106" s="593" t="str">
        <f>IF(基本情報入力シート!G127="","",基本情報入力シート!G127)</f>
        <v/>
      </c>
      <c r="G106" s="593" t="str">
        <f>IF(基本情報入力シート!H127="","",基本情報入力シート!H127)</f>
        <v/>
      </c>
      <c r="H106" s="593" t="str">
        <f>IF(基本情報入力シート!I127="","",基本情報入力シート!I127)</f>
        <v/>
      </c>
      <c r="I106" s="593" t="str">
        <f>IF(基本情報入力シート!J127="","",基本情報入力シート!J127)</f>
        <v/>
      </c>
      <c r="J106" s="593" t="str">
        <f>IF(基本情報入力シート!K127="","",基本情報入力シート!K127)</f>
        <v/>
      </c>
      <c r="K106" s="594" t="str">
        <f>IF(基本情報入力シート!L127="","",基本情報入力シート!L127)</f>
        <v/>
      </c>
      <c r="L106" s="595" t="str">
        <f>IF(基本情報入力シート!M127="","",基本情報入力シート!M127)</f>
        <v/>
      </c>
      <c r="M106" s="595" t="str">
        <f>IF(基本情報入力シート!R127="","",基本情報入力シート!R127)</f>
        <v/>
      </c>
      <c r="N106" s="595" t="str">
        <f>IF(基本情報入力シート!W127="","",基本情報入力シート!W127)</f>
        <v/>
      </c>
      <c r="O106" s="590" t="str">
        <f>IF(基本情報入力シート!X127="","",基本情報入力シート!X127)</f>
        <v/>
      </c>
      <c r="P106" s="596" t="str">
        <f>IF(基本情報入力シート!Y127="","",基本情報入力シート!Y127)</f>
        <v/>
      </c>
      <c r="Q106" s="597" t="str">
        <f>IF(基本情報入力シート!Z127="","",基本情報入力シート!Z127)</f>
        <v/>
      </c>
      <c r="R106" s="598" t="str">
        <f>IF(基本情報入力シート!AA127="","",基本情報入力シート!AA127)</f>
        <v/>
      </c>
      <c r="S106" s="599"/>
      <c r="T106" s="600"/>
      <c r="U106" s="601" t="str">
        <f>IF(P106="","",VLOOKUP(P106,【参考】数式用!$A$5:$I$38,MATCH(T106,【参考】数式用!$C$4:$G$4,0)+2,0))</f>
        <v/>
      </c>
      <c r="V106" s="235" t="s">
        <v>193</v>
      </c>
      <c r="W106" s="602"/>
      <c r="X106" s="232" t="s">
        <v>194</v>
      </c>
      <c r="Y106" s="602"/>
      <c r="Z106" s="384" t="s">
        <v>195</v>
      </c>
      <c r="AA106" s="603"/>
      <c r="AB106" s="232" t="s">
        <v>194</v>
      </c>
      <c r="AC106" s="603"/>
      <c r="AD106" s="232" t="s">
        <v>196</v>
      </c>
      <c r="AE106" s="604" t="s">
        <v>197</v>
      </c>
      <c r="AF106" s="605" t="str">
        <f t="shared" si="6"/>
        <v/>
      </c>
      <c r="AG106" s="608" t="s">
        <v>198</v>
      </c>
      <c r="AH106" s="607" t="str">
        <f t="shared" si="5"/>
        <v/>
      </c>
    </row>
    <row r="107" spans="1:34" ht="36.75" customHeight="1">
      <c r="A107" s="590">
        <f t="shared" si="7"/>
        <v>96</v>
      </c>
      <c r="B107" s="591" t="str">
        <f>IF(基本情報入力シート!C128="","",基本情報入力シート!C128)</f>
        <v/>
      </c>
      <c r="C107" s="592" t="str">
        <f>IF(基本情報入力シート!D128="","",基本情報入力シート!D128)</f>
        <v/>
      </c>
      <c r="D107" s="593" t="str">
        <f>IF(基本情報入力シート!E128="","",基本情報入力シート!E128)</f>
        <v/>
      </c>
      <c r="E107" s="593" t="str">
        <f>IF(基本情報入力シート!F128="","",基本情報入力シート!F128)</f>
        <v/>
      </c>
      <c r="F107" s="593" t="str">
        <f>IF(基本情報入力シート!G128="","",基本情報入力シート!G128)</f>
        <v/>
      </c>
      <c r="G107" s="593" t="str">
        <f>IF(基本情報入力シート!H128="","",基本情報入力シート!H128)</f>
        <v/>
      </c>
      <c r="H107" s="593" t="str">
        <f>IF(基本情報入力シート!I128="","",基本情報入力シート!I128)</f>
        <v/>
      </c>
      <c r="I107" s="593" t="str">
        <f>IF(基本情報入力シート!J128="","",基本情報入力シート!J128)</f>
        <v/>
      </c>
      <c r="J107" s="593" t="str">
        <f>IF(基本情報入力シート!K128="","",基本情報入力シート!K128)</f>
        <v/>
      </c>
      <c r="K107" s="594" t="str">
        <f>IF(基本情報入力シート!L128="","",基本情報入力シート!L128)</f>
        <v/>
      </c>
      <c r="L107" s="595" t="str">
        <f>IF(基本情報入力シート!M128="","",基本情報入力シート!M128)</f>
        <v/>
      </c>
      <c r="M107" s="595" t="str">
        <f>IF(基本情報入力シート!R128="","",基本情報入力シート!R128)</f>
        <v/>
      </c>
      <c r="N107" s="595" t="str">
        <f>IF(基本情報入力シート!W128="","",基本情報入力シート!W128)</f>
        <v/>
      </c>
      <c r="O107" s="590" t="str">
        <f>IF(基本情報入力シート!X128="","",基本情報入力シート!X128)</f>
        <v/>
      </c>
      <c r="P107" s="596" t="str">
        <f>IF(基本情報入力シート!Y128="","",基本情報入力シート!Y128)</f>
        <v/>
      </c>
      <c r="Q107" s="597" t="str">
        <f>IF(基本情報入力シート!Z128="","",基本情報入力シート!Z128)</f>
        <v/>
      </c>
      <c r="R107" s="598" t="str">
        <f>IF(基本情報入力シート!AA128="","",基本情報入力シート!AA128)</f>
        <v/>
      </c>
      <c r="S107" s="599"/>
      <c r="T107" s="600"/>
      <c r="U107" s="601" t="str">
        <f>IF(P107="","",VLOOKUP(P107,【参考】数式用!$A$5:$I$38,MATCH(T107,【参考】数式用!$C$4:$G$4,0)+2,0))</f>
        <v/>
      </c>
      <c r="V107" s="235" t="s">
        <v>193</v>
      </c>
      <c r="W107" s="602"/>
      <c r="X107" s="232" t="s">
        <v>194</v>
      </c>
      <c r="Y107" s="602"/>
      <c r="Z107" s="384" t="s">
        <v>195</v>
      </c>
      <c r="AA107" s="603"/>
      <c r="AB107" s="232" t="s">
        <v>194</v>
      </c>
      <c r="AC107" s="603"/>
      <c r="AD107" s="232" t="s">
        <v>196</v>
      </c>
      <c r="AE107" s="604" t="s">
        <v>197</v>
      </c>
      <c r="AF107" s="605" t="str">
        <f t="shared" si="6"/>
        <v/>
      </c>
      <c r="AG107" s="608" t="s">
        <v>198</v>
      </c>
      <c r="AH107" s="607" t="str">
        <f t="shared" si="5"/>
        <v/>
      </c>
    </row>
    <row r="108" spans="1:34" ht="36.75" customHeight="1">
      <c r="A108" s="590">
        <f t="shared" si="7"/>
        <v>97</v>
      </c>
      <c r="B108" s="591" t="str">
        <f>IF(基本情報入力シート!C129="","",基本情報入力シート!C129)</f>
        <v/>
      </c>
      <c r="C108" s="592" t="str">
        <f>IF(基本情報入力シート!D129="","",基本情報入力シート!D129)</f>
        <v/>
      </c>
      <c r="D108" s="593" t="str">
        <f>IF(基本情報入力シート!E129="","",基本情報入力シート!E129)</f>
        <v/>
      </c>
      <c r="E108" s="593" t="str">
        <f>IF(基本情報入力シート!F129="","",基本情報入力シート!F129)</f>
        <v/>
      </c>
      <c r="F108" s="593" t="str">
        <f>IF(基本情報入力シート!G129="","",基本情報入力シート!G129)</f>
        <v/>
      </c>
      <c r="G108" s="593" t="str">
        <f>IF(基本情報入力シート!H129="","",基本情報入力シート!H129)</f>
        <v/>
      </c>
      <c r="H108" s="593" t="str">
        <f>IF(基本情報入力シート!I129="","",基本情報入力シート!I129)</f>
        <v/>
      </c>
      <c r="I108" s="593" t="str">
        <f>IF(基本情報入力シート!J129="","",基本情報入力シート!J129)</f>
        <v/>
      </c>
      <c r="J108" s="593" t="str">
        <f>IF(基本情報入力シート!K129="","",基本情報入力シート!K129)</f>
        <v/>
      </c>
      <c r="K108" s="594" t="str">
        <f>IF(基本情報入力シート!L129="","",基本情報入力シート!L129)</f>
        <v/>
      </c>
      <c r="L108" s="595" t="str">
        <f>IF(基本情報入力シート!M129="","",基本情報入力シート!M129)</f>
        <v/>
      </c>
      <c r="M108" s="595" t="str">
        <f>IF(基本情報入力シート!R129="","",基本情報入力シート!R129)</f>
        <v/>
      </c>
      <c r="N108" s="595" t="str">
        <f>IF(基本情報入力シート!W129="","",基本情報入力シート!W129)</f>
        <v/>
      </c>
      <c r="O108" s="590" t="str">
        <f>IF(基本情報入力シート!X129="","",基本情報入力シート!X129)</f>
        <v/>
      </c>
      <c r="P108" s="596" t="str">
        <f>IF(基本情報入力シート!Y129="","",基本情報入力シート!Y129)</f>
        <v/>
      </c>
      <c r="Q108" s="597" t="str">
        <f>IF(基本情報入力シート!Z129="","",基本情報入力シート!Z129)</f>
        <v/>
      </c>
      <c r="R108" s="598" t="str">
        <f>IF(基本情報入力シート!AA129="","",基本情報入力シート!AA129)</f>
        <v/>
      </c>
      <c r="S108" s="599"/>
      <c r="T108" s="600"/>
      <c r="U108" s="601" t="str">
        <f>IF(P108="","",VLOOKUP(P108,【参考】数式用!$A$5:$I$38,MATCH(T108,【参考】数式用!$C$4:$G$4,0)+2,0))</f>
        <v/>
      </c>
      <c r="V108" s="235" t="s">
        <v>193</v>
      </c>
      <c r="W108" s="602"/>
      <c r="X108" s="232" t="s">
        <v>194</v>
      </c>
      <c r="Y108" s="602"/>
      <c r="Z108" s="384" t="s">
        <v>195</v>
      </c>
      <c r="AA108" s="603"/>
      <c r="AB108" s="232" t="s">
        <v>194</v>
      </c>
      <c r="AC108" s="603"/>
      <c r="AD108" s="232" t="s">
        <v>196</v>
      </c>
      <c r="AE108" s="604" t="s">
        <v>197</v>
      </c>
      <c r="AF108" s="605" t="str">
        <f t="shared" si="6"/>
        <v/>
      </c>
      <c r="AG108" s="608" t="s">
        <v>198</v>
      </c>
      <c r="AH108" s="607" t="str">
        <f t="shared" si="5"/>
        <v/>
      </c>
    </row>
    <row r="109" spans="1:34" ht="36.75" customHeight="1">
      <c r="A109" s="590">
        <f t="shared" si="7"/>
        <v>98</v>
      </c>
      <c r="B109" s="591" t="str">
        <f>IF(基本情報入力シート!C130="","",基本情報入力シート!C130)</f>
        <v/>
      </c>
      <c r="C109" s="592" t="str">
        <f>IF(基本情報入力シート!D130="","",基本情報入力シート!D130)</f>
        <v/>
      </c>
      <c r="D109" s="593" t="str">
        <f>IF(基本情報入力シート!E130="","",基本情報入力シート!E130)</f>
        <v/>
      </c>
      <c r="E109" s="593" t="str">
        <f>IF(基本情報入力シート!F130="","",基本情報入力シート!F130)</f>
        <v/>
      </c>
      <c r="F109" s="593" t="str">
        <f>IF(基本情報入力シート!G130="","",基本情報入力シート!G130)</f>
        <v/>
      </c>
      <c r="G109" s="593" t="str">
        <f>IF(基本情報入力シート!H130="","",基本情報入力シート!H130)</f>
        <v/>
      </c>
      <c r="H109" s="593" t="str">
        <f>IF(基本情報入力シート!I130="","",基本情報入力シート!I130)</f>
        <v/>
      </c>
      <c r="I109" s="593" t="str">
        <f>IF(基本情報入力シート!J130="","",基本情報入力シート!J130)</f>
        <v/>
      </c>
      <c r="J109" s="593" t="str">
        <f>IF(基本情報入力シート!K130="","",基本情報入力シート!K130)</f>
        <v/>
      </c>
      <c r="K109" s="594" t="str">
        <f>IF(基本情報入力シート!L130="","",基本情報入力シート!L130)</f>
        <v/>
      </c>
      <c r="L109" s="595" t="str">
        <f>IF(基本情報入力シート!M130="","",基本情報入力シート!M130)</f>
        <v/>
      </c>
      <c r="M109" s="595" t="str">
        <f>IF(基本情報入力シート!R130="","",基本情報入力シート!R130)</f>
        <v/>
      </c>
      <c r="N109" s="595" t="str">
        <f>IF(基本情報入力シート!W130="","",基本情報入力シート!W130)</f>
        <v/>
      </c>
      <c r="O109" s="590" t="str">
        <f>IF(基本情報入力シート!X130="","",基本情報入力シート!X130)</f>
        <v/>
      </c>
      <c r="P109" s="596" t="str">
        <f>IF(基本情報入力シート!Y130="","",基本情報入力シート!Y130)</f>
        <v/>
      </c>
      <c r="Q109" s="597" t="str">
        <f>IF(基本情報入力シート!Z130="","",基本情報入力シート!Z130)</f>
        <v/>
      </c>
      <c r="R109" s="598" t="str">
        <f>IF(基本情報入力シート!AA130="","",基本情報入力シート!AA130)</f>
        <v/>
      </c>
      <c r="S109" s="599"/>
      <c r="T109" s="600"/>
      <c r="U109" s="601" t="str">
        <f>IF(P109="","",VLOOKUP(P109,【参考】数式用!$A$5:$I$38,MATCH(T109,【参考】数式用!$C$4:$G$4,0)+2,0))</f>
        <v/>
      </c>
      <c r="V109" s="235" t="s">
        <v>193</v>
      </c>
      <c r="W109" s="602"/>
      <c r="X109" s="232" t="s">
        <v>194</v>
      </c>
      <c r="Y109" s="602"/>
      <c r="Z109" s="384" t="s">
        <v>195</v>
      </c>
      <c r="AA109" s="603"/>
      <c r="AB109" s="232" t="s">
        <v>194</v>
      </c>
      <c r="AC109" s="603"/>
      <c r="AD109" s="232" t="s">
        <v>196</v>
      </c>
      <c r="AE109" s="604" t="s">
        <v>197</v>
      </c>
      <c r="AF109" s="605" t="str">
        <f t="shared" si="6"/>
        <v/>
      </c>
      <c r="AG109" s="608" t="s">
        <v>198</v>
      </c>
      <c r="AH109" s="607" t="str">
        <f t="shared" si="5"/>
        <v/>
      </c>
    </row>
    <row r="110" spans="1:34" ht="36.75" customHeight="1">
      <c r="A110" s="590">
        <f t="shared" si="7"/>
        <v>99</v>
      </c>
      <c r="B110" s="591" t="str">
        <f>IF(基本情報入力シート!C131="","",基本情報入力シート!C131)</f>
        <v/>
      </c>
      <c r="C110" s="592" t="str">
        <f>IF(基本情報入力シート!D131="","",基本情報入力シート!D131)</f>
        <v/>
      </c>
      <c r="D110" s="593" t="str">
        <f>IF(基本情報入力シート!E131="","",基本情報入力シート!E131)</f>
        <v/>
      </c>
      <c r="E110" s="593" t="str">
        <f>IF(基本情報入力シート!F131="","",基本情報入力シート!F131)</f>
        <v/>
      </c>
      <c r="F110" s="593" t="str">
        <f>IF(基本情報入力シート!G131="","",基本情報入力シート!G131)</f>
        <v/>
      </c>
      <c r="G110" s="593" t="str">
        <f>IF(基本情報入力シート!H131="","",基本情報入力シート!H131)</f>
        <v/>
      </c>
      <c r="H110" s="593" t="str">
        <f>IF(基本情報入力シート!I131="","",基本情報入力シート!I131)</f>
        <v/>
      </c>
      <c r="I110" s="593" t="str">
        <f>IF(基本情報入力シート!J131="","",基本情報入力シート!J131)</f>
        <v/>
      </c>
      <c r="J110" s="593" t="str">
        <f>IF(基本情報入力シート!K131="","",基本情報入力シート!K131)</f>
        <v/>
      </c>
      <c r="K110" s="594" t="str">
        <f>IF(基本情報入力シート!L131="","",基本情報入力シート!L131)</f>
        <v/>
      </c>
      <c r="L110" s="595" t="str">
        <f>IF(基本情報入力シート!M131="","",基本情報入力シート!M131)</f>
        <v/>
      </c>
      <c r="M110" s="595" t="str">
        <f>IF(基本情報入力シート!R131="","",基本情報入力シート!R131)</f>
        <v/>
      </c>
      <c r="N110" s="595" t="str">
        <f>IF(基本情報入力シート!W131="","",基本情報入力シート!W131)</f>
        <v/>
      </c>
      <c r="O110" s="590" t="str">
        <f>IF(基本情報入力シート!X131="","",基本情報入力シート!X131)</f>
        <v/>
      </c>
      <c r="P110" s="596" t="str">
        <f>IF(基本情報入力シート!Y131="","",基本情報入力シート!Y131)</f>
        <v/>
      </c>
      <c r="Q110" s="597" t="str">
        <f>IF(基本情報入力シート!Z131="","",基本情報入力シート!Z131)</f>
        <v/>
      </c>
      <c r="R110" s="598" t="str">
        <f>IF(基本情報入力シート!AA131="","",基本情報入力シート!AA131)</f>
        <v/>
      </c>
      <c r="S110" s="599"/>
      <c r="T110" s="600"/>
      <c r="U110" s="601" t="str">
        <f>IF(P110="","",VLOOKUP(P110,【参考】数式用!$A$5:$I$38,MATCH(T110,【参考】数式用!$C$4:$G$4,0)+2,0))</f>
        <v/>
      </c>
      <c r="V110" s="235" t="s">
        <v>193</v>
      </c>
      <c r="W110" s="602"/>
      <c r="X110" s="232" t="s">
        <v>194</v>
      </c>
      <c r="Y110" s="602"/>
      <c r="Z110" s="384" t="s">
        <v>195</v>
      </c>
      <c r="AA110" s="603"/>
      <c r="AB110" s="232" t="s">
        <v>194</v>
      </c>
      <c r="AC110" s="603"/>
      <c r="AD110" s="232" t="s">
        <v>196</v>
      </c>
      <c r="AE110" s="604" t="s">
        <v>197</v>
      </c>
      <c r="AF110" s="605" t="str">
        <f t="shared" si="6"/>
        <v/>
      </c>
      <c r="AG110" s="608" t="s">
        <v>198</v>
      </c>
      <c r="AH110" s="607" t="str">
        <f t="shared" si="5"/>
        <v/>
      </c>
    </row>
    <row r="111" spans="1:34" ht="36.75" customHeight="1">
      <c r="A111" s="590">
        <f t="shared" si="7"/>
        <v>100</v>
      </c>
      <c r="B111" s="591" t="str">
        <f>IF(基本情報入力シート!C132="","",基本情報入力シート!C132)</f>
        <v/>
      </c>
      <c r="C111" s="592" t="str">
        <f>IF(基本情報入力シート!D132="","",基本情報入力シート!D132)</f>
        <v/>
      </c>
      <c r="D111" s="593" t="str">
        <f>IF(基本情報入力シート!E132="","",基本情報入力シート!E132)</f>
        <v/>
      </c>
      <c r="E111" s="593" t="str">
        <f>IF(基本情報入力シート!F132="","",基本情報入力シート!F132)</f>
        <v/>
      </c>
      <c r="F111" s="593" t="str">
        <f>IF(基本情報入力シート!G132="","",基本情報入力シート!G132)</f>
        <v/>
      </c>
      <c r="G111" s="593" t="str">
        <f>IF(基本情報入力シート!H132="","",基本情報入力シート!H132)</f>
        <v/>
      </c>
      <c r="H111" s="593" t="str">
        <f>IF(基本情報入力シート!I132="","",基本情報入力シート!I132)</f>
        <v/>
      </c>
      <c r="I111" s="593" t="str">
        <f>IF(基本情報入力シート!J132="","",基本情報入力シート!J132)</f>
        <v/>
      </c>
      <c r="J111" s="593" t="str">
        <f>IF(基本情報入力シート!K132="","",基本情報入力シート!K132)</f>
        <v/>
      </c>
      <c r="K111" s="594" t="str">
        <f>IF(基本情報入力シート!L132="","",基本情報入力シート!L132)</f>
        <v/>
      </c>
      <c r="L111" s="595" t="str">
        <f>IF(基本情報入力シート!M132="","",基本情報入力シート!M132)</f>
        <v/>
      </c>
      <c r="M111" s="595" t="str">
        <f>IF(基本情報入力シート!R132="","",基本情報入力シート!R132)</f>
        <v/>
      </c>
      <c r="N111" s="595" t="str">
        <f>IF(基本情報入力シート!W132="","",基本情報入力シート!W132)</f>
        <v/>
      </c>
      <c r="O111" s="590" t="str">
        <f>IF(基本情報入力シート!X132="","",基本情報入力シート!X132)</f>
        <v/>
      </c>
      <c r="P111" s="596" t="str">
        <f>IF(基本情報入力シート!Y132="","",基本情報入力シート!Y132)</f>
        <v/>
      </c>
      <c r="Q111" s="597" t="str">
        <f>IF(基本情報入力シート!Z132="","",基本情報入力シート!Z132)</f>
        <v/>
      </c>
      <c r="R111" s="598" t="str">
        <f>IF(基本情報入力シート!AA132="","",基本情報入力シート!AA132)</f>
        <v/>
      </c>
      <c r="S111" s="599"/>
      <c r="T111" s="600"/>
      <c r="U111" s="601" t="str">
        <f>IF(P111="","",VLOOKUP(P111,【参考】数式用!$A$5:$I$38,MATCH(T111,【参考】数式用!$C$4:$G$4,0)+2,0))</f>
        <v/>
      </c>
      <c r="V111" s="235" t="s">
        <v>193</v>
      </c>
      <c r="W111" s="602"/>
      <c r="X111" s="232" t="s">
        <v>194</v>
      </c>
      <c r="Y111" s="602"/>
      <c r="Z111" s="384" t="s">
        <v>195</v>
      </c>
      <c r="AA111" s="603"/>
      <c r="AB111" s="232" t="s">
        <v>194</v>
      </c>
      <c r="AC111" s="603"/>
      <c r="AD111" s="232" t="s">
        <v>196</v>
      </c>
      <c r="AE111" s="604" t="s">
        <v>197</v>
      </c>
      <c r="AF111" s="605" t="str">
        <f t="shared" si="6"/>
        <v/>
      </c>
      <c r="AG111" s="608" t="s">
        <v>198</v>
      </c>
      <c r="AH111" s="607" t="str">
        <f t="shared" si="5"/>
        <v/>
      </c>
    </row>
  </sheetData>
  <sheetProtection formatCells="0" formatColumns="0" formatRows="0" insertRows="0" deleteRows="0" autoFilter="0"/>
  <autoFilter ref="L11:AH11"/>
  <mergeCells count="20">
    <mergeCell ref="AH9:AH10"/>
    <mergeCell ref="U9:U10"/>
    <mergeCell ref="D3:O3"/>
    <mergeCell ref="A3:C3"/>
    <mergeCell ref="T8:U8"/>
    <mergeCell ref="A7:A10"/>
    <mergeCell ref="B7:K10"/>
    <mergeCell ref="L7:L10"/>
    <mergeCell ref="O7:O10"/>
    <mergeCell ref="P7:P10"/>
    <mergeCell ref="Q7:Q10"/>
    <mergeCell ref="R7:R10"/>
    <mergeCell ref="A5:N5"/>
    <mergeCell ref="M8:N8"/>
    <mergeCell ref="X2:AE2"/>
    <mergeCell ref="X3:AE5"/>
    <mergeCell ref="V8:AG8"/>
    <mergeCell ref="V9:AG10"/>
    <mergeCell ref="S9:S10"/>
    <mergeCell ref="T9:T10"/>
  </mergeCells>
  <phoneticPr fontId="8"/>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60" zoomScaleNormal="60" zoomScaleSheetLayoutView="70" workbookViewId="0">
      <selection activeCell="T12" sqref="T12:T13"/>
    </sheetView>
  </sheetViews>
  <sheetFormatPr defaultColWidth="2.44140625" defaultRowHeight="13.2"/>
  <cols>
    <col min="1" max="1" width="5.6640625" style="47" customWidth="1"/>
    <col min="2" max="11" width="2.6640625" style="47" customWidth="1"/>
    <col min="12" max="13" width="11.88671875" style="47" customWidth="1"/>
    <col min="14" max="14" width="12.6640625" style="47" customWidth="1"/>
    <col min="15" max="15" width="37.44140625" style="47" customWidth="1"/>
    <col min="16" max="16" width="31.21875" style="47" customWidth="1"/>
    <col min="17" max="17" width="10.6640625" style="47" customWidth="1"/>
    <col min="18" max="18" width="9.6640625" style="47" customWidth="1"/>
    <col min="19" max="20" width="13.6640625" style="47" customWidth="1"/>
    <col min="21" max="21" width="7.88671875" style="47" customWidth="1"/>
    <col min="22" max="22" width="31.44140625" style="47" customWidth="1"/>
    <col min="23" max="23" width="4.77734375" style="47" bestFit="1" customWidth="1"/>
    <col min="24" max="24" width="3.6640625" style="47" customWidth="1"/>
    <col min="25" max="25" width="3.109375" style="47" bestFit="1" customWidth="1"/>
    <col min="26" max="26" width="3.6640625" style="47" customWidth="1"/>
    <col min="27" max="27" width="8" style="47" bestFit="1" customWidth="1"/>
    <col min="28" max="28" width="3.6640625" style="47" customWidth="1"/>
    <col min="29" max="29" width="3.109375" style="47" bestFit="1" customWidth="1"/>
    <col min="30" max="30" width="3.6640625" style="47" customWidth="1"/>
    <col min="31" max="32" width="3.109375" style="47" customWidth="1"/>
    <col min="33" max="33" width="3.44140625" style="47" bestFit="1" customWidth="1"/>
    <col min="34" max="34" width="5.88671875" style="47" bestFit="1" customWidth="1"/>
    <col min="35" max="35" width="14.6640625" style="47" customWidth="1"/>
    <col min="36" max="36" width="2.44140625" style="47"/>
    <col min="37" max="37" width="6.109375" style="47" customWidth="1"/>
    <col min="38" max="47" width="8.33203125" style="47" customWidth="1"/>
    <col min="48" max="16384" width="2.44140625" style="47"/>
  </cols>
  <sheetData>
    <row r="1" spans="1:47" ht="21" customHeight="1" thickBot="1">
      <c r="A1" s="558" t="s">
        <v>159</v>
      </c>
      <c r="B1" s="190"/>
      <c r="C1" s="190"/>
      <c r="D1" s="190"/>
      <c r="E1" s="190"/>
      <c r="F1" s="190"/>
      <c r="G1" s="190"/>
      <c r="H1" s="193" t="s">
        <v>214</v>
      </c>
      <c r="I1" s="190"/>
      <c r="J1" s="190"/>
      <c r="K1" s="190"/>
      <c r="L1" s="190"/>
      <c r="M1" s="190"/>
      <c r="N1" s="190"/>
      <c r="O1" s="190"/>
      <c r="P1" s="190"/>
      <c r="Q1" s="190"/>
      <c r="R1" s="190"/>
      <c r="S1" s="190"/>
      <c r="T1" s="190"/>
      <c r="U1" s="190"/>
      <c r="V1" s="190"/>
      <c r="W1" s="190"/>
      <c r="X1" s="190"/>
      <c r="Y1" s="190"/>
      <c r="Z1" s="190"/>
      <c r="AA1" s="191"/>
      <c r="AB1" s="191"/>
      <c r="AC1" s="191"/>
      <c r="AD1" s="191"/>
      <c r="AE1" s="191"/>
      <c r="AF1" s="191"/>
      <c r="AG1" s="191"/>
      <c r="AH1" s="191"/>
      <c r="AI1" s="191"/>
      <c r="AJ1" s="190"/>
      <c r="AK1" s="190"/>
      <c r="AL1" s="190"/>
      <c r="AM1" s="190"/>
      <c r="AN1" s="190"/>
      <c r="AO1" s="190"/>
      <c r="AP1" s="190"/>
      <c r="AQ1" s="190"/>
      <c r="AR1" s="190"/>
      <c r="AS1" s="190"/>
      <c r="AT1" s="190"/>
      <c r="AU1" s="190"/>
    </row>
    <row r="2" spans="1:47" ht="21" customHeight="1" thickBot="1">
      <c r="A2" s="190"/>
      <c r="B2" s="193"/>
      <c r="C2" s="193"/>
      <c r="D2" s="193"/>
      <c r="E2" s="193"/>
      <c r="F2" s="193"/>
      <c r="G2" s="193"/>
      <c r="H2" s="193"/>
      <c r="I2" s="193"/>
      <c r="J2" s="193"/>
      <c r="K2" s="193"/>
      <c r="L2" s="193"/>
      <c r="M2" s="193"/>
      <c r="N2" s="193"/>
      <c r="O2" s="193"/>
      <c r="P2" s="193"/>
      <c r="Q2" s="190"/>
      <c r="R2" s="190"/>
      <c r="S2" s="190"/>
      <c r="T2" s="190"/>
      <c r="U2" s="190"/>
      <c r="V2" s="190"/>
      <c r="W2" s="190"/>
      <c r="X2" s="1353" t="s">
        <v>516</v>
      </c>
      <c r="Y2" s="1354"/>
      <c r="Z2" s="1354"/>
      <c r="AA2" s="1354"/>
      <c r="AB2" s="1354"/>
      <c r="AC2" s="1354"/>
      <c r="AD2" s="1354"/>
      <c r="AE2" s="1355"/>
      <c r="AF2" s="559"/>
      <c r="AG2" s="559"/>
      <c r="AH2" s="559"/>
      <c r="AI2" s="559"/>
      <c r="AJ2" s="190"/>
      <c r="AK2" s="190"/>
      <c r="AL2" s="190"/>
      <c r="AM2" s="190"/>
      <c r="AN2" s="190"/>
      <c r="AO2" s="190"/>
      <c r="AP2" s="190"/>
      <c r="AQ2" s="190"/>
      <c r="AR2" s="190"/>
      <c r="AS2" s="190"/>
      <c r="AT2" s="190"/>
      <c r="AU2" s="190"/>
    </row>
    <row r="3" spans="1:47" ht="27" customHeight="1" thickBot="1">
      <c r="A3" s="1380" t="s">
        <v>6</v>
      </c>
      <c r="B3" s="1380"/>
      <c r="C3" s="1381"/>
      <c r="D3" s="1377" t="str">
        <f>IF(基本情報入力シート!M16="","",基本情報入力シート!M16)</f>
        <v/>
      </c>
      <c r="E3" s="1378"/>
      <c r="F3" s="1378"/>
      <c r="G3" s="1378"/>
      <c r="H3" s="1378"/>
      <c r="I3" s="1378"/>
      <c r="J3" s="1378"/>
      <c r="K3" s="1378"/>
      <c r="L3" s="1378"/>
      <c r="M3" s="1378"/>
      <c r="N3" s="1378"/>
      <c r="O3" s="1379"/>
      <c r="P3" s="560"/>
      <c r="Q3" s="561"/>
      <c r="R3" s="561"/>
      <c r="S3" s="190"/>
      <c r="T3" s="190"/>
      <c r="U3" s="190"/>
      <c r="V3" s="190"/>
      <c r="W3" s="561"/>
      <c r="X3" s="1403"/>
      <c r="Y3" s="1357"/>
      <c r="Z3" s="1357"/>
      <c r="AA3" s="1357"/>
      <c r="AB3" s="1357"/>
      <c r="AC3" s="1357"/>
      <c r="AD3" s="1357"/>
      <c r="AE3" s="1358"/>
      <c r="AF3" s="190"/>
      <c r="AG3" s="190"/>
      <c r="AH3" s="190"/>
      <c r="AI3" s="190"/>
      <c r="AJ3" s="190"/>
      <c r="AK3" s="190"/>
      <c r="AL3" s="190"/>
      <c r="AM3" s="190"/>
      <c r="AN3" s="190"/>
      <c r="AO3" s="190"/>
      <c r="AP3" s="190"/>
      <c r="AQ3" s="190"/>
      <c r="AR3" s="190"/>
      <c r="AS3" s="190"/>
      <c r="AT3" s="190"/>
      <c r="AU3" s="190"/>
    </row>
    <row r="4" spans="1:47" ht="21" customHeight="1" thickBot="1">
      <c r="A4" s="562"/>
      <c r="B4" s="562"/>
      <c r="C4" s="562"/>
      <c r="D4" s="563"/>
      <c r="E4" s="563"/>
      <c r="F4" s="563"/>
      <c r="G4" s="563"/>
      <c r="H4" s="563"/>
      <c r="I4" s="563"/>
      <c r="J4" s="563"/>
      <c r="K4" s="563"/>
      <c r="L4" s="563"/>
      <c r="M4" s="563"/>
      <c r="N4" s="563"/>
      <c r="O4" s="563"/>
      <c r="P4" s="563"/>
      <c r="Q4" s="561"/>
      <c r="R4" s="561"/>
      <c r="S4" s="190"/>
      <c r="T4" s="190"/>
      <c r="U4" s="190"/>
      <c r="V4" s="190"/>
      <c r="W4" s="561"/>
      <c r="X4" s="1356"/>
      <c r="Y4" s="1357"/>
      <c r="Z4" s="1357"/>
      <c r="AA4" s="1357"/>
      <c r="AB4" s="1357"/>
      <c r="AC4" s="1357"/>
      <c r="AD4" s="1357"/>
      <c r="AE4" s="1358"/>
      <c r="AF4" s="190"/>
      <c r="AG4" s="190"/>
      <c r="AH4" s="190"/>
      <c r="AI4" s="190"/>
      <c r="AJ4" s="190"/>
      <c r="AK4" s="190"/>
      <c r="AL4" s="190"/>
      <c r="AM4" s="190"/>
      <c r="AN4" s="190"/>
      <c r="AO4" s="190"/>
      <c r="AP4" s="190"/>
      <c r="AQ4" s="190"/>
      <c r="AR4" s="190"/>
      <c r="AS4" s="190"/>
      <c r="AT4" s="190"/>
      <c r="AU4" s="190"/>
    </row>
    <row r="5" spans="1:47" ht="27" customHeight="1" thickBot="1">
      <c r="A5" s="609" t="s">
        <v>213</v>
      </c>
      <c r="B5" s="610"/>
      <c r="C5" s="610"/>
      <c r="D5" s="611"/>
      <c r="E5" s="611"/>
      <c r="F5" s="611"/>
      <c r="G5" s="611"/>
      <c r="H5" s="611"/>
      <c r="I5" s="611"/>
      <c r="J5" s="611"/>
      <c r="K5" s="611"/>
      <c r="L5" s="611"/>
      <c r="M5" s="611"/>
      <c r="N5" s="611"/>
      <c r="O5" s="612" t="str">
        <f>IF((SUM(AI12:AI111))=0,"",SUM(AI12:AI111))</f>
        <v/>
      </c>
      <c r="P5" s="563"/>
      <c r="Q5" s="190"/>
      <c r="R5" s="561"/>
      <c r="S5" s="197"/>
      <c r="T5" s="197"/>
      <c r="U5" s="197"/>
      <c r="V5" s="197"/>
      <c r="W5" s="561"/>
      <c r="X5" s="1359"/>
      <c r="Y5" s="1360"/>
      <c r="Z5" s="1360"/>
      <c r="AA5" s="1360"/>
      <c r="AB5" s="1360"/>
      <c r="AC5" s="1360"/>
      <c r="AD5" s="1360"/>
      <c r="AE5" s="1361"/>
      <c r="AF5" s="197"/>
      <c r="AG5" s="197"/>
      <c r="AH5" s="197"/>
      <c r="AI5" s="197"/>
      <c r="AJ5" s="190"/>
      <c r="AK5" s="190"/>
      <c r="AL5" s="190"/>
      <c r="AM5" s="190"/>
      <c r="AN5" s="190"/>
      <c r="AO5" s="190"/>
      <c r="AP5" s="190"/>
      <c r="AQ5" s="190"/>
      <c r="AR5" s="190"/>
      <c r="AS5" s="190"/>
      <c r="AT5" s="190"/>
      <c r="AU5" s="190"/>
    </row>
    <row r="6" spans="1:47" ht="21" customHeight="1" thickBot="1">
      <c r="A6" s="190"/>
      <c r="B6" s="190"/>
      <c r="C6" s="190"/>
      <c r="D6" s="190"/>
      <c r="E6" s="190"/>
      <c r="F6" s="190"/>
      <c r="G6" s="190"/>
      <c r="H6" s="190"/>
      <c r="I6" s="190"/>
      <c r="J6" s="190"/>
      <c r="K6" s="190"/>
      <c r="L6" s="190"/>
      <c r="M6" s="190"/>
      <c r="N6" s="190"/>
      <c r="O6" s="190"/>
      <c r="P6" s="190"/>
      <c r="Q6" s="241"/>
      <c r="R6" s="241"/>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row>
    <row r="7" spans="1:47" ht="18" customHeight="1">
      <c r="A7" s="1384"/>
      <c r="B7" s="1386" t="s">
        <v>7</v>
      </c>
      <c r="C7" s="1387"/>
      <c r="D7" s="1387"/>
      <c r="E7" s="1387"/>
      <c r="F7" s="1387"/>
      <c r="G7" s="1387"/>
      <c r="H7" s="1387"/>
      <c r="I7" s="1387"/>
      <c r="J7" s="1387"/>
      <c r="K7" s="1388"/>
      <c r="L7" s="1392" t="s">
        <v>125</v>
      </c>
      <c r="M7" s="1365" t="s">
        <v>210</v>
      </c>
      <c r="N7" s="1367"/>
      <c r="O7" s="1394" t="s">
        <v>147</v>
      </c>
      <c r="P7" s="1396" t="s">
        <v>76</v>
      </c>
      <c r="Q7" s="1398" t="s">
        <v>201</v>
      </c>
      <c r="R7" s="1408" t="s">
        <v>135</v>
      </c>
      <c r="S7" s="613" t="s">
        <v>46</v>
      </c>
      <c r="T7" s="614"/>
      <c r="U7" s="614"/>
      <c r="V7" s="615"/>
      <c r="W7" s="615"/>
      <c r="X7" s="615"/>
      <c r="Y7" s="615"/>
      <c r="Z7" s="615"/>
      <c r="AA7" s="615"/>
      <c r="AB7" s="615"/>
      <c r="AC7" s="615"/>
      <c r="AD7" s="615"/>
      <c r="AE7" s="615"/>
      <c r="AF7" s="615"/>
      <c r="AG7" s="615"/>
      <c r="AH7" s="615"/>
      <c r="AI7" s="616"/>
      <c r="AJ7" s="190"/>
      <c r="AK7" s="190"/>
      <c r="AL7" s="190"/>
      <c r="AM7" s="190"/>
      <c r="AN7" s="190"/>
      <c r="AO7" s="190"/>
      <c r="AP7" s="190"/>
      <c r="AQ7" s="190"/>
      <c r="AR7" s="190"/>
      <c r="AS7" s="190"/>
      <c r="AT7" s="190"/>
      <c r="AU7" s="190"/>
    </row>
    <row r="8" spans="1:47" ht="14.25" customHeight="1">
      <c r="A8" s="1385"/>
      <c r="B8" s="1389"/>
      <c r="C8" s="1390"/>
      <c r="D8" s="1390"/>
      <c r="E8" s="1390"/>
      <c r="F8" s="1390"/>
      <c r="G8" s="1390"/>
      <c r="H8" s="1390"/>
      <c r="I8" s="1390"/>
      <c r="J8" s="1390"/>
      <c r="K8" s="1391"/>
      <c r="L8" s="1393"/>
      <c r="M8" s="1368"/>
      <c r="N8" s="1370"/>
      <c r="O8" s="1395"/>
      <c r="P8" s="1397"/>
      <c r="Q8" s="1399"/>
      <c r="R8" s="1409"/>
      <c r="S8" s="617"/>
      <c r="T8" s="1404" t="s">
        <v>10</v>
      </c>
      <c r="U8" s="1405"/>
      <c r="V8" s="618" t="s">
        <v>35</v>
      </c>
      <c r="W8" s="1406" t="s">
        <v>29</v>
      </c>
      <c r="X8" s="1407"/>
      <c r="Y8" s="1407"/>
      <c r="Z8" s="1407"/>
      <c r="AA8" s="1407"/>
      <c r="AB8" s="1407"/>
      <c r="AC8" s="1407"/>
      <c r="AD8" s="1407"/>
      <c r="AE8" s="1407"/>
      <c r="AF8" s="1407"/>
      <c r="AG8" s="1407"/>
      <c r="AH8" s="1407"/>
      <c r="AI8" s="619" t="s">
        <v>15</v>
      </c>
      <c r="AJ8" s="190"/>
      <c r="AK8" s="190"/>
      <c r="AL8" s="190"/>
      <c r="AM8" s="190"/>
      <c r="AN8" s="190"/>
      <c r="AO8" s="190"/>
      <c r="AP8" s="190"/>
      <c r="AQ8" s="190"/>
      <c r="AR8" s="190"/>
      <c r="AS8" s="190"/>
      <c r="AT8" s="190"/>
      <c r="AU8" s="190"/>
    </row>
    <row r="9" spans="1:47" ht="13.5" customHeight="1">
      <c r="A9" s="1385"/>
      <c r="B9" s="1389"/>
      <c r="C9" s="1390"/>
      <c r="D9" s="1390"/>
      <c r="E9" s="1390"/>
      <c r="F9" s="1390"/>
      <c r="G9" s="1390"/>
      <c r="H9" s="1390"/>
      <c r="I9" s="1390"/>
      <c r="J9" s="1390"/>
      <c r="K9" s="1391"/>
      <c r="L9" s="1393"/>
      <c r="M9" s="1412"/>
      <c r="N9" s="1413"/>
      <c r="O9" s="1395"/>
      <c r="P9" s="1397"/>
      <c r="Q9" s="1399"/>
      <c r="R9" s="1409"/>
      <c r="S9" s="1371" t="s">
        <v>116</v>
      </c>
      <c r="T9" s="1414" t="s">
        <v>202</v>
      </c>
      <c r="U9" s="1415" t="s">
        <v>136</v>
      </c>
      <c r="V9" s="1410" t="s">
        <v>87</v>
      </c>
      <c r="W9" s="1365" t="s">
        <v>137</v>
      </c>
      <c r="X9" s="1366"/>
      <c r="Y9" s="1366"/>
      <c r="Z9" s="1366"/>
      <c r="AA9" s="1366"/>
      <c r="AB9" s="1366"/>
      <c r="AC9" s="1366"/>
      <c r="AD9" s="1366"/>
      <c r="AE9" s="1366"/>
      <c r="AF9" s="1366"/>
      <c r="AG9" s="1366"/>
      <c r="AH9" s="1366"/>
      <c r="AI9" s="1374" t="s">
        <v>220</v>
      </c>
      <c r="AJ9" s="190"/>
      <c r="AK9" s="190"/>
      <c r="AL9" s="190"/>
      <c r="AM9" s="190"/>
      <c r="AN9" s="190"/>
      <c r="AO9" s="190"/>
      <c r="AP9" s="190"/>
      <c r="AQ9" s="190"/>
      <c r="AR9" s="190"/>
      <c r="AS9" s="190"/>
      <c r="AT9" s="190"/>
      <c r="AU9" s="190"/>
    </row>
    <row r="10" spans="1:47" ht="150" customHeight="1">
      <c r="A10" s="1385"/>
      <c r="B10" s="1389"/>
      <c r="C10" s="1390"/>
      <c r="D10" s="1390"/>
      <c r="E10" s="1390"/>
      <c r="F10" s="1390"/>
      <c r="G10" s="1390"/>
      <c r="H10" s="1390"/>
      <c r="I10" s="1390"/>
      <c r="J10" s="1390"/>
      <c r="K10" s="1391"/>
      <c r="L10" s="1393"/>
      <c r="M10" s="575" t="s">
        <v>211</v>
      </c>
      <c r="N10" s="575" t="s">
        <v>212</v>
      </c>
      <c r="O10" s="1395"/>
      <c r="P10" s="1397"/>
      <c r="Q10" s="1399"/>
      <c r="R10" s="1409"/>
      <c r="S10" s="1371"/>
      <c r="T10" s="1414"/>
      <c r="U10" s="1415"/>
      <c r="V10" s="1411"/>
      <c r="W10" s="1368"/>
      <c r="X10" s="1369"/>
      <c r="Y10" s="1369"/>
      <c r="Z10" s="1369"/>
      <c r="AA10" s="1369"/>
      <c r="AB10" s="1369"/>
      <c r="AC10" s="1369"/>
      <c r="AD10" s="1369"/>
      <c r="AE10" s="1369"/>
      <c r="AF10" s="1369"/>
      <c r="AG10" s="1369"/>
      <c r="AH10" s="1369"/>
      <c r="AI10" s="1374"/>
      <c r="AJ10" s="190"/>
      <c r="AK10" s="190"/>
      <c r="AL10" s="190"/>
      <c r="AM10" s="190"/>
      <c r="AN10" s="190"/>
      <c r="AO10" s="190"/>
      <c r="AP10" s="190"/>
      <c r="AQ10" s="190"/>
      <c r="AR10" s="190"/>
      <c r="AS10" s="190"/>
      <c r="AT10" s="190"/>
      <c r="AU10" s="190"/>
    </row>
    <row r="11" spans="1:47" ht="15" thickBot="1">
      <c r="A11" s="576"/>
      <c r="B11" s="577"/>
      <c r="C11" s="578"/>
      <c r="D11" s="578"/>
      <c r="E11" s="578"/>
      <c r="F11" s="578"/>
      <c r="G11" s="578"/>
      <c r="H11" s="578"/>
      <c r="I11" s="578"/>
      <c r="J11" s="578"/>
      <c r="K11" s="579"/>
      <c r="L11" s="580"/>
      <c r="M11" s="580"/>
      <c r="N11" s="580"/>
      <c r="O11" s="581"/>
      <c r="P11" s="582"/>
      <c r="Q11" s="583"/>
      <c r="R11" s="620"/>
      <c r="S11" s="571"/>
      <c r="T11" s="621"/>
      <c r="U11" s="622"/>
      <c r="V11" s="623"/>
      <c r="W11" s="588"/>
      <c r="X11" s="589"/>
      <c r="Y11" s="589"/>
      <c r="Z11" s="589"/>
      <c r="AA11" s="589"/>
      <c r="AB11" s="589"/>
      <c r="AC11" s="589"/>
      <c r="AD11" s="589"/>
      <c r="AE11" s="589"/>
      <c r="AF11" s="589"/>
      <c r="AG11" s="589"/>
      <c r="AH11" s="589"/>
      <c r="AI11" s="584"/>
      <c r="AJ11" s="190"/>
      <c r="AK11" s="190"/>
      <c r="AL11" s="190"/>
      <c r="AM11" s="190"/>
      <c r="AN11" s="190"/>
      <c r="AO11" s="190"/>
      <c r="AP11" s="190"/>
      <c r="AQ11" s="190"/>
      <c r="AR11" s="190"/>
      <c r="AS11" s="190"/>
      <c r="AT11" s="190"/>
      <c r="AU11" s="190"/>
    </row>
    <row r="12" spans="1:47" ht="33" customHeight="1" thickBot="1">
      <c r="A12" s="590">
        <v>1</v>
      </c>
      <c r="B12" s="593">
        <f>IF(基本情報入力シート!B33="","",基本情報入力シート!C33)</f>
        <v>0</v>
      </c>
      <c r="C12" s="593" t="str">
        <f>IF(基本情報入力シート!C33="","",基本情報入力シート!D33)</f>
        <v/>
      </c>
      <c r="D12" s="593" t="str">
        <f>IF(基本情報入力シート!E33="","",基本情報入力シート!E33)</f>
        <v/>
      </c>
      <c r="E12" s="593" t="str">
        <f>IF(基本情報入力シート!F33="","",基本情報入力シート!F33)</f>
        <v/>
      </c>
      <c r="F12" s="593" t="str">
        <f>IF(基本情報入力シート!G33="","",基本情報入力シート!G33)</f>
        <v/>
      </c>
      <c r="G12" s="593" t="str">
        <f>IF(基本情報入力シート!H33="","",基本情報入力シート!H33)</f>
        <v/>
      </c>
      <c r="H12" s="593" t="str">
        <f>IF(基本情報入力シート!I33="","",基本情報入力シート!I33)</f>
        <v/>
      </c>
      <c r="I12" s="593" t="str">
        <f>IF(基本情報入力シート!J33="","",基本情報入力シート!J33)</f>
        <v/>
      </c>
      <c r="J12" s="593" t="str">
        <f>IF(基本情報入力シート!K33="","",基本情報入力シート!K33)</f>
        <v/>
      </c>
      <c r="K12" s="594" t="str">
        <f>IF(基本情報入力シート!L33="","",基本情報入力シート!L33)</f>
        <v/>
      </c>
      <c r="L12" s="595" t="str">
        <f>IF(基本情報入力シート!M33="","",基本情報入力シート!M33)</f>
        <v/>
      </c>
      <c r="M12" s="595" t="str">
        <f>IF(基本情報入力シート!R33="","",基本情報入力シート!R33)</f>
        <v/>
      </c>
      <c r="N12" s="595" t="str">
        <f>IF(基本情報入力シート!W33="","",基本情報入力シート!W33)</f>
        <v/>
      </c>
      <c r="O12" s="590" t="str">
        <f>IF(基本情報入力シート!X33="","",基本情報入力シート!X33)</f>
        <v/>
      </c>
      <c r="P12" s="596" t="str">
        <f>IF(基本情報入力シート!Y33="","",基本情報入力シート!Y33)</f>
        <v/>
      </c>
      <c r="Q12" s="597" t="str">
        <f>IF(基本情報入力シート!Z33="","",基本情報入力シート!Z33)</f>
        <v/>
      </c>
      <c r="R12" s="624" t="str">
        <f>IF(基本情報入力シート!AA33="","",基本情報入力シート!AA33)</f>
        <v/>
      </c>
      <c r="S12" s="625"/>
      <c r="T12" s="626"/>
      <c r="U12" s="627" t="str">
        <f>IF(P12="","",VLOOKUP(P12,【参考】数式用!$A$5:$I$38,MATCH(T12,【参考】数式用!$H$4:$I$4,0)+7,0))</f>
        <v/>
      </c>
      <c r="V12" s="834"/>
      <c r="W12" s="235" t="s">
        <v>34</v>
      </c>
      <c r="X12" s="628"/>
      <c r="Y12" s="232" t="s">
        <v>12</v>
      </c>
      <c r="Z12" s="628"/>
      <c r="AA12" s="384" t="s">
        <v>102</v>
      </c>
      <c r="AB12" s="628"/>
      <c r="AC12" s="232" t="s">
        <v>12</v>
      </c>
      <c r="AD12" s="628"/>
      <c r="AE12" s="232" t="s">
        <v>17</v>
      </c>
      <c r="AF12" s="604" t="s">
        <v>49</v>
      </c>
      <c r="AG12" s="606" t="str">
        <f t="shared" ref="AG12:AG16" si="0">IF(X12&gt;=1,(AB12*12+AD12)-(X12*12+Z12)+1,"")</f>
        <v/>
      </c>
      <c r="AH12" s="606" t="s">
        <v>69</v>
      </c>
      <c r="AI12" s="607" t="str">
        <f t="shared" ref="AI12:AI43" si="1">IFERROR(ROUNDDOWN(ROUND(Q12*R12,0)*U12,0)*AG12,"")</f>
        <v/>
      </c>
      <c r="AJ12" s="190"/>
      <c r="AK12" s="629" t="str">
        <f>IFERROR(IF(AND(T12="特定加算Ⅰ",OR(V12="",V12="-",V12="いずれも取得していない")),"☓","○"),"")</f>
        <v>○</v>
      </c>
      <c r="AL12" s="630" t="str">
        <f>IFERROR(IF(AND(T12="特定加算Ⅰ",OR(V12="",V12="-",V12="いずれも取得していない")),"！特定加算Ⅰが選択されています。該当する介護福祉士配置等要件を選択してください。",""),"")</f>
        <v/>
      </c>
      <c r="AM12" s="631"/>
      <c r="AN12" s="631"/>
      <c r="AO12" s="631"/>
      <c r="AP12" s="631"/>
      <c r="AQ12" s="631"/>
      <c r="AR12" s="631"/>
      <c r="AS12" s="631"/>
      <c r="AT12" s="631"/>
      <c r="AU12" s="632"/>
    </row>
    <row r="13" spans="1:47" ht="33" customHeight="1" thickBot="1">
      <c r="A13" s="590">
        <f>A12+1</f>
        <v>2</v>
      </c>
      <c r="B13" s="593">
        <f>IF(基本情報入力シート!B34="","",基本情報入力シート!C34)</f>
        <v>0</v>
      </c>
      <c r="C13" s="593" t="str">
        <f>IF(基本情報入力シート!C34="","",基本情報入力シート!D34)</f>
        <v/>
      </c>
      <c r="D13" s="593" t="str">
        <f>IF(基本情報入力シート!E34="","",基本情報入力シート!E34)</f>
        <v/>
      </c>
      <c r="E13" s="593" t="str">
        <f>IF(基本情報入力シート!F34="","",基本情報入力シート!F34)</f>
        <v/>
      </c>
      <c r="F13" s="593" t="str">
        <f>IF(基本情報入力シート!G34="","",基本情報入力シート!G34)</f>
        <v/>
      </c>
      <c r="G13" s="593" t="str">
        <f>IF(基本情報入力シート!H34="","",基本情報入力シート!H34)</f>
        <v/>
      </c>
      <c r="H13" s="593" t="str">
        <f>IF(基本情報入力シート!I34="","",基本情報入力シート!I34)</f>
        <v/>
      </c>
      <c r="I13" s="593" t="str">
        <f>IF(基本情報入力シート!J34="","",基本情報入力シート!J34)</f>
        <v/>
      </c>
      <c r="J13" s="593" t="str">
        <f>IF(基本情報入力シート!K34="","",基本情報入力シート!K34)</f>
        <v/>
      </c>
      <c r="K13" s="594" t="str">
        <f>IF(基本情報入力シート!L34="","",基本情報入力シート!L34)</f>
        <v/>
      </c>
      <c r="L13" s="595" t="str">
        <f>IF(基本情報入力シート!M34="","",基本情報入力シート!M34)</f>
        <v/>
      </c>
      <c r="M13" s="595" t="str">
        <f>IF(基本情報入力シート!R34="","",基本情報入力シート!R34)</f>
        <v/>
      </c>
      <c r="N13" s="595" t="str">
        <f>IF(基本情報入力シート!W34="","",基本情報入力シート!W34)</f>
        <v/>
      </c>
      <c r="O13" s="590" t="str">
        <f>IF(基本情報入力シート!X34="","",基本情報入力シート!X34)</f>
        <v/>
      </c>
      <c r="P13" s="596" t="str">
        <f>IF(基本情報入力シート!Y34="","",基本情報入力シート!Y34)</f>
        <v/>
      </c>
      <c r="Q13" s="597" t="str">
        <f>IF(基本情報入力シート!Z34="","",基本情報入力シート!Z34)</f>
        <v/>
      </c>
      <c r="R13" s="624" t="str">
        <f>IF(基本情報入力シート!AA34="","",基本情報入力シート!AA34)</f>
        <v/>
      </c>
      <c r="S13" s="625"/>
      <c r="T13" s="626"/>
      <c r="U13" s="627" t="str">
        <f>IF(P13="","",VLOOKUP(P13,【参考】数式用!$A$5:$I$38,MATCH(T13,【参考】数式用!$H$4:$I$4,0)+7,0))</f>
        <v/>
      </c>
      <c r="V13" s="834"/>
      <c r="W13" s="235" t="s">
        <v>34</v>
      </c>
      <c r="X13" s="628"/>
      <c r="Y13" s="232" t="s">
        <v>12</v>
      </c>
      <c r="Z13" s="628"/>
      <c r="AA13" s="384" t="s">
        <v>102</v>
      </c>
      <c r="AB13" s="628"/>
      <c r="AC13" s="232" t="s">
        <v>12</v>
      </c>
      <c r="AD13" s="628"/>
      <c r="AE13" s="232" t="s">
        <v>17</v>
      </c>
      <c r="AF13" s="604" t="s">
        <v>49</v>
      </c>
      <c r="AG13" s="605" t="str">
        <f t="shared" si="0"/>
        <v/>
      </c>
      <c r="AH13" s="606" t="s">
        <v>69</v>
      </c>
      <c r="AI13" s="607" t="str">
        <f t="shared" si="1"/>
        <v/>
      </c>
      <c r="AJ13" s="190"/>
      <c r="AK13" s="629" t="str">
        <f>IFERROR(IF(AND(T13="特定加算Ⅰ",OR(V13="",V13="-",V13="いずれも取得していない")),"☓","○"),"")</f>
        <v>○</v>
      </c>
      <c r="AL13" s="630" t="str">
        <f>IFERROR(IF(AND(T13="特定加算Ⅰ",OR(V13="",V13="-",V13="いずれも取得していない")),"！特定加算Ⅰが選択されています。該当する介護福祉士配置等要件を選択してください。",""),"")</f>
        <v/>
      </c>
      <c r="AM13" s="631"/>
      <c r="AN13" s="631"/>
      <c r="AO13" s="631"/>
      <c r="AP13" s="631"/>
      <c r="AQ13" s="631"/>
      <c r="AR13" s="631"/>
      <c r="AS13" s="631"/>
      <c r="AT13" s="631"/>
      <c r="AU13" s="632"/>
    </row>
    <row r="14" spans="1:47" ht="33" customHeight="1" thickBot="1">
      <c r="A14" s="590">
        <f t="shared" ref="A14:A111" si="2">A13+1</f>
        <v>3</v>
      </c>
      <c r="B14" s="593">
        <f>IF(基本情報入力シート!B35="","",基本情報入力シート!C35)</f>
        <v>0</v>
      </c>
      <c r="C14" s="593" t="str">
        <f>IF(基本情報入力シート!C35="","",基本情報入力シート!D35)</f>
        <v/>
      </c>
      <c r="D14" s="593" t="str">
        <f>IF(基本情報入力シート!E35="","",基本情報入力シート!E35)</f>
        <v/>
      </c>
      <c r="E14" s="593" t="str">
        <f>IF(基本情報入力シート!F35="","",基本情報入力シート!F35)</f>
        <v/>
      </c>
      <c r="F14" s="593" t="str">
        <f>IF(基本情報入力シート!G35="","",基本情報入力シート!G35)</f>
        <v/>
      </c>
      <c r="G14" s="593" t="str">
        <f>IF(基本情報入力シート!H35="","",基本情報入力シート!H35)</f>
        <v/>
      </c>
      <c r="H14" s="593" t="str">
        <f>IF(基本情報入力シート!I35="","",基本情報入力シート!I35)</f>
        <v/>
      </c>
      <c r="I14" s="593" t="str">
        <f>IF(基本情報入力シート!J35="","",基本情報入力シート!J35)</f>
        <v/>
      </c>
      <c r="J14" s="593" t="str">
        <f>IF(基本情報入力シート!K35="","",基本情報入力シート!K35)</f>
        <v/>
      </c>
      <c r="K14" s="594" t="str">
        <f>IF(基本情報入力シート!L35="","",基本情報入力シート!L35)</f>
        <v/>
      </c>
      <c r="L14" s="595" t="str">
        <f>IF(基本情報入力シート!M35="","",基本情報入力シート!M35)</f>
        <v/>
      </c>
      <c r="M14" s="595" t="str">
        <f>IF(基本情報入力シート!R35="","",基本情報入力シート!R35)</f>
        <v/>
      </c>
      <c r="N14" s="595" t="str">
        <f>IF(基本情報入力シート!W35="","",基本情報入力シート!W35)</f>
        <v/>
      </c>
      <c r="O14" s="590" t="str">
        <f>IF(基本情報入力シート!X35="","",基本情報入力シート!X35)</f>
        <v/>
      </c>
      <c r="P14" s="596" t="str">
        <f>IF(基本情報入力シート!Y35="","",基本情報入力シート!Y35)</f>
        <v/>
      </c>
      <c r="Q14" s="597" t="str">
        <f>IF(基本情報入力シート!Z35="","",基本情報入力シート!Z35)</f>
        <v/>
      </c>
      <c r="R14" s="624" t="str">
        <f>IF(基本情報入力シート!AA35="","",基本情報入力シート!AA35)</f>
        <v/>
      </c>
      <c r="S14" s="625"/>
      <c r="T14" s="626"/>
      <c r="U14" s="627" t="str">
        <f>IF(P14="","",VLOOKUP(P14,【参考】数式用!$A$5:$I$38,MATCH(T14,【参考】数式用!$H$4:$I$4,0)+7,0))</f>
        <v/>
      </c>
      <c r="V14" s="834"/>
      <c r="W14" s="235" t="s">
        <v>34</v>
      </c>
      <c r="X14" s="628"/>
      <c r="Y14" s="232" t="s">
        <v>12</v>
      </c>
      <c r="Z14" s="628"/>
      <c r="AA14" s="384" t="s">
        <v>102</v>
      </c>
      <c r="AB14" s="628"/>
      <c r="AC14" s="232" t="s">
        <v>12</v>
      </c>
      <c r="AD14" s="628"/>
      <c r="AE14" s="232" t="s">
        <v>17</v>
      </c>
      <c r="AF14" s="604" t="s">
        <v>49</v>
      </c>
      <c r="AG14" s="605" t="str">
        <f t="shared" si="0"/>
        <v/>
      </c>
      <c r="AH14" s="606" t="s">
        <v>69</v>
      </c>
      <c r="AI14" s="607" t="str">
        <f t="shared" si="1"/>
        <v/>
      </c>
      <c r="AJ14" s="190"/>
      <c r="AK14" s="629" t="str">
        <f t="shared" ref="AK14:AK18" si="3">IFERROR(IF(AND(T14="特定加算Ⅰ",OR(V14="",V14="-",V14="いずれも取得していない")),"☓","○"),"")</f>
        <v>○</v>
      </c>
      <c r="AL14" s="630" t="str">
        <f t="shared" ref="AL14:AL18" si="4">IFERROR(IF(AND(T14="特定加算Ⅰ",OR(V14="",V14="-",V14="いずれも取得していない")),"！特定加算Ⅰが選択されています。該当する介護福祉士配置等要件を選択してください。",""),"")</f>
        <v/>
      </c>
      <c r="AM14" s="631"/>
      <c r="AN14" s="631"/>
      <c r="AO14" s="631"/>
      <c r="AP14" s="631"/>
      <c r="AQ14" s="631"/>
      <c r="AR14" s="631"/>
      <c r="AS14" s="631"/>
      <c r="AT14" s="631"/>
      <c r="AU14" s="632"/>
    </row>
    <row r="15" spans="1:47" ht="33" customHeight="1" thickBot="1">
      <c r="A15" s="590">
        <f t="shared" si="2"/>
        <v>4</v>
      </c>
      <c r="B15" s="593">
        <f>IF(基本情報入力シート!B36="","",基本情報入力シート!C36)</f>
        <v>0</v>
      </c>
      <c r="C15" s="593" t="str">
        <f>IF(基本情報入力シート!C36="","",基本情報入力シート!D36)</f>
        <v/>
      </c>
      <c r="D15" s="593" t="str">
        <f>IF(基本情報入力シート!E36="","",基本情報入力シート!E36)</f>
        <v/>
      </c>
      <c r="E15" s="593" t="str">
        <f>IF(基本情報入力シート!F36="","",基本情報入力シート!F36)</f>
        <v/>
      </c>
      <c r="F15" s="593" t="str">
        <f>IF(基本情報入力シート!G36="","",基本情報入力シート!G36)</f>
        <v/>
      </c>
      <c r="G15" s="593" t="str">
        <f>IF(基本情報入力シート!H36="","",基本情報入力シート!H36)</f>
        <v/>
      </c>
      <c r="H15" s="593" t="str">
        <f>IF(基本情報入力シート!I36="","",基本情報入力シート!I36)</f>
        <v/>
      </c>
      <c r="I15" s="593" t="str">
        <f>IF(基本情報入力シート!J36="","",基本情報入力シート!J36)</f>
        <v/>
      </c>
      <c r="J15" s="593" t="str">
        <f>IF(基本情報入力シート!K36="","",基本情報入力シート!K36)</f>
        <v/>
      </c>
      <c r="K15" s="594" t="str">
        <f>IF(基本情報入力シート!L36="","",基本情報入力シート!L36)</f>
        <v/>
      </c>
      <c r="L15" s="595" t="str">
        <f>IF(基本情報入力シート!M36="","",基本情報入力シート!M36)</f>
        <v/>
      </c>
      <c r="M15" s="595" t="str">
        <f>IF(基本情報入力シート!R36="","",基本情報入力シート!R36)</f>
        <v/>
      </c>
      <c r="N15" s="595" t="str">
        <f>IF(基本情報入力シート!W36="","",基本情報入力シート!W36)</f>
        <v/>
      </c>
      <c r="O15" s="590" t="str">
        <f>IF(基本情報入力シート!X36="","",基本情報入力シート!X36)</f>
        <v/>
      </c>
      <c r="P15" s="596" t="str">
        <f>IF(基本情報入力シート!Y36="","",基本情報入力シート!Y36)</f>
        <v/>
      </c>
      <c r="Q15" s="597" t="str">
        <f>IF(基本情報入力シート!Z36="","",基本情報入力シート!Z36)</f>
        <v/>
      </c>
      <c r="R15" s="624" t="str">
        <f>IF(基本情報入力シート!AA36="","",基本情報入力シート!AA36)</f>
        <v/>
      </c>
      <c r="S15" s="625"/>
      <c r="T15" s="626"/>
      <c r="U15" s="627" t="str">
        <f>IF(P15="","",VLOOKUP(P15,【参考】数式用!$A$5:$I$38,MATCH(T15,【参考】数式用!$H$4:$I$4,0)+7,0))</f>
        <v/>
      </c>
      <c r="V15" s="834"/>
      <c r="W15" s="235" t="s">
        <v>34</v>
      </c>
      <c r="X15" s="628"/>
      <c r="Y15" s="232" t="s">
        <v>12</v>
      </c>
      <c r="Z15" s="628"/>
      <c r="AA15" s="384" t="s">
        <v>102</v>
      </c>
      <c r="AB15" s="628"/>
      <c r="AC15" s="232" t="s">
        <v>12</v>
      </c>
      <c r="AD15" s="628"/>
      <c r="AE15" s="232" t="s">
        <v>17</v>
      </c>
      <c r="AF15" s="604" t="s">
        <v>49</v>
      </c>
      <c r="AG15" s="605" t="str">
        <f t="shared" si="0"/>
        <v/>
      </c>
      <c r="AH15" s="606" t="s">
        <v>69</v>
      </c>
      <c r="AI15" s="607" t="str">
        <f t="shared" si="1"/>
        <v/>
      </c>
      <c r="AJ15" s="190"/>
      <c r="AK15" s="629" t="str">
        <f t="shared" si="3"/>
        <v>○</v>
      </c>
      <c r="AL15" s="630" t="str">
        <f t="shared" si="4"/>
        <v/>
      </c>
      <c r="AM15" s="631"/>
      <c r="AN15" s="631"/>
      <c r="AO15" s="631"/>
      <c r="AP15" s="631"/>
      <c r="AQ15" s="631"/>
      <c r="AR15" s="631"/>
      <c r="AS15" s="631"/>
      <c r="AT15" s="631"/>
      <c r="AU15" s="632"/>
    </row>
    <row r="16" spans="1:47" ht="33" customHeight="1" thickBot="1">
      <c r="A16" s="590">
        <f t="shared" si="2"/>
        <v>5</v>
      </c>
      <c r="B16" s="593">
        <f>IF(基本情報入力シート!B37="","",基本情報入力シート!C37)</f>
        <v>0</v>
      </c>
      <c r="C16" s="593" t="str">
        <f>IF(基本情報入力シート!C37="","",基本情報入力シート!D37)</f>
        <v/>
      </c>
      <c r="D16" s="593" t="str">
        <f>IF(基本情報入力シート!E37="","",基本情報入力シート!E37)</f>
        <v/>
      </c>
      <c r="E16" s="593" t="str">
        <f>IF(基本情報入力シート!F37="","",基本情報入力シート!F37)</f>
        <v/>
      </c>
      <c r="F16" s="593" t="str">
        <f>IF(基本情報入力シート!G37="","",基本情報入力シート!G37)</f>
        <v/>
      </c>
      <c r="G16" s="593" t="str">
        <f>IF(基本情報入力シート!H37="","",基本情報入力シート!H37)</f>
        <v/>
      </c>
      <c r="H16" s="593" t="str">
        <f>IF(基本情報入力シート!I37="","",基本情報入力シート!I37)</f>
        <v/>
      </c>
      <c r="I16" s="593" t="str">
        <f>IF(基本情報入力シート!J37="","",基本情報入力シート!J37)</f>
        <v/>
      </c>
      <c r="J16" s="593" t="str">
        <f>IF(基本情報入力シート!K37="","",基本情報入力シート!K37)</f>
        <v/>
      </c>
      <c r="K16" s="594" t="str">
        <f>IF(基本情報入力シート!L37="","",基本情報入力シート!L37)</f>
        <v/>
      </c>
      <c r="L16" s="595" t="str">
        <f>IF(基本情報入力シート!M37="","",基本情報入力シート!M37)</f>
        <v/>
      </c>
      <c r="M16" s="595" t="str">
        <f>IF(基本情報入力シート!R37="","",基本情報入力シート!R37)</f>
        <v/>
      </c>
      <c r="N16" s="595" t="str">
        <f>IF(基本情報入力シート!W37="","",基本情報入力シート!W37)</f>
        <v/>
      </c>
      <c r="O16" s="590" t="str">
        <f>IF(基本情報入力シート!X37="","",基本情報入力シート!X37)</f>
        <v/>
      </c>
      <c r="P16" s="596" t="str">
        <f>IF(基本情報入力シート!Y37="","",基本情報入力シート!Y37)</f>
        <v/>
      </c>
      <c r="Q16" s="597" t="str">
        <f>IF(基本情報入力シート!Z37="","",基本情報入力シート!Z37)</f>
        <v/>
      </c>
      <c r="R16" s="624" t="str">
        <f>IF(基本情報入力シート!AA37="","",基本情報入力シート!AA37)</f>
        <v/>
      </c>
      <c r="S16" s="625"/>
      <c r="T16" s="626"/>
      <c r="U16" s="627" t="str">
        <f>IF(P16="","",VLOOKUP(P16,【参考】数式用!$A$5:$I$38,MATCH(T16,【参考】数式用!$H$4:$I$4,0)+7,0))</f>
        <v/>
      </c>
      <c r="V16" s="834"/>
      <c r="W16" s="235" t="s">
        <v>34</v>
      </c>
      <c r="X16" s="628"/>
      <c r="Y16" s="232" t="s">
        <v>12</v>
      </c>
      <c r="Z16" s="628"/>
      <c r="AA16" s="384" t="s">
        <v>102</v>
      </c>
      <c r="AB16" s="628"/>
      <c r="AC16" s="232" t="s">
        <v>12</v>
      </c>
      <c r="AD16" s="628"/>
      <c r="AE16" s="232" t="s">
        <v>17</v>
      </c>
      <c r="AF16" s="604" t="s">
        <v>49</v>
      </c>
      <c r="AG16" s="605" t="str">
        <f t="shared" si="0"/>
        <v/>
      </c>
      <c r="AH16" s="606" t="s">
        <v>69</v>
      </c>
      <c r="AI16" s="607" t="str">
        <f t="shared" si="1"/>
        <v/>
      </c>
      <c r="AJ16" s="190"/>
      <c r="AK16" s="629" t="str">
        <f t="shared" si="3"/>
        <v>○</v>
      </c>
      <c r="AL16" s="630" t="str">
        <f t="shared" si="4"/>
        <v/>
      </c>
      <c r="AM16" s="631"/>
      <c r="AN16" s="631"/>
      <c r="AO16" s="631"/>
      <c r="AP16" s="631"/>
      <c r="AQ16" s="631"/>
      <c r="AR16" s="631"/>
      <c r="AS16" s="631"/>
      <c r="AT16" s="631"/>
      <c r="AU16" s="632"/>
    </row>
    <row r="17" spans="1:47" ht="33" customHeight="1" thickBot="1">
      <c r="A17" s="590">
        <f t="shared" si="2"/>
        <v>6</v>
      </c>
      <c r="B17" s="593">
        <f>IF(基本情報入力シート!B38="","",基本情報入力シート!C38)</f>
        <v>0</v>
      </c>
      <c r="C17" s="593" t="str">
        <f>IF(基本情報入力シート!C38="","",基本情報入力シート!D38)</f>
        <v/>
      </c>
      <c r="D17" s="593" t="str">
        <f>IF(基本情報入力シート!E38="","",基本情報入力シート!E38)</f>
        <v/>
      </c>
      <c r="E17" s="593" t="str">
        <f>IF(基本情報入力シート!F38="","",基本情報入力シート!F38)</f>
        <v/>
      </c>
      <c r="F17" s="593" t="str">
        <f>IF(基本情報入力シート!G38="","",基本情報入力シート!G38)</f>
        <v/>
      </c>
      <c r="G17" s="593" t="str">
        <f>IF(基本情報入力シート!H38="","",基本情報入力シート!H38)</f>
        <v/>
      </c>
      <c r="H17" s="593" t="str">
        <f>IF(基本情報入力シート!I38="","",基本情報入力シート!I38)</f>
        <v/>
      </c>
      <c r="I17" s="593" t="str">
        <f>IF(基本情報入力シート!J38="","",基本情報入力シート!J38)</f>
        <v/>
      </c>
      <c r="J17" s="593" t="str">
        <f>IF(基本情報入力シート!K38="","",基本情報入力シート!K38)</f>
        <v/>
      </c>
      <c r="K17" s="594" t="str">
        <f>IF(基本情報入力シート!L38="","",基本情報入力シート!L38)</f>
        <v/>
      </c>
      <c r="L17" s="595" t="str">
        <f>IF(基本情報入力シート!M38="","",基本情報入力シート!M38)</f>
        <v/>
      </c>
      <c r="M17" s="595" t="str">
        <f>IF(基本情報入力シート!R38="","",基本情報入力シート!R38)</f>
        <v/>
      </c>
      <c r="N17" s="595" t="str">
        <f>IF(基本情報入力シート!W38="","",基本情報入力シート!W38)</f>
        <v/>
      </c>
      <c r="O17" s="590" t="str">
        <f>IF(基本情報入力シート!X38="","",基本情報入力シート!X38)</f>
        <v/>
      </c>
      <c r="P17" s="596" t="str">
        <f>IF(基本情報入力シート!Y38="","",基本情報入力シート!Y38)</f>
        <v/>
      </c>
      <c r="Q17" s="597" t="str">
        <f>IF(基本情報入力シート!Z38="","",基本情報入力シート!Z38)</f>
        <v/>
      </c>
      <c r="R17" s="624" t="str">
        <f>IF(基本情報入力シート!AA38="","",基本情報入力シート!AA38)</f>
        <v/>
      </c>
      <c r="S17" s="625"/>
      <c r="T17" s="626"/>
      <c r="U17" s="627" t="str">
        <f>IF(P17="","",VLOOKUP(P17,【参考】数式用!$A$5:$I$38,MATCH(T17,【参考】数式用!$H$4:$I$4,0)+7,0))</f>
        <v/>
      </c>
      <c r="V17" s="834"/>
      <c r="W17" s="235" t="s">
        <v>193</v>
      </c>
      <c r="X17" s="628"/>
      <c r="Y17" s="232" t="s">
        <v>194</v>
      </c>
      <c r="Z17" s="628"/>
      <c r="AA17" s="384" t="s">
        <v>195</v>
      </c>
      <c r="AB17" s="628"/>
      <c r="AC17" s="232" t="s">
        <v>194</v>
      </c>
      <c r="AD17" s="628"/>
      <c r="AE17" s="232" t="s">
        <v>196</v>
      </c>
      <c r="AF17" s="604" t="s">
        <v>197</v>
      </c>
      <c r="AG17" s="605" t="str">
        <f t="shared" ref="AG17:AG80" si="5">IF(X17&gt;=1,(AB17*12+AD17)-(X17*12+Z17)+1,"")</f>
        <v/>
      </c>
      <c r="AH17" s="606" t="s">
        <v>198</v>
      </c>
      <c r="AI17" s="607" t="str">
        <f t="shared" si="1"/>
        <v/>
      </c>
      <c r="AJ17" s="190"/>
      <c r="AK17" s="629" t="str">
        <f t="shared" si="3"/>
        <v>○</v>
      </c>
      <c r="AL17" s="630" t="str">
        <f t="shared" si="4"/>
        <v/>
      </c>
      <c r="AM17" s="631"/>
      <c r="AN17" s="631"/>
      <c r="AO17" s="631"/>
      <c r="AP17" s="631"/>
      <c r="AQ17" s="631"/>
      <c r="AR17" s="631"/>
      <c r="AS17" s="631"/>
      <c r="AT17" s="631"/>
      <c r="AU17" s="632"/>
    </row>
    <row r="18" spans="1:47" ht="33" customHeight="1" thickBot="1">
      <c r="A18" s="590">
        <f t="shared" si="2"/>
        <v>7</v>
      </c>
      <c r="B18" s="591" t="str">
        <f>IF(基本情報入力シート!C39="","",基本情報入力シート!C39)</f>
        <v/>
      </c>
      <c r="C18" s="593" t="str">
        <f>IF(基本情報入力シート!C39="","",基本情報入力シート!D39)</f>
        <v/>
      </c>
      <c r="D18" s="593" t="str">
        <f>IF(基本情報入力シート!E39="","",基本情報入力シート!E39)</f>
        <v/>
      </c>
      <c r="E18" s="593" t="str">
        <f>IF(基本情報入力シート!F39="","",基本情報入力シート!F39)</f>
        <v/>
      </c>
      <c r="F18" s="593" t="str">
        <f>IF(基本情報入力シート!G39="","",基本情報入力シート!G39)</f>
        <v/>
      </c>
      <c r="G18" s="593" t="str">
        <f>IF(基本情報入力シート!H39="","",基本情報入力シート!H39)</f>
        <v/>
      </c>
      <c r="H18" s="593" t="str">
        <f>IF(基本情報入力シート!I39="","",基本情報入力シート!I39)</f>
        <v/>
      </c>
      <c r="I18" s="593" t="str">
        <f>IF(基本情報入力シート!J39="","",基本情報入力シート!J39)</f>
        <v/>
      </c>
      <c r="J18" s="593" t="str">
        <f>IF(基本情報入力シート!K39="","",基本情報入力シート!K39)</f>
        <v/>
      </c>
      <c r="K18" s="594" t="str">
        <f>IF(基本情報入力シート!L39="","",基本情報入力シート!L39)</f>
        <v/>
      </c>
      <c r="L18" s="595" t="str">
        <f>IF(基本情報入力シート!M39="","",基本情報入力シート!M39)</f>
        <v/>
      </c>
      <c r="M18" s="595" t="str">
        <f>IF(基本情報入力シート!R39="","",基本情報入力シート!R39)</f>
        <v/>
      </c>
      <c r="N18" s="595" t="str">
        <f>IF(基本情報入力シート!W39="","",基本情報入力シート!W39)</f>
        <v/>
      </c>
      <c r="O18" s="590" t="str">
        <f>IF(基本情報入力シート!X39="","",基本情報入力シート!X39)</f>
        <v/>
      </c>
      <c r="P18" s="596" t="str">
        <f>IF(基本情報入力シート!Y39="","",基本情報入力シート!Y39)</f>
        <v/>
      </c>
      <c r="Q18" s="597" t="str">
        <f>IF(基本情報入力シート!Z39="","",基本情報入力シート!Z39)</f>
        <v/>
      </c>
      <c r="R18" s="624" t="str">
        <f>IF(基本情報入力シート!AA39="","",基本情報入力シート!AA39)</f>
        <v/>
      </c>
      <c r="S18" s="625"/>
      <c r="T18" s="626"/>
      <c r="U18" s="627" t="str">
        <f>IF(P18="","",VLOOKUP(P18,【参考】数式用!$A$5:$I$38,MATCH(T18,【参考】数式用!$H$4:$I$4,0)+7,0))</f>
        <v/>
      </c>
      <c r="V18" s="834"/>
      <c r="W18" s="235" t="s">
        <v>193</v>
      </c>
      <c r="X18" s="628"/>
      <c r="Y18" s="232" t="s">
        <v>194</v>
      </c>
      <c r="Z18" s="628"/>
      <c r="AA18" s="384" t="s">
        <v>195</v>
      </c>
      <c r="AB18" s="628"/>
      <c r="AC18" s="232" t="s">
        <v>194</v>
      </c>
      <c r="AD18" s="628"/>
      <c r="AE18" s="232" t="s">
        <v>196</v>
      </c>
      <c r="AF18" s="604" t="s">
        <v>197</v>
      </c>
      <c r="AG18" s="605" t="str">
        <f t="shared" si="5"/>
        <v/>
      </c>
      <c r="AH18" s="606" t="s">
        <v>198</v>
      </c>
      <c r="AI18" s="607" t="str">
        <f t="shared" si="1"/>
        <v/>
      </c>
      <c r="AJ18" s="190"/>
      <c r="AK18" s="629" t="str">
        <f t="shared" si="3"/>
        <v>○</v>
      </c>
      <c r="AL18" s="630" t="str">
        <f t="shared" si="4"/>
        <v/>
      </c>
      <c r="AM18" s="631"/>
      <c r="AN18" s="631"/>
      <c r="AO18" s="631"/>
      <c r="AP18" s="631"/>
      <c r="AQ18" s="631"/>
      <c r="AR18" s="631"/>
      <c r="AS18" s="631"/>
      <c r="AT18" s="631"/>
      <c r="AU18" s="632"/>
    </row>
    <row r="19" spans="1:47" ht="33" customHeight="1" thickBot="1">
      <c r="A19" s="590">
        <f t="shared" si="2"/>
        <v>8</v>
      </c>
      <c r="B19" s="591" t="str">
        <f>IF(基本情報入力シート!C40="","",基本情報入力シート!C40)</f>
        <v/>
      </c>
      <c r="C19" s="593" t="str">
        <f>IF(基本情報入力シート!C40="","",基本情報入力シート!D40)</f>
        <v/>
      </c>
      <c r="D19" s="593" t="str">
        <f>IF(基本情報入力シート!E40="","",基本情報入力シート!E40)</f>
        <v/>
      </c>
      <c r="E19" s="593" t="str">
        <f>IF(基本情報入力シート!F40="","",基本情報入力シート!F40)</f>
        <v/>
      </c>
      <c r="F19" s="593" t="str">
        <f>IF(基本情報入力シート!G40="","",基本情報入力シート!G40)</f>
        <v/>
      </c>
      <c r="G19" s="593" t="str">
        <f>IF(基本情報入力シート!H40="","",基本情報入力シート!H40)</f>
        <v/>
      </c>
      <c r="H19" s="593" t="str">
        <f>IF(基本情報入力シート!I40="","",基本情報入力シート!I40)</f>
        <v/>
      </c>
      <c r="I19" s="593" t="str">
        <f>IF(基本情報入力シート!J40="","",基本情報入力シート!J40)</f>
        <v/>
      </c>
      <c r="J19" s="593" t="str">
        <f>IF(基本情報入力シート!K40="","",基本情報入力シート!K40)</f>
        <v/>
      </c>
      <c r="K19" s="594" t="str">
        <f>IF(基本情報入力シート!L40="","",基本情報入力シート!L40)</f>
        <v/>
      </c>
      <c r="L19" s="595" t="str">
        <f>IF(基本情報入力シート!M40="","",基本情報入力シート!M40)</f>
        <v/>
      </c>
      <c r="M19" s="595" t="str">
        <f>IF(基本情報入力シート!R40="","",基本情報入力シート!R40)</f>
        <v/>
      </c>
      <c r="N19" s="595" t="str">
        <f>IF(基本情報入力シート!W40="","",基本情報入力シート!W40)</f>
        <v/>
      </c>
      <c r="O19" s="590" t="str">
        <f>IF(基本情報入力シート!X40="","",基本情報入力シート!X40)</f>
        <v/>
      </c>
      <c r="P19" s="596" t="str">
        <f>IF(基本情報入力シート!Y40="","",基本情報入力シート!Y40)</f>
        <v/>
      </c>
      <c r="Q19" s="597" t="str">
        <f>IF(基本情報入力シート!Z40="","",基本情報入力シート!Z40)</f>
        <v/>
      </c>
      <c r="R19" s="624" t="str">
        <f>IF(基本情報入力シート!AA40="","",基本情報入力シート!AA40)</f>
        <v/>
      </c>
      <c r="S19" s="625"/>
      <c r="T19" s="626"/>
      <c r="U19" s="627" t="str">
        <f>IF(P19="","",VLOOKUP(P19,【参考】数式用!$A$5:$I$38,MATCH(T19,【参考】数式用!$H$4:$I$4,0)+7,0))</f>
        <v/>
      </c>
      <c r="V19" s="834"/>
      <c r="W19" s="235" t="s">
        <v>193</v>
      </c>
      <c r="X19" s="628"/>
      <c r="Y19" s="232" t="s">
        <v>194</v>
      </c>
      <c r="Z19" s="628"/>
      <c r="AA19" s="384" t="s">
        <v>195</v>
      </c>
      <c r="AB19" s="628"/>
      <c r="AC19" s="232" t="s">
        <v>194</v>
      </c>
      <c r="AD19" s="628"/>
      <c r="AE19" s="232" t="s">
        <v>196</v>
      </c>
      <c r="AF19" s="604" t="s">
        <v>197</v>
      </c>
      <c r="AG19" s="605" t="str">
        <f t="shared" si="5"/>
        <v/>
      </c>
      <c r="AH19" s="606" t="s">
        <v>198</v>
      </c>
      <c r="AI19" s="607" t="str">
        <f t="shared" si="1"/>
        <v/>
      </c>
      <c r="AJ19" s="190"/>
      <c r="AK19" s="629" t="str">
        <f t="shared" ref="AK19:AK82" si="6">IFERROR(IF(AND(T19="特定加算Ⅰ",OR(V19="",V19="-",V19="いずれも取得していない")),"☓","○"),"")</f>
        <v>○</v>
      </c>
      <c r="AL19" s="630" t="str">
        <f t="shared" ref="AL19:AL82" si="7">IFERROR(IF(AND(T19="特定加算Ⅰ",OR(V19="",V19="-",V19="いずれも取得していない")),"！特定加算Ⅰが選択されています。該当する介護福祉士配置等要件を選択してください。",""),"")</f>
        <v/>
      </c>
      <c r="AM19" s="631"/>
      <c r="AN19" s="631"/>
      <c r="AO19" s="631"/>
      <c r="AP19" s="631"/>
      <c r="AQ19" s="631"/>
      <c r="AR19" s="631"/>
      <c r="AS19" s="631"/>
      <c r="AT19" s="631"/>
      <c r="AU19" s="632"/>
    </row>
    <row r="20" spans="1:47" ht="33" customHeight="1" thickBot="1">
      <c r="A20" s="590">
        <f t="shared" si="2"/>
        <v>9</v>
      </c>
      <c r="B20" s="591" t="str">
        <f>IF(基本情報入力シート!C41="","",基本情報入力シート!C41)</f>
        <v/>
      </c>
      <c r="C20" s="593" t="str">
        <f>IF(基本情報入力シート!C41="","",基本情報入力シート!D41)</f>
        <v/>
      </c>
      <c r="D20" s="593" t="str">
        <f>IF(基本情報入力シート!E41="","",基本情報入力シート!E41)</f>
        <v/>
      </c>
      <c r="E20" s="593" t="str">
        <f>IF(基本情報入力シート!F41="","",基本情報入力シート!F41)</f>
        <v/>
      </c>
      <c r="F20" s="593" t="str">
        <f>IF(基本情報入力シート!G41="","",基本情報入力シート!G41)</f>
        <v/>
      </c>
      <c r="G20" s="593" t="str">
        <f>IF(基本情報入力シート!H41="","",基本情報入力シート!H41)</f>
        <v/>
      </c>
      <c r="H20" s="593" t="str">
        <f>IF(基本情報入力シート!I41="","",基本情報入力シート!I41)</f>
        <v/>
      </c>
      <c r="I20" s="593" t="str">
        <f>IF(基本情報入力シート!J41="","",基本情報入力シート!J41)</f>
        <v/>
      </c>
      <c r="J20" s="593" t="str">
        <f>IF(基本情報入力シート!K41="","",基本情報入力シート!K41)</f>
        <v/>
      </c>
      <c r="K20" s="594" t="str">
        <f>IF(基本情報入力シート!L41="","",基本情報入力シート!L41)</f>
        <v/>
      </c>
      <c r="L20" s="595" t="str">
        <f>IF(基本情報入力シート!M41="","",基本情報入力シート!M41)</f>
        <v/>
      </c>
      <c r="M20" s="595" t="str">
        <f>IF(基本情報入力シート!R41="","",基本情報入力シート!R41)</f>
        <v/>
      </c>
      <c r="N20" s="595" t="str">
        <f>IF(基本情報入力シート!W41="","",基本情報入力シート!W41)</f>
        <v/>
      </c>
      <c r="O20" s="590" t="str">
        <f>IF(基本情報入力シート!X41="","",基本情報入力シート!X41)</f>
        <v/>
      </c>
      <c r="P20" s="596" t="str">
        <f>IF(基本情報入力シート!Y41="","",基本情報入力シート!Y41)</f>
        <v/>
      </c>
      <c r="Q20" s="597" t="str">
        <f>IF(基本情報入力シート!Z41="","",基本情報入力シート!Z41)</f>
        <v/>
      </c>
      <c r="R20" s="624" t="str">
        <f>IF(基本情報入力シート!AA41="","",基本情報入力シート!AA41)</f>
        <v/>
      </c>
      <c r="S20" s="625"/>
      <c r="T20" s="626"/>
      <c r="U20" s="627" t="str">
        <f>IF(P20="","",VLOOKUP(P20,【参考】数式用!$A$5:$I$38,MATCH(T20,【参考】数式用!$H$4:$I$4,0)+7,0))</f>
        <v/>
      </c>
      <c r="V20" s="834"/>
      <c r="W20" s="235" t="s">
        <v>193</v>
      </c>
      <c r="X20" s="628"/>
      <c r="Y20" s="232" t="s">
        <v>194</v>
      </c>
      <c r="Z20" s="628"/>
      <c r="AA20" s="384" t="s">
        <v>195</v>
      </c>
      <c r="AB20" s="628"/>
      <c r="AC20" s="232" t="s">
        <v>194</v>
      </c>
      <c r="AD20" s="628"/>
      <c r="AE20" s="232" t="s">
        <v>196</v>
      </c>
      <c r="AF20" s="604" t="s">
        <v>197</v>
      </c>
      <c r="AG20" s="605" t="str">
        <f t="shared" si="5"/>
        <v/>
      </c>
      <c r="AH20" s="606" t="s">
        <v>198</v>
      </c>
      <c r="AI20" s="607" t="str">
        <f t="shared" si="1"/>
        <v/>
      </c>
      <c r="AJ20" s="190"/>
      <c r="AK20" s="629" t="str">
        <f t="shared" si="6"/>
        <v>○</v>
      </c>
      <c r="AL20" s="630" t="str">
        <f t="shared" si="7"/>
        <v/>
      </c>
      <c r="AM20" s="631"/>
      <c r="AN20" s="631"/>
      <c r="AO20" s="631"/>
      <c r="AP20" s="631"/>
      <c r="AQ20" s="631"/>
      <c r="AR20" s="631"/>
      <c r="AS20" s="631"/>
      <c r="AT20" s="631"/>
      <c r="AU20" s="632"/>
    </row>
    <row r="21" spans="1:47" ht="33" customHeight="1" thickBot="1">
      <c r="A21" s="590">
        <f t="shared" si="2"/>
        <v>10</v>
      </c>
      <c r="B21" s="591" t="str">
        <f>IF(基本情報入力シート!C42="","",基本情報入力シート!C42)</f>
        <v/>
      </c>
      <c r="C21" s="593" t="str">
        <f>IF(基本情報入力シート!C42="","",基本情報入力シート!D42)</f>
        <v/>
      </c>
      <c r="D21" s="593" t="str">
        <f>IF(基本情報入力シート!E42="","",基本情報入力シート!E42)</f>
        <v/>
      </c>
      <c r="E21" s="593" t="str">
        <f>IF(基本情報入力シート!F42="","",基本情報入力シート!F42)</f>
        <v/>
      </c>
      <c r="F21" s="593" t="str">
        <f>IF(基本情報入力シート!G42="","",基本情報入力シート!G42)</f>
        <v/>
      </c>
      <c r="G21" s="593" t="str">
        <f>IF(基本情報入力シート!H42="","",基本情報入力シート!H42)</f>
        <v/>
      </c>
      <c r="H21" s="593" t="str">
        <f>IF(基本情報入力シート!I42="","",基本情報入力シート!I42)</f>
        <v/>
      </c>
      <c r="I21" s="593" t="str">
        <f>IF(基本情報入力シート!J42="","",基本情報入力シート!J42)</f>
        <v/>
      </c>
      <c r="J21" s="593" t="str">
        <f>IF(基本情報入力シート!K42="","",基本情報入力シート!K42)</f>
        <v/>
      </c>
      <c r="K21" s="594" t="str">
        <f>IF(基本情報入力シート!L42="","",基本情報入力シート!L42)</f>
        <v/>
      </c>
      <c r="L21" s="595" t="str">
        <f>IF(基本情報入力シート!M42="","",基本情報入力シート!M42)</f>
        <v/>
      </c>
      <c r="M21" s="595" t="str">
        <f>IF(基本情報入力シート!R42="","",基本情報入力シート!R42)</f>
        <v/>
      </c>
      <c r="N21" s="595" t="str">
        <f>IF(基本情報入力シート!W42="","",基本情報入力シート!W42)</f>
        <v/>
      </c>
      <c r="O21" s="590" t="str">
        <f>IF(基本情報入力シート!X42="","",基本情報入力シート!X42)</f>
        <v/>
      </c>
      <c r="P21" s="596" t="str">
        <f>IF(基本情報入力シート!Y42="","",基本情報入力シート!Y42)</f>
        <v/>
      </c>
      <c r="Q21" s="597" t="str">
        <f>IF(基本情報入力シート!Z42="","",基本情報入力シート!Z42)</f>
        <v/>
      </c>
      <c r="R21" s="624" t="str">
        <f>IF(基本情報入力シート!AA42="","",基本情報入力シート!AA42)</f>
        <v/>
      </c>
      <c r="S21" s="625"/>
      <c r="T21" s="626"/>
      <c r="U21" s="627" t="str">
        <f>IF(P21="","",VLOOKUP(P21,【参考】数式用!$A$5:$I$38,MATCH(T21,【参考】数式用!$H$4:$I$4,0)+7,0))</f>
        <v/>
      </c>
      <c r="V21" s="834"/>
      <c r="W21" s="235" t="s">
        <v>193</v>
      </c>
      <c r="X21" s="628"/>
      <c r="Y21" s="232" t="s">
        <v>194</v>
      </c>
      <c r="Z21" s="628"/>
      <c r="AA21" s="384" t="s">
        <v>195</v>
      </c>
      <c r="AB21" s="628"/>
      <c r="AC21" s="232" t="s">
        <v>194</v>
      </c>
      <c r="AD21" s="628"/>
      <c r="AE21" s="232" t="s">
        <v>196</v>
      </c>
      <c r="AF21" s="604" t="s">
        <v>197</v>
      </c>
      <c r="AG21" s="605" t="str">
        <f t="shared" si="5"/>
        <v/>
      </c>
      <c r="AH21" s="606" t="s">
        <v>198</v>
      </c>
      <c r="AI21" s="607" t="str">
        <f t="shared" si="1"/>
        <v/>
      </c>
      <c r="AJ21" s="190"/>
      <c r="AK21" s="629" t="str">
        <f t="shared" si="6"/>
        <v>○</v>
      </c>
      <c r="AL21" s="630" t="str">
        <f t="shared" si="7"/>
        <v/>
      </c>
      <c r="AM21" s="631"/>
      <c r="AN21" s="631"/>
      <c r="AO21" s="631"/>
      <c r="AP21" s="631"/>
      <c r="AQ21" s="631"/>
      <c r="AR21" s="631"/>
      <c r="AS21" s="631"/>
      <c r="AT21" s="631"/>
      <c r="AU21" s="632"/>
    </row>
    <row r="22" spans="1:47" ht="33" customHeight="1" thickBot="1">
      <c r="A22" s="590">
        <f t="shared" si="2"/>
        <v>11</v>
      </c>
      <c r="B22" s="591" t="str">
        <f>IF(基本情報入力シート!C43="","",基本情報入力シート!C43)</f>
        <v/>
      </c>
      <c r="C22" s="593" t="str">
        <f>IF(基本情報入力シート!C43="","",基本情報入力シート!D43)</f>
        <v/>
      </c>
      <c r="D22" s="593" t="str">
        <f>IF(基本情報入力シート!E43="","",基本情報入力シート!E43)</f>
        <v/>
      </c>
      <c r="E22" s="593" t="str">
        <f>IF(基本情報入力シート!F43="","",基本情報入力シート!F43)</f>
        <v/>
      </c>
      <c r="F22" s="593" t="str">
        <f>IF(基本情報入力シート!G43="","",基本情報入力シート!G43)</f>
        <v/>
      </c>
      <c r="G22" s="593" t="str">
        <f>IF(基本情報入力シート!H43="","",基本情報入力シート!H43)</f>
        <v/>
      </c>
      <c r="H22" s="593" t="str">
        <f>IF(基本情報入力シート!I43="","",基本情報入力シート!I43)</f>
        <v/>
      </c>
      <c r="I22" s="593" t="str">
        <f>IF(基本情報入力シート!J43="","",基本情報入力シート!J43)</f>
        <v/>
      </c>
      <c r="J22" s="593" t="str">
        <f>IF(基本情報入力シート!K43="","",基本情報入力シート!K43)</f>
        <v/>
      </c>
      <c r="K22" s="594" t="str">
        <f>IF(基本情報入力シート!L43="","",基本情報入力シート!L43)</f>
        <v/>
      </c>
      <c r="L22" s="595" t="str">
        <f>IF(基本情報入力シート!M43="","",基本情報入力シート!M43)</f>
        <v/>
      </c>
      <c r="M22" s="595" t="str">
        <f>IF(基本情報入力シート!R43="","",基本情報入力シート!R43)</f>
        <v/>
      </c>
      <c r="N22" s="595" t="str">
        <f>IF(基本情報入力シート!W43="","",基本情報入力シート!W43)</f>
        <v/>
      </c>
      <c r="O22" s="590" t="str">
        <f>IF(基本情報入力シート!X43="","",基本情報入力シート!X43)</f>
        <v/>
      </c>
      <c r="P22" s="596" t="str">
        <f>IF(基本情報入力シート!Y43="","",基本情報入力シート!Y43)</f>
        <v/>
      </c>
      <c r="Q22" s="597" t="str">
        <f>IF(基本情報入力シート!Z43="","",基本情報入力シート!Z43)</f>
        <v/>
      </c>
      <c r="R22" s="624" t="str">
        <f>IF(基本情報入力シート!AA43="","",基本情報入力シート!AA43)</f>
        <v/>
      </c>
      <c r="S22" s="625"/>
      <c r="T22" s="626"/>
      <c r="U22" s="627" t="str">
        <f>IF(P22="","",VLOOKUP(P22,【参考】数式用!$A$5:$I$38,MATCH(T22,【参考】数式用!$H$4:$I$4,0)+7,0))</f>
        <v/>
      </c>
      <c r="V22" s="834"/>
      <c r="W22" s="235" t="s">
        <v>193</v>
      </c>
      <c r="X22" s="628"/>
      <c r="Y22" s="232" t="s">
        <v>194</v>
      </c>
      <c r="Z22" s="628"/>
      <c r="AA22" s="384" t="s">
        <v>195</v>
      </c>
      <c r="AB22" s="628"/>
      <c r="AC22" s="232" t="s">
        <v>194</v>
      </c>
      <c r="AD22" s="628"/>
      <c r="AE22" s="232" t="s">
        <v>196</v>
      </c>
      <c r="AF22" s="604" t="s">
        <v>197</v>
      </c>
      <c r="AG22" s="605" t="str">
        <f t="shared" si="5"/>
        <v/>
      </c>
      <c r="AH22" s="606" t="s">
        <v>198</v>
      </c>
      <c r="AI22" s="607" t="str">
        <f t="shared" si="1"/>
        <v/>
      </c>
      <c r="AJ22" s="190"/>
      <c r="AK22" s="629" t="str">
        <f t="shared" si="6"/>
        <v>○</v>
      </c>
      <c r="AL22" s="630" t="str">
        <f t="shared" si="7"/>
        <v/>
      </c>
      <c r="AM22" s="631"/>
      <c r="AN22" s="631"/>
      <c r="AO22" s="631"/>
      <c r="AP22" s="631"/>
      <c r="AQ22" s="631"/>
      <c r="AR22" s="631"/>
      <c r="AS22" s="631"/>
      <c r="AT22" s="631"/>
      <c r="AU22" s="632"/>
    </row>
    <row r="23" spans="1:47" ht="33" customHeight="1" thickBot="1">
      <c r="A23" s="590">
        <f t="shared" si="2"/>
        <v>12</v>
      </c>
      <c r="B23" s="591" t="str">
        <f>IF(基本情報入力シート!C44="","",基本情報入力シート!C44)</f>
        <v/>
      </c>
      <c r="C23" s="593" t="str">
        <f>IF(基本情報入力シート!C44="","",基本情報入力シート!D44)</f>
        <v/>
      </c>
      <c r="D23" s="593" t="str">
        <f>IF(基本情報入力シート!E44="","",基本情報入力シート!E44)</f>
        <v/>
      </c>
      <c r="E23" s="593" t="str">
        <f>IF(基本情報入力シート!F44="","",基本情報入力シート!F44)</f>
        <v/>
      </c>
      <c r="F23" s="593" t="str">
        <f>IF(基本情報入力シート!G44="","",基本情報入力シート!G44)</f>
        <v/>
      </c>
      <c r="G23" s="593" t="str">
        <f>IF(基本情報入力シート!H44="","",基本情報入力シート!H44)</f>
        <v/>
      </c>
      <c r="H23" s="593" t="str">
        <f>IF(基本情報入力シート!I44="","",基本情報入力シート!I44)</f>
        <v/>
      </c>
      <c r="I23" s="593" t="str">
        <f>IF(基本情報入力シート!J44="","",基本情報入力シート!J44)</f>
        <v/>
      </c>
      <c r="J23" s="593" t="str">
        <f>IF(基本情報入力シート!K44="","",基本情報入力シート!K44)</f>
        <v/>
      </c>
      <c r="K23" s="594" t="str">
        <f>IF(基本情報入力シート!L44="","",基本情報入力シート!L44)</f>
        <v/>
      </c>
      <c r="L23" s="595" t="str">
        <f>IF(基本情報入力シート!M44="","",基本情報入力シート!M44)</f>
        <v/>
      </c>
      <c r="M23" s="595" t="str">
        <f>IF(基本情報入力シート!R44="","",基本情報入力シート!R44)</f>
        <v/>
      </c>
      <c r="N23" s="595" t="str">
        <f>IF(基本情報入力シート!W44="","",基本情報入力シート!W44)</f>
        <v/>
      </c>
      <c r="O23" s="590" t="str">
        <f>IF(基本情報入力シート!X44="","",基本情報入力シート!X44)</f>
        <v/>
      </c>
      <c r="P23" s="596" t="str">
        <f>IF(基本情報入力シート!Y44="","",基本情報入力シート!Y44)</f>
        <v/>
      </c>
      <c r="Q23" s="597" t="str">
        <f>IF(基本情報入力シート!Z44="","",基本情報入力シート!Z44)</f>
        <v/>
      </c>
      <c r="R23" s="624" t="str">
        <f>IF(基本情報入力シート!AA44="","",基本情報入力シート!AA44)</f>
        <v/>
      </c>
      <c r="S23" s="625"/>
      <c r="T23" s="626"/>
      <c r="U23" s="627" t="str">
        <f>IF(P23="","",VLOOKUP(P23,【参考】数式用!$A$5:$I$38,MATCH(T23,【参考】数式用!$H$4:$I$4,0)+7,0))</f>
        <v/>
      </c>
      <c r="V23" s="834"/>
      <c r="W23" s="235" t="s">
        <v>193</v>
      </c>
      <c r="X23" s="628"/>
      <c r="Y23" s="232" t="s">
        <v>194</v>
      </c>
      <c r="Z23" s="628"/>
      <c r="AA23" s="384" t="s">
        <v>195</v>
      </c>
      <c r="AB23" s="628"/>
      <c r="AC23" s="232" t="s">
        <v>194</v>
      </c>
      <c r="AD23" s="628"/>
      <c r="AE23" s="232" t="s">
        <v>196</v>
      </c>
      <c r="AF23" s="604" t="s">
        <v>197</v>
      </c>
      <c r="AG23" s="605" t="str">
        <f t="shared" si="5"/>
        <v/>
      </c>
      <c r="AH23" s="606" t="s">
        <v>198</v>
      </c>
      <c r="AI23" s="607" t="str">
        <f t="shared" si="1"/>
        <v/>
      </c>
      <c r="AJ23" s="190"/>
      <c r="AK23" s="629" t="str">
        <f t="shared" si="6"/>
        <v>○</v>
      </c>
      <c r="AL23" s="630" t="str">
        <f t="shared" si="7"/>
        <v/>
      </c>
      <c r="AM23" s="631"/>
      <c r="AN23" s="631"/>
      <c r="AO23" s="631"/>
      <c r="AP23" s="631"/>
      <c r="AQ23" s="631"/>
      <c r="AR23" s="631"/>
      <c r="AS23" s="631"/>
      <c r="AT23" s="631"/>
      <c r="AU23" s="632"/>
    </row>
    <row r="24" spans="1:47" ht="33" customHeight="1" thickBot="1">
      <c r="A24" s="590">
        <f t="shared" si="2"/>
        <v>13</v>
      </c>
      <c r="B24" s="591" t="str">
        <f>IF(基本情報入力シート!C45="","",基本情報入力シート!C45)</f>
        <v/>
      </c>
      <c r="C24" s="593" t="str">
        <f>IF(基本情報入力シート!C45="","",基本情報入力シート!D45)</f>
        <v/>
      </c>
      <c r="D24" s="593" t="str">
        <f>IF(基本情報入力シート!E45="","",基本情報入力シート!E45)</f>
        <v/>
      </c>
      <c r="E24" s="593" t="str">
        <f>IF(基本情報入力シート!F45="","",基本情報入力シート!F45)</f>
        <v/>
      </c>
      <c r="F24" s="593" t="str">
        <f>IF(基本情報入力シート!G45="","",基本情報入力シート!G45)</f>
        <v/>
      </c>
      <c r="G24" s="593" t="str">
        <f>IF(基本情報入力シート!H45="","",基本情報入力シート!H45)</f>
        <v/>
      </c>
      <c r="H24" s="593" t="str">
        <f>IF(基本情報入力シート!I45="","",基本情報入力シート!I45)</f>
        <v/>
      </c>
      <c r="I24" s="593" t="str">
        <f>IF(基本情報入力シート!J45="","",基本情報入力シート!J45)</f>
        <v/>
      </c>
      <c r="J24" s="593" t="str">
        <f>IF(基本情報入力シート!K45="","",基本情報入力シート!K45)</f>
        <v/>
      </c>
      <c r="K24" s="594" t="str">
        <f>IF(基本情報入力シート!L45="","",基本情報入力シート!L45)</f>
        <v/>
      </c>
      <c r="L24" s="595" t="str">
        <f>IF(基本情報入力シート!M45="","",基本情報入力シート!M45)</f>
        <v/>
      </c>
      <c r="M24" s="595" t="str">
        <f>IF(基本情報入力シート!R45="","",基本情報入力シート!R45)</f>
        <v/>
      </c>
      <c r="N24" s="595" t="str">
        <f>IF(基本情報入力シート!W45="","",基本情報入力シート!W45)</f>
        <v/>
      </c>
      <c r="O24" s="590" t="str">
        <f>IF(基本情報入力シート!X45="","",基本情報入力シート!X45)</f>
        <v/>
      </c>
      <c r="P24" s="596" t="str">
        <f>IF(基本情報入力シート!Y45="","",基本情報入力シート!Y45)</f>
        <v/>
      </c>
      <c r="Q24" s="597" t="str">
        <f>IF(基本情報入力シート!Z45="","",基本情報入力シート!Z45)</f>
        <v/>
      </c>
      <c r="R24" s="624" t="str">
        <f>IF(基本情報入力シート!AA45="","",基本情報入力シート!AA45)</f>
        <v/>
      </c>
      <c r="S24" s="625"/>
      <c r="T24" s="626"/>
      <c r="U24" s="627" t="str">
        <f>IF(P24="","",VLOOKUP(P24,【参考】数式用!$A$5:$I$38,MATCH(T24,【参考】数式用!$H$4:$I$4,0)+7,0))</f>
        <v/>
      </c>
      <c r="V24" s="834"/>
      <c r="W24" s="235" t="s">
        <v>193</v>
      </c>
      <c r="X24" s="628"/>
      <c r="Y24" s="232" t="s">
        <v>194</v>
      </c>
      <c r="Z24" s="628"/>
      <c r="AA24" s="384" t="s">
        <v>195</v>
      </c>
      <c r="AB24" s="628"/>
      <c r="AC24" s="232" t="s">
        <v>194</v>
      </c>
      <c r="AD24" s="628"/>
      <c r="AE24" s="232" t="s">
        <v>196</v>
      </c>
      <c r="AF24" s="604" t="s">
        <v>197</v>
      </c>
      <c r="AG24" s="605" t="str">
        <f t="shared" si="5"/>
        <v/>
      </c>
      <c r="AH24" s="606" t="s">
        <v>198</v>
      </c>
      <c r="AI24" s="607" t="str">
        <f t="shared" si="1"/>
        <v/>
      </c>
      <c r="AJ24" s="190"/>
      <c r="AK24" s="629" t="str">
        <f t="shared" si="6"/>
        <v>○</v>
      </c>
      <c r="AL24" s="630" t="str">
        <f t="shared" si="7"/>
        <v/>
      </c>
      <c r="AM24" s="631"/>
      <c r="AN24" s="631"/>
      <c r="AO24" s="631"/>
      <c r="AP24" s="631"/>
      <c r="AQ24" s="631"/>
      <c r="AR24" s="631"/>
      <c r="AS24" s="631"/>
      <c r="AT24" s="631"/>
      <c r="AU24" s="632"/>
    </row>
    <row r="25" spans="1:47" ht="33" customHeight="1" thickBot="1">
      <c r="A25" s="590">
        <f t="shared" si="2"/>
        <v>14</v>
      </c>
      <c r="B25" s="591" t="str">
        <f>IF(基本情報入力シート!C46="","",基本情報入力シート!C46)</f>
        <v/>
      </c>
      <c r="C25" s="593" t="str">
        <f>IF(基本情報入力シート!C46="","",基本情報入力シート!D46)</f>
        <v/>
      </c>
      <c r="D25" s="593" t="str">
        <f>IF(基本情報入力シート!E46="","",基本情報入力シート!E46)</f>
        <v/>
      </c>
      <c r="E25" s="593" t="str">
        <f>IF(基本情報入力シート!F46="","",基本情報入力シート!F46)</f>
        <v/>
      </c>
      <c r="F25" s="593" t="str">
        <f>IF(基本情報入力シート!G46="","",基本情報入力シート!G46)</f>
        <v/>
      </c>
      <c r="G25" s="593" t="str">
        <f>IF(基本情報入力シート!H46="","",基本情報入力シート!H46)</f>
        <v/>
      </c>
      <c r="H25" s="593" t="str">
        <f>IF(基本情報入力シート!I46="","",基本情報入力シート!I46)</f>
        <v/>
      </c>
      <c r="I25" s="593" t="str">
        <f>IF(基本情報入力シート!J46="","",基本情報入力シート!J46)</f>
        <v/>
      </c>
      <c r="J25" s="593" t="str">
        <f>IF(基本情報入力シート!K46="","",基本情報入力シート!K46)</f>
        <v/>
      </c>
      <c r="K25" s="594" t="str">
        <f>IF(基本情報入力シート!L46="","",基本情報入力シート!L46)</f>
        <v/>
      </c>
      <c r="L25" s="595" t="str">
        <f>IF(基本情報入力シート!M46="","",基本情報入力シート!M46)</f>
        <v/>
      </c>
      <c r="M25" s="595" t="str">
        <f>IF(基本情報入力シート!R46="","",基本情報入力シート!R46)</f>
        <v/>
      </c>
      <c r="N25" s="595" t="str">
        <f>IF(基本情報入力シート!W46="","",基本情報入力シート!W46)</f>
        <v/>
      </c>
      <c r="O25" s="590" t="str">
        <f>IF(基本情報入力シート!X46="","",基本情報入力シート!X46)</f>
        <v/>
      </c>
      <c r="P25" s="596" t="str">
        <f>IF(基本情報入力シート!Y46="","",基本情報入力シート!Y46)</f>
        <v/>
      </c>
      <c r="Q25" s="597" t="str">
        <f>IF(基本情報入力シート!Z46="","",基本情報入力シート!Z46)</f>
        <v/>
      </c>
      <c r="R25" s="624" t="str">
        <f>IF(基本情報入力シート!AA46="","",基本情報入力シート!AA46)</f>
        <v/>
      </c>
      <c r="S25" s="625"/>
      <c r="T25" s="626"/>
      <c r="U25" s="627" t="str">
        <f>IF(P25="","",VLOOKUP(P25,【参考】数式用!$A$5:$I$38,MATCH(T25,【参考】数式用!$H$4:$I$4,0)+7,0))</f>
        <v/>
      </c>
      <c r="V25" s="834"/>
      <c r="W25" s="235" t="s">
        <v>193</v>
      </c>
      <c r="X25" s="628"/>
      <c r="Y25" s="232" t="s">
        <v>194</v>
      </c>
      <c r="Z25" s="628"/>
      <c r="AA25" s="384" t="s">
        <v>195</v>
      </c>
      <c r="AB25" s="628"/>
      <c r="AC25" s="232" t="s">
        <v>194</v>
      </c>
      <c r="AD25" s="628"/>
      <c r="AE25" s="232" t="s">
        <v>196</v>
      </c>
      <c r="AF25" s="604" t="s">
        <v>197</v>
      </c>
      <c r="AG25" s="605" t="str">
        <f t="shared" si="5"/>
        <v/>
      </c>
      <c r="AH25" s="606" t="s">
        <v>198</v>
      </c>
      <c r="AI25" s="607" t="str">
        <f t="shared" si="1"/>
        <v/>
      </c>
      <c r="AJ25" s="190"/>
      <c r="AK25" s="629" t="str">
        <f t="shared" si="6"/>
        <v>○</v>
      </c>
      <c r="AL25" s="630" t="str">
        <f t="shared" si="7"/>
        <v/>
      </c>
      <c r="AM25" s="631"/>
      <c r="AN25" s="631"/>
      <c r="AO25" s="631"/>
      <c r="AP25" s="631"/>
      <c r="AQ25" s="631"/>
      <c r="AR25" s="631"/>
      <c r="AS25" s="631"/>
      <c r="AT25" s="631"/>
      <c r="AU25" s="632"/>
    </row>
    <row r="26" spans="1:47" ht="33" customHeight="1" thickBot="1">
      <c r="A26" s="590">
        <f t="shared" si="2"/>
        <v>15</v>
      </c>
      <c r="B26" s="591" t="str">
        <f>IF(基本情報入力シート!C47="","",基本情報入力シート!C47)</f>
        <v/>
      </c>
      <c r="C26" s="593" t="str">
        <f>IF(基本情報入力シート!C47="","",基本情報入力シート!D47)</f>
        <v/>
      </c>
      <c r="D26" s="593" t="str">
        <f>IF(基本情報入力シート!E47="","",基本情報入力シート!E47)</f>
        <v/>
      </c>
      <c r="E26" s="593" t="str">
        <f>IF(基本情報入力シート!F47="","",基本情報入力シート!F47)</f>
        <v/>
      </c>
      <c r="F26" s="593" t="str">
        <f>IF(基本情報入力シート!G47="","",基本情報入力シート!G47)</f>
        <v/>
      </c>
      <c r="G26" s="593" t="str">
        <f>IF(基本情報入力シート!H47="","",基本情報入力シート!H47)</f>
        <v/>
      </c>
      <c r="H26" s="593" t="str">
        <f>IF(基本情報入力シート!I47="","",基本情報入力シート!I47)</f>
        <v/>
      </c>
      <c r="I26" s="593" t="str">
        <f>IF(基本情報入力シート!J47="","",基本情報入力シート!J47)</f>
        <v/>
      </c>
      <c r="J26" s="593" t="str">
        <f>IF(基本情報入力シート!K47="","",基本情報入力シート!K47)</f>
        <v/>
      </c>
      <c r="K26" s="594" t="str">
        <f>IF(基本情報入力シート!L47="","",基本情報入力シート!L47)</f>
        <v/>
      </c>
      <c r="L26" s="595" t="str">
        <f>IF(基本情報入力シート!M47="","",基本情報入力シート!M47)</f>
        <v/>
      </c>
      <c r="M26" s="595" t="str">
        <f>IF(基本情報入力シート!R47="","",基本情報入力シート!R47)</f>
        <v/>
      </c>
      <c r="N26" s="595" t="str">
        <f>IF(基本情報入力シート!W47="","",基本情報入力シート!W47)</f>
        <v/>
      </c>
      <c r="O26" s="590" t="str">
        <f>IF(基本情報入力シート!X47="","",基本情報入力シート!X47)</f>
        <v/>
      </c>
      <c r="P26" s="596" t="str">
        <f>IF(基本情報入力シート!Y47="","",基本情報入力シート!Y47)</f>
        <v/>
      </c>
      <c r="Q26" s="597" t="str">
        <f>IF(基本情報入力シート!Z47="","",基本情報入力シート!Z47)</f>
        <v/>
      </c>
      <c r="R26" s="624" t="str">
        <f>IF(基本情報入力シート!AA47="","",基本情報入力シート!AA47)</f>
        <v/>
      </c>
      <c r="S26" s="625"/>
      <c r="T26" s="626"/>
      <c r="U26" s="627" t="str">
        <f>IF(P26="","",VLOOKUP(P26,【参考】数式用!$A$5:$I$38,MATCH(T26,【参考】数式用!$H$4:$I$4,0)+7,0))</f>
        <v/>
      </c>
      <c r="V26" s="834"/>
      <c r="W26" s="235" t="s">
        <v>193</v>
      </c>
      <c r="X26" s="628"/>
      <c r="Y26" s="232" t="s">
        <v>194</v>
      </c>
      <c r="Z26" s="628"/>
      <c r="AA26" s="384" t="s">
        <v>195</v>
      </c>
      <c r="AB26" s="628"/>
      <c r="AC26" s="232" t="s">
        <v>194</v>
      </c>
      <c r="AD26" s="628"/>
      <c r="AE26" s="232" t="s">
        <v>196</v>
      </c>
      <c r="AF26" s="604" t="s">
        <v>197</v>
      </c>
      <c r="AG26" s="605" t="str">
        <f t="shared" si="5"/>
        <v/>
      </c>
      <c r="AH26" s="606" t="s">
        <v>198</v>
      </c>
      <c r="AI26" s="607" t="str">
        <f t="shared" si="1"/>
        <v/>
      </c>
      <c r="AJ26" s="190"/>
      <c r="AK26" s="629" t="str">
        <f t="shared" si="6"/>
        <v>○</v>
      </c>
      <c r="AL26" s="630" t="str">
        <f t="shared" si="7"/>
        <v/>
      </c>
      <c r="AM26" s="631"/>
      <c r="AN26" s="631"/>
      <c r="AO26" s="631"/>
      <c r="AP26" s="631"/>
      <c r="AQ26" s="631"/>
      <c r="AR26" s="631"/>
      <c r="AS26" s="631"/>
      <c r="AT26" s="631"/>
      <c r="AU26" s="632"/>
    </row>
    <row r="27" spans="1:47" ht="33" customHeight="1" thickBot="1">
      <c r="A27" s="590">
        <f t="shared" si="2"/>
        <v>16</v>
      </c>
      <c r="B27" s="591" t="str">
        <f>IF(基本情報入力シート!C48="","",基本情報入力シート!C48)</f>
        <v/>
      </c>
      <c r="C27" s="593" t="str">
        <f>IF(基本情報入力シート!C48="","",基本情報入力シート!D48)</f>
        <v/>
      </c>
      <c r="D27" s="593" t="str">
        <f>IF(基本情報入力シート!E48="","",基本情報入力シート!E48)</f>
        <v/>
      </c>
      <c r="E27" s="593" t="str">
        <f>IF(基本情報入力シート!F48="","",基本情報入力シート!F48)</f>
        <v/>
      </c>
      <c r="F27" s="593" t="str">
        <f>IF(基本情報入力シート!G48="","",基本情報入力シート!G48)</f>
        <v/>
      </c>
      <c r="G27" s="593" t="str">
        <f>IF(基本情報入力シート!H48="","",基本情報入力シート!H48)</f>
        <v/>
      </c>
      <c r="H27" s="593" t="str">
        <f>IF(基本情報入力シート!I48="","",基本情報入力シート!I48)</f>
        <v/>
      </c>
      <c r="I27" s="593" t="str">
        <f>IF(基本情報入力シート!J48="","",基本情報入力シート!J48)</f>
        <v/>
      </c>
      <c r="J27" s="593" t="str">
        <f>IF(基本情報入力シート!K48="","",基本情報入力シート!K48)</f>
        <v/>
      </c>
      <c r="K27" s="594" t="str">
        <f>IF(基本情報入力シート!L48="","",基本情報入力シート!L48)</f>
        <v/>
      </c>
      <c r="L27" s="595" t="str">
        <f>IF(基本情報入力シート!M48="","",基本情報入力シート!M48)</f>
        <v/>
      </c>
      <c r="M27" s="595" t="str">
        <f>IF(基本情報入力シート!R48="","",基本情報入力シート!R48)</f>
        <v/>
      </c>
      <c r="N27" s="595" t="str">
        <f>IF(基本情報入力シート!W48="","",基本情報入力シート!W48)</f>
        <v/>
      </c>
      <c r="O27" s="590" t="str">
        <f>IF(基本情報入力シート!X48="","",基本情報入力シート!X48)</f>
        <v/>
      </c>
      <c r="P27" s="596" t="str">
        <f>IF(基本情報入力シート!Y48="","",基本情報入力シート!Y48)</f>
        <v/>
      </c>
      <c r="Q27" s="597" t="str">
        <f>IF(基本情報入力シート!Z48="","",基本情報入力シート!Z48)</f>
        <v/>
      </c>
      <c r="R27" s="624" t="str">
        <f>IF(基本情報入力シート!AA48="","",基本情報入力シート!AA48)</f>
        <v/>
      </c>
      <c r="S27" s="625"/>
      <c r="T27" s="626"/>
      <c r="U27" s="627" t="str">
        <f>IF(P27="","",VLOOKUP(P27,【参考】数式用!$A$5:$I$38,MATCH(T27,【参考】数式用!$H$4:$I$4,0)+7,0))</f>
        <v/>
      </c>
      <c r="V27" s="834"/>
      <c r="W27" s="235" t="s">
        <v>193</v>
      </c>
      <c r="X27" s="628"/>
      <c r="Y27" s="232" t="s">
        <v>194</v>
      </c>
      <c r="Z27" s="628"/>
      <c r="AA27" s="384" t="s">
        <v>195</v>
      </c>
      <c r="AB27" s="628"/>
      <c r="AC27" s="232" t="s">
        <v>194</v>
      </c>
      <c r="AD27" s="628"/>
      <c r="AE27" s="232" t="s">
        <v>196</v>
      </c>
      <c r="AF27" s="604" t="s">
        <v>197</v>
      </c>
      <c r="AG27" s="605" t="str">
        <f t="shared" si="5"/>
        <v/>
      </c>
      <c r="AH27" s="606" t="s">
        <v>198</v>
      </c>
      <c r="AI27" s="607" t="str">
        <f t="shared" si="1"/>
        <v/>
      </c>
      <c r="AJ27" s="190"/>
      <c r="AK27" s="629" t="str">
        <f t="shared" si="6"/>
        <v>○</v>
      </c>
      <c r="AL27" s="630" t="str">
        <f t="shared" si="7"/>
        <v/>
      </c>
      <c r="AM27" s="631"/>
      <c r="AN27" s="631"/>
      <c r="AO27" s="631"/>
      <c r="AP27" s="631"/>
      <c r="AQ27" s="631"/>
      <c r="AR27" s="631"/>
      <c r="AS27" s="631"/>
      <c r="AT27" s="631"/>
      <c r="AU27" s="632"/>
    </row>
    <row r="28" spans="1:47" ht="33" customHeight="1" thickBot="1">
      <c r="A28" s="590">
        <f t="shared" si="2"/>
        <v>17</v>
      </c>
      <c r="B28" s="591" t="str">
        <f>IF(基本情報入力シート!C49="","",基本情報入力シート!C49)</f>
        <v/>
      </c>
      <c r="C28" s="593" t="str">
        <f>IF(基本情報入力シート!C49="","",基本情報入力シート!D49)</f>
        <v/>
      </c>
      <c r="D28" s="593" t="str">
        <f>IF(基本情報入力シート!E49="","",基本情報入力シート!E49)</f>
        <v/>
      </c>
      <c r="E28" s="593" t="str">
        <f>IF(基本情報入力シート!F49="","",基本情報入力シート!F49)</f>
        <v/>
      </c>
      <c r="F28" s="593" t="str">
        <f>IF(基本情報入力シート!G49="","",基本情報入力シート!G49)</f>
        <v/>
      </c>
      <c r="G28" s="593" t="str">
        <f>IF(基本情報入力シート!H49="","",基本情報入力シート!H49)</f>
        <v/>
      </c>
      <c r="H28" s="593" t="str">
        <f>IF(基本情報入力シート!I49="","",基本情報入力シート!I49)</f>
        <v/>
      </c>
      <c r="I28" s="593" t="str">
        <f>IF(基本情報入力シート!J49="","",基本情報入力シート!J49)</f>
        <v/>
      </c>
      <c r="J28" s="593" t="str">
        <f>IF(基本情報入力シート!K49="","",基本情報入力シート!K49)</f>
        <v/>
      </c>
      <c r="K28" s="594" t="str">
        <f>IF(基本情報入力シート!L49="","",基本情報入力シート!L49)</f>
        <v/>
      </c>
      <c r="L28" s="595" t="str">
        <f>IF(基本情報入力シート!M49="","",基本情報入力シート!M49)</f>
        <v/>
      </c>
      <c r="M28" s="595" t="str">
        <f>IF(基本情報入力シート!R49="","",基本情報入力シート!R49)</f>
        <v/>
      </c>
      <c r="N28" s="595" t="str">
        <f>IF(基本情報入力シート!W49="","",基本情報入力シート!W49)</f>
        <v/>
      </c>
      <c r="O28" s="590" t="str">
        <f>IF(基本情報入力シート!X49="","",基本情報入力シート!X49)</f>
        <v/>
      </c>
      <c r="P28" s="596" t="str">
        <f>IF(基本情報入力シート!Y49="","",基本情報入力シート!Y49)</f>
        <v/>
      </c>
      <c r="Q28" s="597" t="str">
        <f>IF(基本情報入力シート!Z49="","",基本情報入力シート!Z49)</f>
        <v/>
      </c>
      <c r="R28" s="624" t="str">
        <f>IF(基本情報入力シート!AA49="","",基本情報入力シート!AA49)</f>
        <v/>
      </c>
      <c r="S28" s="625"/>
      <c r="T28" s="626"/>
      <c r="U28" s="627" t="str">
        <f>IF(P28="","",VLOOKUP(P28,【参考】数式用!$A$5:$I$38,MATCH(T28,【参考】数式用!$H$4:$I$4,0)+7,0))</f>
        <v/>
      </c>
      <c r="V28" s="834"/>
      <c r="W28" s="235" t="s">
        <v>193</v>
      </c>
      <c r="X28" s="628"/>
      <c r="Y28" s="232" t="s">
        <v>194</v>
      </c>
      <c r="Z28" s="628"/>
      <c r="AA28" s="384" t="s">
        <v>195</v>
      </c>
      <c r="AB28" s="628"/>
      <c r="AC28" s="232" t="s">
        <v>194</v>
      </c>
      <c r="AD28" s="628"/>
      <c r="AE28" s="232" t="s">
        <v>196</v>
      </c>
      <c r="AF28" s="604" t="s">
        <v>197</v>
      </c>
      <c r="AG28" s="605" t="str">
        <f t="shared" si="5"/>
        <v/>
      </c>
      <c r="AH28" s="606" t="s">
        <v>198</v>
      </c>
      <c r="AI28" s="607" t="str">
        <f t="shared" si="1"/>
        <v/>
      </c>
      <c r="AJ28" s="190"/>
      <c r="AK28" s="629" t="str">
        <f t="shared" si="6"/>
        <v>○</v>
      </c>
      <c r="AL28" s="630" t="str">
        <f t="shared" si="7"/>
        <v/>
      </c>
      <c r="AM28" s="631"/>
      <c r="AN28" s="631"/>
      <c r="AO28" s="631"/>
      <c r="AP28" s="631"/>
      <c r="AQ28" s="631"/>
      <c r="AR28" s="631"/>
      <c r="AS28" s="631"/>
      <c r="AT28" s="631"/>
      <c r="AU28" s="632"/>
    </row>
    <row r="29" spans="1:47" ht="33" customHeight="1" thickBot="1">
      <c r="A29" s="590">
        <f t="shared" si="2"/>
        <v>18</v>
      </c>
      <c r="B29" s="591" t="str">
        <f>IF(基本情報入力シート!C50="","",基本情報入力シート!C50)</f>
        <v/>
      </c>
      <c r="C29" s="592" t="str">
        <f>IF(基本情報入力シート!D50="","",基本情報入力シート!D50)</f>
        <v/>
      </c>
      <c r="D29" s="593" t="str">
        <f>IF(基本情報入力シート!E50="","",基本情報入力シート!E50)</f>
        <v/>
      </c>
      <c r="E29" s="593" t="str">
        <f>IF(基本情報入力シート!F50="","",基本情報入力シート!F50)</f>
        <v/>
      </c>
      <c r="F29" s="593" t="str">
        <f>IF(基本情報入力シート!G50="","",基本情報入力シート!G50)</f>
        <v/>
      </c>
      <c r="G29" s="593" t="str">
        <f>IF(基本情報入力シート!H50="","",基本情報入力シート!H50)</f>
        <v/>
      </c>
      <c r="H29" s="593" t="str">
        <f>IF(基本情報入力シート!I50="","",基本情報入力シート!I50)</f>
        <v/>
      </c>
      <c r="I29" s="593" t="str">
        <f>IF(基本情報入力シート!J50="","",基本情報入力シート!J50)</f>
        <v/>
      </c>
      <c r="J29" s="593" t="str">
        <f>IF(基本情報入力シート!K50="","",基本情報入力シート!K50)</f>
        <v/>
      </c>
      <c r="K29" s="594" t="str">
        <f>IF(基本情報入力シート!L50="","",基本情報入力シート!L50)</f>
        <v/>
      </c>
      <c r="L29" s="595" t="str">
        <f>IF(基本情報入力シート!M50="","",基本情報入力シート!M50)</f>
        <v/>
      </c>
      <c r="M29" s="595" t="str">
        <f>IF(基本情報入力シート!R50="","",基本情報入力シート!R50)</f>
        <v/>
      </c>
      <c r="N29" s="595" t="str">
        <f>IF(基本情報入力シート!W50="","",基本情報入力シート!W50)</f>
        <v/>
      </c>
      <c r="O29" s="590" t="str">
        <f>IF(基本情報入力シート!X50="","",基本情報入力シート!X50)</f>
        <v/>
      </c>
      <c r="P29" s="596" t="str">
        <f>IF(基本情報入力シート!Y50="","",基本情報入力シート!Y50)</f>
        <v/>
      </c>
      <c r="Q29" s="597" t="str">
        <f>IF(基本情報入力シート!Z50="","",基本情報入力シート!Z50)</f>
        <v/>
      </c>
      <c r="R29" s="624" t="str">
        <f>IF(基本情報入力シート!AA50="","",基本情報入力シート!AA50)</f>
        <v/>
      </c>
      <c r="S29" s="625"/>
      <c r="T29" s="626"/>
      <c r="U29" s="627" t="str">
        <f>IF(P29="","",VLOOKUP(P29,【参考】数式用!$A$5:$I$38,MATCH(T29,【参考】数式用!$H$4:$I$4,0)+7,0))</f>
        <v/>
      </c>
      <c r="V29" s="834"/>
      <c r="W29" s="235" t="s">
        <v>193</v>
      </c>
      <c r="X29" s="628"/>
      <c r="Y29" s="232" t="s">
        <v>194</v>
      </c>
      <c r="Z29" s="628"/>
      <c r="AA29" s="384" t="s">
        <v>195</v>
      </c>
      <c r="AB29" s="628"/>
      <c r="AC29" s="232" t="s">
        <v>194</v>
      </c>
      <c r="AD29" s="628"/>
      <c r="AE29" s="232" t="s">
        <v>196</v>
      </c>
      <c r="AF29" s="604" t="s">
        <v>197</v>
      </c>
      <c r="AG29" s="605" t="str">
        <f t="shared" si="5"/>
        <v/>
      </c>
      <c r="AH29" s="606" t="s">
        <v>198</v>
      </c>
      <c r="AI29" s="607" t="str">
        <f t="shared" si="1"/>
        <v/>
      </c>
      <c r="AJ29" s="190"/>
      <c r="AK29" s="629" t="str">
        <f t="shared" si="6"/>
        <v>○</v>
      </c>
      <c r="AL29" s="630" t="str">
        <f t="shared" si="7"/>
        <v/>
      </c>
      <c r="AM29" s="631"/>
      <c r="AN29" s="631"/>
      <c r="AO29" s="631"/>
      <c r="AP29" s="631"/>
      <c r="AQ29" s="631"/>
      <c r="AR29" s="631"/>
      <c r="AS29" s="631"/>
      <c r="AT29" s="631"/>
      <c r="AU29" s="632"/>
    </row>
    <row r="30" spans="1:47" ht="33" customHeight="1" thickBot="1">
      <c r="A30" s="590">
        <f t="shared" si="2"/>
        <v>19</v>
      </c>
      <c r="B30" s="591" t="str">
        <f>IF(基本情報入力シート!C51="","",基本情報入力シート!C51)</f>
        <v/>
      </c>
      <c r="C30" s="592" t="str">
        <f>IF(基本情報入力シート!D51="","",基本情報入力シート!D51)</f>
        <v/>
      </c>
      <c r="D30" s="593" t="str">
        <f>IF(基本情報入力シート!E51="","",基本情報入力シート!E51)</f>
        <v/>
      </c>
      <c r="E30" s="593" t="str">
        <f>IF(基本情報入力シート!F51="","",基本情報入力シート!F51)</f>
        <v/>
      </c>
      <c r="F30" s="593" t="str">
        <f>IF(基本情報入力シート!G51="","",基本情報入力シート!G51)</f>
        <v/>
      </c>
      <c r="G30" s="593" t="str">
        <f>IF(基本情報入力シート!H51="","",基本情報入力シート!H51)</f>
        <v/>
      </c>
      <c r="H30" s="593" t="str">
        <f>IF(基本情報入力シート!I51="","",基本情報入力シート!I51)</f>
        <v/>
      </c>
      <c r="I30" s="593" t="str">
        <f>IF(基本情報入力シート!J51="","",基本情報入力シート!J51)</f>
        <v/>
      </c>
      <c r="J30" s="593" t="str">
        <f>IF(基本情報入力シート!K51="","",基本情報入力シート!K51)</f>
        <v/>
      </c>
      <c r="K30" s="594" t="str">
        <f>IF(基本情報入力シート!L51="","",基本情報入力シート!L51)</f>
        <v/>
      </c>
      <c r="L30" s="595" t="str">
        <f>IF(基本情報入力シート!M51="","",基本情報入力シート!M51)</f>
        <v/>
      </c>
      <c r="M30" s="595" t="str">
        <f>IF(基本情報入力シート!R51="","",基本情報入力シート!R51)</f>
        <v/>
      </c>
      <c r="N30" s="595" t="str">
        <f>IF(基本情報入力シート!W51="","",基本情報入力シート!W51)</f>
        <v/>
      </c>
      <c r="O30" s="590" t="str">
        <f>IF(基本情報入力シート!X51="","",基本情報入力シート!X51)</f>
        <v/>
      </c>
      <c r="P30" s="596" t="str">
        <f>IF(基本情報入力シート!Y51="","",基本情報入力シート!Y51)</f>
        <v/>
      </c>
      <c r="Q30" s="597" t="str">
        <f>IF(基本情報入力シート!Z51="","",基本情報入力シート!Z51)</f>
        <v/>
      </c>
      <c r="R30" s="624" t="str">
        <f>IF(基本情報入力シート!AA51="","",基本情報入力シート!AA51)</f>
        <v/>
      </c>
      <c r="S30" s="625"/>
      <c r="T30" s="626"/>
      <c r="U30" s="627" t="str">
        <f>IF(P30="","",VLOOKUP(P30,【参考】数式用!$A$5:$I$38,MATCH(T30,【参考】数式用!$H$4:$I$4,0)+7,0))</f>
        <v/>
      </c>
      <c r="V30" s="834"/>
      <c r="W30" s="235" t="s">
        <v>193</v>
      </c>
      <c r="X30" s="628"/>
      <c r="Y30" s="232" t="s">
        <v>194</v>
      </c>
      <c r="Z30" s="628"/>
      <c r="AA30" s="384" t="s">
        <v>195</v>
      </c>
      <c r="AB30" s="628"/>
      <c r="AC30" s="232" t="s">
        <v>194</v>
      </c>
      <c r="AD30" s="628"/>
      <c r="AE30" s="232" t="s">
        <v>196</v>
      </c>
      <c r="AF30" s="604" t="s">
        <v>197</v>
      </c>
      <c r="AG30" s="605" t="str">
        <f t="shared" si="5"/>
        <v/>
      </c>
      <c r="AH30" s="606" t="s">
        <v>198</v>
      </c>
      <c r="AI30" s="607" t="str">
        <f t="shared" si="1"/>
        <v/>
      </c>
      <c r="AJ30" s="190"/>
      <c r="AK30" s="629" t="str">
        <f t="shared" si="6"/>
        <v>○</v>
      </c>
      <c r="AL30" s="630" t="str">
        <f t="shared" si="7"/>
        <v/>
      </c>
      <c r="AM30" s="631"/>
      <c r="AN30" s="631"/>
      <c r="AO30" s="631"/>
      <c r="AP30" s="631"/>
      <c r="AQ30" s="631"/>
      <c r="AR30" s="631"/>
      <c r="AS30" s="631"/>
      <c r="AT30" s="631"/>
      <c r="AU30" s="632"/>
    </row>
    <row r="31" spans="1:47" ht="33" customHeight="1" thickBot="1">
      <c r="A31" s="590">
        <f t="shared" si="2"/>
        <v>20</v>
      </c>
      <c r="B31" s="591" t="str">
        <f>IF(基本情報入力シート!C52="","",基本情報入力シート!C52)</f>
        <v/>
      </c>
      <c r="C31" s="592" t="str">
        <f>IF(基本情報入力シート!D52="","",基本情報入力シート!D52)</f>
        <v/>
      </c>
      <c r="D31" s="593" t="str">
        <f>IF(基本情報入力シート!E52="","",基本情報入力シート!E52)</f>
        <v/>
      </c>
      <c r="E31" s="593" t="str">
        <f>IF(基本情報入力シート!F52="","",基本情報入力シート!F52)</f>
        <v/>
      </c>
      <c r="F31" s="593" t="str">
        <f>IF(基本情報入力シート!G52="","",基本情報入力シート!G52)</f>
        <v/>
      </c>
      <c r="G31" s="593" t="str">
        <f>IF(基本情報入力シート!H52="","",基本情報入力シート!H52)</f>
        <v/>
      </c>
      <c r="H31" s="593" t="str">
        <f>IF(基本情報入力シート!I52="","",基本情報入力シート!I52)</f>
        <v/>
      </c>
      <c r="I31" s="593" t="str">
        <f>IF(基本情報入力シート!J52="","",基本情報入力シート!J52)</f>
        <v/>
      </c>
      <c r="J31" s="593" t="str">
        <f>IF(基本情報入力シート!K52="","",基本情報入力シート!K52)</f>
        <v/>
      </c>
      <c r="K31" s="594" t="str">
        <f>IF(基本情報入力シート!L52="","",基本情報入力シート!L52)</f>
        <v/>
      </c>
      <c r="L31" s="595" t="str">
        <f>IF(基本情報入力シート!M52="","",基本情報入力シート!M52)</f>
        <v/>
      </c>
      <c r="M31" s="595" t="str">
        <f>IF(基本情報入力シート!R52="","",基本情報入力シート!R52)</f>
        <v/>
      </c>
      <c r="N31" s="595" t="str">
        <f>IF(基本情報入力シート!W52="","",基本情報入力シート!W52)</f>
        <v/>
      </c>
      <c r="O31" s="590" t="str">
        <f>IF(基本情報入力シート!X52="","",基本情報入力シート!X52)</f>
        <v/>
      </c>
      <c r="P31" s="596" t="str">
        <f>IF(基本情報入力シート!Y52="","",基本情報入力シート!Y52)</f>
        <v/>
      </c>
      <c r="Q31" s="597" t="str">
        <f>IF(基本情報入力シート!Z52="","",基本情報入力シート!Z52)</f>
        <v/>
      </c>
      <c r="R31" s="624" t="str">
        <f>IF(基本情報入力シート!AA52="","",基本情報入力シート!AA52)</f>
        <v/>
      </c>
      <c r="S31" s="625"/>
      <c r="T31" s="626"/>
      <c r="U31" s="627" t="str">
        <f>IF(P31="","",VLOOKUP(P31,【参考】数式用!$A$5:$I$38,MATCH(T31,【参考】数式用!$H$4:$I$4,0)+7,0))</f>
        <v/>
      </c>
      <c r="V31" s="834"/>
      <c r="W31" s="235" t="s">
        <v>193</v>
      </c>
      <c r="X31" s="628"/>
      <c r="Y31" s="232" t="s">
        <v>194</v>
      </c>
      <c r="Z31" s="628"/>
      <c r="AA31" s="384" t="s">
        <v>195</v>
      </c>
      <c r="AB31" s="628"/>
      <c r="AC31" s="232" t="s">
        <v>194</v>
      </c>
      <c r="AD31" s="628"/>
      <c r="AE31" s="232" t="s">
        <v>196</v>
      </c>
      <c r="AF31" s="604" t="s">
        <v>197</v>
      </c>
      <c r="AG31" s="605" t="str">
        <f t="shared" si="5"/>
        <v/>
      </c>
      <c r="AH31" s="606" t="s">
        <v>198</v>
      </c>
      <c r="AI31" s="607" t="str">
        <f t="shared" si="1"/>
        <v/>
      </c>
      <c r="AJ31" s="190"/>
      <c r="AK31" s="629" t="str">
        <f t="shared" si="6"/>
        <v>○</v>
      </c>
      <c r="AL31" s="630" t="str">
        <f t="shared" si="7"/>
        <v/>
      </c>
      <c r="AM31" s="631"/>
      <c r="AN31" s="631"/>
      <c r="AO31" s="631"/>
      <c r="AP31" s="631"/>
      <c r="AQ31" s="631"/>
      <c r="AR31" s="631"/>
      <c r="AS31" s="631"/>
      <c r="AT31" s="631"/>
      <c r="AU31" s="632"/>
    </row>
    <row r="32" spans="1:47" ht="33" customHeight="1" thickBot="1">
      <c r="A32" s="590">
        <f t="shared" si="2"/>
        <v>21</v>
      </c>
      <c r="B32" s="591" t="str">
        <f>IF(基本情報入力シート!C53="","",基本情報入力シート!C53)</f>
        <v/>
      </c>
      <c r="C32" s="592" t="str">
        <f>IF(基本情報入力シート!D53="","",基本情報入力シート!D53)</f>
        <v/>
      </c>
      <c r="D32" s="593" t="str">
        <f>IF(基本情報入力シート!E53="","",基本情報入力シート!E53)</f>
        <v/>
      </c>
      <c r="E32" s="593" t="str">
        <f>IF(基本情報入力シート!F53="","",基本情報入力シート!F53)</f>
        <v/>
      </c>
      <c r="F32" s="593" t="str">
        <f>IF(基本情報入力シート!G53="","",基本情報入力シート!G53)</f>
        <v/>
      </c>
      <c r="G32" s="593" t="str">
        <f>IF(基本情報入力シート!H53="","",基本情報入力シート!H53)</f>
        <v/>
      </c>
      <c r="H32" s="593" t="str">
        <f>IF(基本情報入力シート!I53="","",基本情報入力シート!I53)</f>
        <v/>
      </c>
      <c r="I32" s="593" t="str">
        <f>IF(基本情報入力シート!J53="","",基本情報入力シート!J53)</f>
        <v/>
      </c>
      <c r="J32" s="593" t="str">
        <f>IF(基本情報入力シート!K53="","",基本情報入力シート!K53)</f>
        <v/>
      </c>
      <c r="K32" s="594" t="str">
        <f>IF(基本情報入力シート!L53="","",基本情報入力シート!L53)</f>
        <v/>
      </c>
      <c r="L32" s="595" t="str">
        <f>IF(基本情報入力シート!M53="","",基本情報入力シート!M53)</f>
        <v/>
      </c>
      <c r="M32" s="595" t="str">
        <f>IF(基本情報入力シート!R53="","",基本情報入力シート!R53)</f>
        <v/>
      </c>
      <c r="N32" s="595" t="str">
        <f>IF(基本情報入力シート!W53="","",基本情報入力シート!W53)</f>
        <v/>
      </c>
      <c r="O32" s="590" t="str">
        <f>IF(基本情報入力シート!X53="","",基本情報入力シート!X53)</f>
        <v/>
      </c>
      <c r="P32" s="596" t="str">
        <f>IF(基本情報入力シート!Y53="","",基本情報入力シート!Y53)</f>
        <v/>
      </c>
      <c r="Q32" s="597" t="str">
        <f>IF(基本情報入力シート!Z53="","",基本情報入力シート!Z53)</f>
        <v/>
      </c>
      <c r="R32" s="624" t="str">
        <f>IF(基本情報入力シート!AA53="","",基本情報入力シート!AA53)</f>
        <v/>
      </c>
      <c r="S32" s="625"/>
      <c r="T32" s="626"/>
      <c r="U32" s="627" t="str">
        <f>IF(P32="","",VLOOKUP(P32,【参考】数式用!$A$5:$I$38,MATCH(T32,【参考】数式用!$H$4:$I$4,0)+7,0))</f>
        <v/>
      </c>
      <c r="V32" s="834"/>
      <c r="W32" s="235" t="s">
        <v>193</v>
      </c>
      <c r="X32" s="628"/>
      <c r="Y32" s="232" t="s">
        <v>194</v>
      </c>
      <c r="Z32" s="628"/>
      <c r="AA32" s="384" t="s">
        <v>195</v>
      </c>
      <c r="AB32" s="628"/>
      <c r="AC32" s="232" t="s">
        <v>194</v>
      </c>
      <c r="AD32" s="628"/>
      <c r="AE32" s="232" t="s">
        <v>196</v>
      </c>
      <c r="AF32" s="604" t="s">
        <v>197</v>
      </c>
      <c r="AG32" s="605" t="str">
        <f t="shared" si="5"/>
        <v/>
      </c>
      <c r="AH32" s="606" t="s">
        <v>198</v>
      </c>
      <c r="AI32" s="607" t="str">
        <f t="shared" si="1"/>
        <v/>
      </c>
      <c r="AJ32" s="190"/>
      <c r="AK32" s="629" t="str">
        <f t="shared" si="6"/>
        <v>○</v>
      </c>
      <c r="AL32" s="630" t="str">
        <f t="shared" si="7"/>
        <v/>
      </c>
      <c r="AM32" s="631"/>
      <c r="AN32" s="631"/>
      <c r="AO32" s="631"/>
      <c r="AP32" s="631"/>
      <c r="AQ32" s="631"/>
      <c r="AR32" s="631"/>
      <c r="AS32" s="631"/>
      <c r="AT32" s="631"/>
      <c r="AU32" s="632"/>
    </row>
    <row r="33" spans="1:47" ht="33" customHeight="1" thickBot="1">
      <c r="A33" s="590">
        <f t="shared" si="2"/>
        <v>22</v>
      </c>
      <c r="B33" s="591" t="str">
        <f>IF(基本情報入力シート!C54="","",基本情報入力シート!C54)</f>
        <v/>
      </c>
      <c r="C33" s="592" t="str">
        <f>IF(基本情報入力シート!D54="","",基本情報入力シート!D54)</f>
        <v/>
      </c>
      <c r="D33" s="593" t="str">
        <f>IF(基本情報入力シート!E54="","",基本情報入力シート!E54)</f>
        <v/>
      </c>
      <c r="E33" s="593" t="str">
        <f>IF(基本情報入力シート!F54="","",基本情報入力シート!F54)</f>
        <v/>
      </c>
      <c r="F33" s="593" t="str">
        <f>IF(基本情報入力シート!G54="","",基本情報入力シート!G54)</f>
        <v/>
      </c>
      <c r="G33" s="593" t="str">
        <f>IF(基本情報入力シート!H54="","",基本情報入力シート!H54)</f>
        <v/>
      </c>
      <c r="H33" s="593" t="str">
        <f>IF(基本情報入力シート!I54="","",基本情報入力シート!I54)</f>
        <v/>
      </c>
      <c r="I33" s="593" t="str">
        <f>IF(基本情報入力シート!J54="","",基本情報入力シート!J54)</f>
        <v/>
      </c>
      <c r="J33" s="593" t="str">
        <f>IF(基本情報入力シート!K54="","",基本情報入力シート!K54)</f>
        <v/>
      </c>
      <c r="K33" s="594" t="str">
        <f>IF(基本情報入力シート!L54="","",基本情報入力シート!L54)</f>
        <v/>
      </c>
      <c r="L33" s="595" t="str">
        <f>IF(基本情報入力シート!M54="","",基本情報入力シート!M54)</f>
        <v/>
      </c>
      <c r="M33" s="595" t="str">
        <f>IF(基本情報入力シート!R54="","",基本情報入力シート!R54)</f>
        <v/>
      </c>
      <c r="N33" s="595" t="str">
        <f>IF(基本情報入力シート!W54="","",基本情報入力シート!W54)</f>
        <v/>
      </c>
      <c r="O33" s="590" t="str">
        <f>IF(基本情報入力シート!X54="","",基本情報入力シート!X54)</f>
        <v/>
      </c>
      <c r="P33" s="596" t="str">
        <f>IF(基本情報入力シート!Y54="","",基本情報入力シート!Y54)</f>
        <v/>
      </c>
      <c r="Q33" s="597" t="str">
        <f>IF(基本情報入力シート!Z54="","",基本情報入力シート!Z54)</f>
        <v/>
      </c>
      <c r="R33" s="624" t="str">
        <f>IF(基本情報入力シート!AA54="","",基本情報入力シート!AA54)</f>
        <v/>
      </c>
      <c r="S33" s="625"/>
      <c r="T33" s="626"/>
      <c r="U33" s="627" t="str">
        <f>IF(P33="","",VLOOKUP(P33,【参考】数式用!$A$5:$I$38,MATCH(T33,【参考】数式用!$H$4:$I$4,0)+7,0))</f>
        <v/>
      </c>
      <c r="V33" s="834"/>
      <c r="W33" s="235" t="s">
        <v>193</v>
      </c>
      <c r="X33" s="628"/>
      <c r="Y33" s="232" t="s">
        <v>194</v>
      </c>
      <c r="Z33" s="628"/>
      <c r="AA33" s="384" t="s">
        <v>195</v>
      </c>
      <c r="AB33" s="628"/>
      <c r="AC33" s="232" t="s">
        <v>194</v>
      </c>
      <c r="AD33" s="628"/>
      <c r="AE33" s="232" t="s">
        <v>196</v>
      </c>
      <c r="AF33" s="604" t="s">
        <v>197</v>
      </c>
      <c r="AG33" s="605" t="str">
        <f t="shared" si="5"/>
        <v/>
      </c>
      <c r="AH33" s="606" t="s">
        <v>198</v>
      </c>
      <c r="AI33" s="607" t="str">
        <f t="shared" si="1"/>
        <v/>
      </c>
      <c r="AJ33" s="190"/>
      <c r="AK33" s="629" t="str">
        <f t="shared" si="6"/>
        <v>○</v>
      </c>
      <c r="AL33" s="630" t="str">
        <f t="shared" si="7"/>
        <v/>
      </c>
      <c r="AM33" s="631"/>
      <c r="AN33" s="631"/>
      <c r="AO33" s="631"/>
      <c r="AP33" s="631"/>
      <c r="AQ33" s="631"/>
      <c r="AR33" s="631"/>
      <c r="AS33" s="631"/>
      <c r="AT33" s="631"/>
      <c r="AU33" s="632"/>
    </row>
    <row r="34" spans="1:47" ht="33" customHeight="1" thickBot="1">
      <c r="A34" s="590">
        <f t="shared" si="2"/>
        <v>23</v>
      </c>
      <c r="B34" s="591" t="str">
        <f>IF(基本情報入力シート!C55="","",基本情報入力シート!C55)</f>
        <v/>
      </c>
      <c r="C34" s="592" t="str">
        <f>IF(基本情報入力シート!D55="","",基本情報入力シート!D55)</f>
        <v/>
      </c>
      <c r="D34" s="593" t="str">
        <f>IF(基本情報入力シート!E55="","",基本情報入力シート!E55)</f>
        <v/>
      </c>
      <c r="E34" s="593" t="str">
        <f>IF(基本情報入力シート!F55="","",基本情報入力シート!F55)</f>
        <v/>
      </c>
      <c r="F34" s="593" t="str">
        <f>IF(基本情報入力シート!G55="","",基本情報入力シート!G55)</f>
        <v/>
      </c>
      <c r="G34" s="593" t="str">
        <f>IF(基本情報入力シート!H55="","",基本情報入力シート!H55)</f>
        <v/>
      </c>
      <c r="H34" s="593" t="str">
        <f>IF(基本情報入力シート!I55="","",基本情報入力シート!I55)</f>
        <v/>
      </c>
      <c r="I34" s="593" t="str">
        <f>IF(基本情報入力シート!J55="","",基本情報入力シート!J55)</f>
        <v/>
      </c>
      <c r="J34" s="593" t="str">
        <f>IF(基本情報入力シート!K55="","",基本情報入力シート!K55)</f>
        <v/>
      </c>
      <c r="K34" s="594" t="str">
        <f>IF(基本情報入力シート!L55="","",基本情報入力シート!L55)</f>
        <v/>
      </c>
      <c r="L34" s="595" t="str">
        <f>IF(基本情報入力シート!M55="","",基本情報入力シート!M55)</f>
        <v/>
      </c>
      <c r="M34" s="595" t="str">
        <f>IF(基本情報入力シート!R55="","",基本情報入力シート!R55)</f>
        <v/>
      </c>
      <c r="N34" s="595" t="str">
        <f>IF(基本情報入力シート!W55="","",基本情報入力シート!W55)</f>
        <v/>
      </c>
      <c r="O34" s="590" t="str">
        <f>IF(基本情報入力シート!X55="","",基本情報入力シート!X55)</f>
        <v/>
      </c>
      <c r="P34" s="596" t="str">
        <f>IF(基本情報入力シート!Y55="","",基本情報入力シート!Y55)</f>
        <v/>
      </c>
      <c r="Q34" s="597" t="str">
        <f>IF(基本情報入力シート!Z55="","",基本情報入力シート!Z55)</f>
        <v/>
      </c>
      <c r="R34" s="624" t="str">
        <f>IF(基本情報入力シート!AA55="","",基本情報入力シート!AA55)</f>
        <v/>
      </c>
      <c r="S34" s="625"/>
      <c r="T34" s="626"/>
      <c r="U34" s="627" t="str">
        <f>IF(P34="","",VLOOKUP(P34,【参考】数式用!$A$5:$I$38,MATCH(T34,【参考】数式用!$H$4:$I$4,0)+7,0))</f>
        <v/>
      </c>
      <c r="V34" s="834"/>
      <c r="W34" s="235" t="s">
        <v>193</v>
      </c>
      <c r="X34" s="628"/>
      <c r="Y34" s="232" t="s">
        <v>194</v>
      </c>
      <c r="Z34" s="628"/>
      <c r="AA34" s="384" t="s">
        <v>195</v>
      </c>
      <c r="AB34" s="628"/>
      <c r="AC34" s="232" t="s">
        <v>194</v>
      </c>
      <c r="AD34" s="628"/>
      <c r="AE34" s="232" t="s">
        <v>196</v>
      </c>
      <c r="AF34" s="604" t="s">
        <v>197</v>
      </c>
      <c r="AG34" s="605" t="str">
        <f t="shared" si="5"/>
        <v/>
      </c>
      <c r="AH34" s="606" t="s">
        <v>198</v>
      </c>
      <c r="AI34" s="607" t="str">
        <f t="shared" si="1"/>
        <v/>
      </c>
      <c r="AJ34" s="190"/>
      <c r="AK34" s="629" t="str">
        <f t="shared" si="6"/>
        <v>○</v>
      </c>
      <c r="AL34" s="630" t="str">
        <f t="shared" si="7"/>
        <v/>
      </c>
      <c r="AM34" s="631"/>
      <c r="AN34" s="631"/>
      <c r="AO34" s="631"/>
      <c r="AP34" s="631"/>
      <c r="AQ34" s="631"/>
      <c r="AR34" s="631"/>
      <c r="AS34" s="631"/>
      <c r="AT34" s="631"/>
      <c r="AU34" s="632"/>
    </row>
    <row r="35" spans="1:47" ht="33" customHeight="1" thickBot="1">
      <c r="A35" s="590">
        <f t="shared" si="2"/>
        <v>24</v>
      </c>
      <c r="B35" s="591" t="str">
        <f>IF(基本情報入力シート!C56="","",基本情報入力シート!C56)</f>
        <v/>
      </c>
      <c r="C35" s="592" t="str">
        <f>IF(基本情報入力シート!D56="","",基本情報入力シート!D56)</f>
        <v/>
      </c>
      <c r="D35" s="593" t="str">
        <f>IF(基本情報入力シート!E56="","",基本情報入力シート!E56)</f>
        <v/>
      </c>
      <c r="E35" s="593" t="str">
        <f>IF(基本情報入力シート!F56="","",基本情報入力シート!F56)</f>
        <v/>
      </c>
      <c r="F35" s="593" t="str">
        <f>IF(基本情報入力シート!G56="","",基本情報入力シート!G56)</f>
        <v/>
      </c>
      <c r="G35" s="593" t="str">
        <f>IF(基本情報入力シート!H56="","",基本情報入力シート!H56)</f>
        <v/>
      </c>
      <c r="H35" s="593" t="str">
        <f>IF(基本情報入力シート!I56="","",基本情報入力シート!I56)</f>
        <v/>
      </c>
      <c r="I35" s="593" t="str">
        <f>IF(基本情報入力シート!J56="","",基本情報入力シート!J56)</f>
        <v/>
      </c>
      <c r="J35" s="593" t="str">
        <f>IF(基本情報入力シート!K56="","",基本情報入力シート!K56)</f>
        <v/>
      </c>
      <c r="K35" s="594" t="str">
        <f>IF(基本情報入力シート!L56="","",基本情報入力シート!L56)</f>
        <v/>
      </c>
      <c r="L35" s="595" t="str">
        <f>IF(基本情報入力シート!M56="","",基本情報入力シート!M56)</f>
        <v/>
      </c>
      <c r="M35" s="595" t="str">
        <f>IF(基本情報入力シート!R56="","",基本情報入力シート!R56)</f>
        <v/>
      </c>
      <c r="N35" s="595" t="str">
        <f>IF(基本情報入力シート!W56="","",基本情報入力シート!W56)</f>
        <v/>
      </c>
      <c r="O35" s="590" t="str">
        <f>IF(基本情報入力シート!X56="","",基本情報入力シート!X56)</f>
        <v/>
      </c>
      <c r="P35" s="596" t="str">
        <f>IF(基本情報入力シート!Y56="","",基本情報入力シート!Y56)</f>
        <v/>
      </c>
      <c r="Q35" s="597" t="str">
        <f>IF(基本情報入力シート!Z56="","",基本情報入力シート!Z56)</f>
        <v/>
      </c>
      <c r="R35" s="624" t="str">
        <f>IF(基本情報入力シート!AA56="","",基本情報入力シート!AA56)</f>
        <v/>
      </c>
      <c r="S35" s="625"/>
      <c r="T35" s="626"/>
      <c r="U35" s="627" t="str">
        <f>IF(P35="","",VLOOKUP(P35,【参考】数式用!$A$5:$I$38,MATCH(T35,【参考】数式用!$H$4:$I$4,0)+7,0))</f>
        <v/>
      </c>
      <c r="V35" s="834"/>
      <c r="W35" s="235" t="s">
        <v>193</v>
      </c>
      <c r="X35" s="628"/>
      <c r="Y35" s="232" t="s">
        <v>194</v>
      </c>
      <c r="Z35" s="628"/>
      <c r="AA35" s="384" t="s">
        <v>195</v>
      </c>
      <c r="AB35" s="628"/>
      <c r="AC35" s="232" t="s">
        <v>194</v>
      </c>
      <c r="AD35" s="628"/>
      <c r="AE35" s="232" t="s">
        <v>196</v>
      </c>
      <c r="AF35" s="604" t="s">
        <v>197</v>
      </c>
      <c r="AG35" s="605" t="str">
        <f t="shared" si="5"/>
        <v/>
      </c>
      <c r="AH35" s="606" t="s">
        <v>198</v>
      </c>
      <c r="AI35" s="607" t="str">
        <f t="shared" si="1"/>
        <v/>
      </c>
      <c r="AJ35" s="190"/>
      <c r="AK35" s="629" t="str">
        <f t="shared" si="6"/>
        <v>○</v>
      </c>
      <c r="AL35" s="630" t="str">
        <f t="shared" si="7"/>
        <v/>
      </c>
      <c r="AM35" s="631"/>
      <c r="AN35" s="631"/>
      <c r="AO35" s="631"/>
      <c r="AP35" s="631"/>
      <c r="AQ35" s="631"/>
      <c r="AR35" s="631"/>
      <c r="AS35" s="631"/>
      <c r="AT35" s="631"/>
      <c r="AU35" s="632"/>
    </row>
    <row r="36" spans="1:47" ht="33" customHeight="1" thickBot="1">
      <c r="A36" s="590">
        <f t="shared" si="2"/>
        <v>25</v>
      </c>
      <c r="B36" s="591" t="str">
        <f>IF(基本情報入力シート!C57="","",基本情報入力シート!C57)</f>
        <v/>
      </c>
      <c r="C36" s="592" t="str">
        <f>IF(基本情報入力シート!D57="","",基本情報入力シート!D57)</f>
        <v/>
      </c>
      <c r="D36" s="593" t="str">
        <f>IF(基本情報入力シート!E57="","",基本情報入力シート!E57)</f>
        <v/>
      </c>
      <c r="E36" s="593" t="str">
        <f>IF(基本情報入力シート!F57="","",基本情報入力シート!F57)</f>
        <v/>
      </c>
      <c r="F36" s="593" t="str">
        <f>IF(基本情報入力シート!G57="","",基本情報入力シート!G57)</f>
        <v/>
      </c>
      <c r="G36" s="593" t="str">
        <f>IF(基本情報入力シート!H57="","",基本情報入力シート!H57)</f>
        <v/>
      </c>
      <c r="H36" s="593" t="str">
        <f>IF(基本情報入力シート!I57="","",基本情報入力シート!I57)</f>
        <v/>
      </c>
      <c r="I36" s="593" t="str">
        <f>IF(基本情報入力シート!J57="","",基本情報入力シート!J57)</f>
        <v/>
      </c>
      <c r="J36" s="593" t="str">
        <f>IF(基本情報入力シート!K57="","",基本情報入力シート!K57)</f>
        <v/>
      </c>
      <c r="K36" s="594" t="str">
        <f>IF(基本情報入力シート!L57="","",基本情報入力シート!L57)</f>
        <v/>
      </c>
      <c r="L36" s="595" t="str">
        <f>IF(基本情報入力シート!M57="","",基本情報入力シート!M57)</f>
        <v/>
      </c>
      <c r="M36" s="595" t="str">
        <f>IF(基本情報入力シート!R57="","",基本情報入力シート!R57)</f>
        <v/>
      </c>
      <c r="N36" s="595" t="str">
        <f>IF(基本情報入力シート!W57="","",基本情報入力シート!W57)</f>
        <v/>
      </c>
      <c r="O36" s="590" t="str">
        <f>IF(基本情報入力シート!X57="","",基本情報入力シート!X57)</f>
        <v/>
      </c>
      <c r="P36" s="596" t="str">
        <f>IF(基本情報入力シート!Y57="","",基本情報入力シート!Y57)</f>
        <v/>
      </c>
      <c r="Q36" s="597" t="str">
        <f>IF(基本情報入力シート!Z57="","",基本情報入力シート!Z57)</f>
        <v/>
      </c>
      <c r="R36" s="624" t="str">
        <f>IF(基本情報入力シート!AA57="","",基本情報入力シート!AA57)</f>
        <v/>
      </c>
      <c r="S36" s="625"/>
      <c r="T36" s="626"/>
      <c r="U36" s="627" t="str">
        <f>IF(P36="","",VLOOKUP(P36,【参考】数式用!$A$5:$I$38,MATCH(T36,【参考】数式用!$H$4:$I$4,0)+7,0))</f>
        <v/>
      </c>
      <c r="V36" s="834"/>
      <c r="W36" s="235" t="s">
        <v>193</v>
      </c>
      <c r="X36" s="628"/>
      <c r="Y36" s="232" t="s">
        <v>194</v>
      </c>
      <c r="Z36" s="628"/>
      <c r="AA36" s="384" t="s">
        <v>195</v>
      </c>
      <c r="AB36" s="628"/>
      <c r="AC36" s="232" t="s">
        <v>194</v>
      </c>
      <c r="AD36" s="628"/>
      <c r="AE36" s="232" t="s">
        <v>196</v>
      </c>
      <c r="AF36" s="604" t="s">
        <v>197</v>
      </c>
      <c r="AG36" s="605" t="str">
        <f t="shared" si="5"/>
        <v/>
      </c>
      <c r="AH36" s="606" t="s">
        <v>198</v>
      </c>
      <c r="AI36" s="607" t="str">
        <f t="shared" si="1"/>
        <v/>
      </c>
      <c r="AJ36" s="190"/>
      <c r="AK36" s="629" t="str">
        <f t="shared" si="6"/>
        <v>○</v>
      </c>
      <c r="AL36" s="630" t="str">
        <f t="shared" si="7"/>
        <v/>
      </c>
      <c r="AM36" s="631"/>
      <c r="AN36" s="631"/>
      <c r="AO36" s="631"/>
      <c r="AP36" s="631"/>
      <c r="AQ36" s="631"/>
      <c r="AR36" s="631"/>
      <c r="AS36" s="631"/>
      <c r="AT36" s="631"/>
      <c r="AU36" s="632"/>
    </row>
    <row r="37" spans="1:47" ht="33" customHeight="1" thickBot="1">
      <c r="A37" s="590">
        <f t="shared" si="2"/>
        <v>26</v>
      </c>
      <c r="B37" s="591" t="str">
        <f>IF(基本情報入力シート!C58="","",基本情報入力シート!C58)</f>
        <v/>
      </c>
      <c r="C37" s="592" t="str">
        <f>IF(基本情報入力シート!D58="","",基本情報入力シート!D58)</f>
        <v/>
      </c>
      <c r="D37" s="593" t="str">
        <f>IF(基本情報入力シート!E58="","",基本情報入力シート!E58)</f>
        <v/>
      </c>
      <c r="E37" s="593" t="str">
        <f>IF(基本情報入力シート!F58="","",基本情報入力シート!F58)</f>
        <v/>
      </c>
      <c r="F37" s="593" t="str">
        <f>IF(基本情報入力シート!G58="","",基本情報入力シート!G58)</f>
        <v/>
      </c>
      <c r="G37" s="593" t="str">
        <f>IF(基本情報入力シート!H58="","",基本情報入力シート!H58)</f>
        <v/>
      </c>
      <c r="H37" s="593" t="str">
        <f>IF(基本情報入力シート!I58="","",基本情報入力シート!I58)</f>
        <v/>
      </c>
      <c r="I37" s="593" t="str">
        <f>IF(基本情報入力シート!J58="","",基本情報入力シート!J58)</f>
        <v/>
      </c>
      <c r="J37" s="593" t="str">
        <f>IF(基本情報入力シート!K58="","",基本情報入力シート!K58)</f>
        <v/>
      </c>
      <c r="K37" s="594" t="str">
        <f>IF(基本情報入力シート!L58="","",基本情報入力シート!L58)</f>
        <v/>
      </c>
      <c r="L37" s="595" t="str">
        <f>IF(基本情報入力シート!M58="","",基本情報入力シート!M58)</f>
        <v/>
      </c>
      <c r="M37" s="595" t="str">
        <f>IF(基本情報入力シート!R58="","",基本情報入力シート!R58)</f>
        <v/>
      </c>
      <c r="N37" s="595" t="str">
        <f>IF(基本情報入力シート!W58="","",基本情報入力シート!W58)</f>
        <v/>
      </c>
      <c r="O37" s="590" t="str">
        <f>IF(基本情報入力シート!X58="","",基本情報入力シート!X58)</f>
        <v/>
      </c>
      <c r="P37" s="596" t="str">
        <f>IF(基本情報入力シート!Y58="","",基本情報入力シート!Y58)</f>
        <v/>
      </c>
      <c r="Q37" s="597" t="str">
        <f>IF(基本情報入力シート!Z58="","",基本情報入力シート!Z58)</f>
        <v/>
      </c>
      <c r="R37" s="624" t="str">
        <f>IF(基本情報入力シート!AA58="","",基本情報入力シート!AA58)</f>
        <v/>
      </c>
      <c r="S37" s="625"/>
      <c r="T37" s="626"/>
      <c r="U37" s="627" t="str">
        <f>IF(P37="","",VLOOKUP(P37,【参考】数式用!$A$5:$I$38,MATCH(T37,【参考】数式用!$H$4:$I$4,0)+7,0))</f>
        <v/>
      </c>
      <c r="V37" s="834"/>
      <c r="W37" s="235" t="s">
        <v>193</v>
      </c>
      <c r="X37" s="628"/>
      <c r="Y37" s="232" t="s">
        <v>194</v>
      </c>
      <c r="Z37" s="628"/>
      <c r="AA37" s="384" t="s">
        <v>195</v>
      </c>
      <c r="AB37" s="628"/>
      <c r="AC37" s="232" t="s">
        <v>194</v>
      </c>
      <c r="AD37" s="628"/>
      <c r="AE37" s="232" t="s">
        <v>196</v>
      </c>
      <c r="AF37" s="604" t="s">
        <v>197</v>
      </c>
      <c r="AG37" s="605" t="str">
        <f t="shared" si="5"/>
        <v/>
      </c>
      <c r="AH37" s="606" t="s">
        <v>198</v>
      </c>
      <c r="AI37" s="607" t="str">
        <f t="shared" si="1"/>
        <v/>
      </c>
      <c r="AJ37" s="190"/>
      <c r="AK37" s="629" t="str">
        <f t="shared" si="6"/>
        <v>○</v>
      </c>
      <c r="AL37" s="630" t="str">
        <f t="shared" si="7"/>
        <v/>
      </c>
      <c r="AM37" s="631"/>
      <c r="AN37" s="631"/>
      <c r="AO37" s="631"/>
      <c r="AP37" s="631"/>
      <c r="AQ37" s="631"/>
      <c r="AR37" s="631"/>
      <c r="AS37" s="631"/>
      <c r="AT37" s="631"/>
      <c r="AU37" s="632"/>
    </row>
    <row r="38" spans="1:47" ht="33" customHeight="1" thickBot="1">
      <c r="A38" s="590">
        <f t="shared" si="2"/>
        <v>27</v>
      </c>
      <c r="B38" s="591" t="str">
        <f>IF(基本情報入力シート!C59="","",基本情報入力シート!C59)</f>
        <v/>
      </c>
      <c r="C38" s="592" t="str">
        <f>IF(基本情報入力シート!D59="","",基本情報入力シート!D59)</f>
        <v/>
      </c>
      <c r="D38" s="593" t="str">
        <f>IF(基本情報入力シート!E59="","",基本情報入力シート!E59)</f>
        <v/>
      </c>
      <c r="E38" s="593" t="str">
        <f>IF(基本情報入力シート!F59="","",基本情報入力シート!F59)</f>
        <v/>
      </c>
      <c r="F38" s="593" t="str">
        <f>IF(基本情報入力シート!G59="","",基本情報入力シート!G59)</f>
        <v/>
      </c>
      <c r="G38" s="593" t="str">
        <f>IF(基本情報入力シート!H59="","",基本情報入力シート!H59)</f>
        <v/>
      </c>
      <c r="H38" s="593" t="str">
        <f>IF(基本情報入力シート!I59="","",基本情報入力シート!I59)</f>
        <v/>
      </c>
      <c r="I38" s="593" t="str">
        <f>IF(基本情報入力シート!J59="","",基本情報入力シート!J59)</f>
        <v/>
      </c>
      <c r="J38" s="593" t="str">
        <f>IF(基本情報入力シート!K59="","",基本情報入力シート!K59)</f>
        <v/>
      </c>
      <c r="K38" s="594" t="str">
        <f>IF(基本情報入力シート!L59="","",基本情報入力シート!L59)</f>
        <v/>
      </c>
      <c r="L38" s="595" t="str">
        <f>IF(基本情報入力シート!M59="","",基本情報入力シート!M59)</f>
        <v/>
      </c>
      <c r="M38" s="595" t="str">
        <f>IF(基本情報入力シート!R59="","",基本情報入力シート!R59)</f>
        <v/>
      </c>
      <c r="N38" s="595" t="str">
        <f>IF(基本情報入力シート!W59="","",基本情報入力シート!W59)</f>
        <v/>
      </c>
      <c r="O38" s="590" t="str">
        <f>IF(基本情報入力シート!X59="","",基本情報入力シート!X59)</f>
        <v/>
      </c>
      <c r="P38" s="596" t="str">
        <f>IF(基本情報入力シート!Y59="","",基本情報入力シート!Y59)</f>
        <v/>
      </c>
      <c r="Q38" s="597" t="str">
        <f>IF(基本情報入力シート!Z59="","",基本情報入力シート!Z59)</f>
        <v/>
      </c>
      <c r="R38" s="624" t="str">
        <f>IF(基本情報入力シート!AA59="","",基本情報入力シート!AA59)</f>
        <v/>
      </c>
      <c r="S38" s="625"/>
      <c r="T38" s="626"/>
      <c r="U38" s="627" t="str">
        <f>IF(P38="","",VLOOKUP(P38,【参考】数式用!$A$5:$I$38,MATCH(T38,【参考】数式用!$H$4:$I$4,0)+7,0))</f>
        <v/>
      </c>
      <c r="V38" s="834"/>
      <c r="W38" s="235" t="s">
        <v>193</v>
      </c>
      <c r="X38" s="628"/>
      <c r="Y38" s="232" t="s">
        <v>194</v>
      </c>
      <c r="Z38" s="628"/>
      <c r="AA38" s="384" t="s">
        <v>195</v>
      </c>
      <c r="AB38" s="628"/>
      <c r="AC38" s="232" t="s">
        <v>194</v>
      </c>
      <c r="AD38" s="628"/>
      <c r="AE38" s="232" t="s">
        <v>196</v>
      </c>
      <c r="AF38" s="604" t="s">
        <v>197</v>
      </c>
      <c r="AG38" s="605" t="str">
        <f t="shared" si="5"/>
        <v/>
      </c>
      <c r="AH38" s="606" t="s">
        <v>198</v>
      </c>
      <c r="AI38" s="607" t="str">
        <f t="shared" si="1"/>
        <v/>
      </c>
      <c r="AJ38" s="190"/>
      <c r="AK38" s="629" t="str">
        <f t="shared" si="6"/>
        <v>○</v>
      </c>
      <c r="AL38" s="630" t="str">
        <f t="shared" si="7"/>
        <v/>
      </c>
      <c r="AM38" s="631"/>
      <c r="AN38" s="631"/>
      <c r="AO38" s="631"/>
      <c r="AP38" s="631"/>
      <c r="AQ38" s="631"/>
      <c r="AR38" s="631"/>
      <c r="AS38" s="631"/>
      <c r="AT38" s="631"/>
      <c r="AU38" s="632"/>
    </row>
    <row r="39" spans="1:47" ht="33" customHeight="1" thickBot="1">
      <c r="A39" s="590">
        <f t="shared" si="2"/>
        <v>28</v>
      </c>
      <c r="B39" s="591" t="str">
        <f>IF(基本情報入力シート!C60="","",基本情報入力シート!C60)</f>
        <v/>
      </c>
      <c r="C39" s="592" t="str">
        <f>IF(基本情報入力シート!D60="","",基本情報入力シート!D60)</f>
        <v/>
      </c>
      <c r="D39" s="593" t="str">
        <f>IF(基本情報入力シート!E60="","",基本情報入力シート!E60)</f>
        <v/>
      </c>
      <c r="E39" s="593" t="str">
        <f>IF(基本情報入力シート!F60="","",基本情報入力シート!F60)</f>
        <v/>
      </c>
      <c r="F39" s="593" t="str">
        <f>IF(基本情報入力シート!G60="","",基本情報入力シート!G60)</f>
        <v/>
      </c>
      <c r="G39" s="593" t="str">
        <f>IF(基本情報入力シート!H60="","",基本情報入力シート!H60)</f>
        <v/>
      </c>
      <c r="H39" s="593" t="str">
        <f>IF(基本情報入力シート!I60="","",基本情報入力シート!I60)</f>
        <v/>
      </c>
      <c r="I39" s="593" t="str">
        <f>IF(基本情報入力シート!J60="","",基本情報入力シート!J60)</f>
        <v/>
      </c>
      <c r="J39" s="593" t="str">
        <f>IF(基本情報入力シート!K60="","",基本情報入力シート!K60)</f>
        <v/>
      </c>
      <c r="K39" s="594" t="str">
        <f>IF(基本情報入力シート!L60="","",基本情報入力シート!L60)</f>
        <v/>
      </c>
      <c r="L39" s="595" t="str">
        <f>IF(基本情報入力シート!M60="","",基本情報入力シート!M60)</f>
        <v/>
      </c>
      <c r="M39" s="595" t="str">
        <f>IF(基本情報入力シート!R60="","",基本情報入力シート!R60)</f>
        <v/>
      </c>
      <c r="N39" s="595" t="str">
        <f>IF(基本情報入力シート!W60="","",基本情報入力シート!W60)</f>
        <v/>
      </c>
      <c r="O39" s="590" t="str">
        <f>IF(基本情報入力シート!X60="","",基本情報入力シート!X60)</f>
        <v/>
      </c>
      <c r="P39" s="596" t="str">
        <f>IF(基本情報入力シート!Y60="","",基本情報入力シート!Y60)</f>
        <v/>
      </c>
      <c r="Q39" s="597" t="str">
        <f>IF(基本情報入力シート!Z60="","",基本情報入力シート!Z60)</f>
        <v/>
      </c>
      <c r="R39" s="624" t="str">
        <f>IF(基本情報入力シート!AA60="","",基本情報入力シート!AA60)</f>
        <v/>
      </c>
      <c r="S39" s="625"/>
      <c r="T39" s="626"/>
      <c r="U39" s="627" t="str">
        <f>IF(P39="","",VLOOKUP(P39,【参考】数式用!$A$5:$I$38,MATCH(T39,【参考】数式用!$H$4:$I$4,0)+7,0))</f>
        <v/>
      </c>
      <c r="V39" s="834"/>
      <c r="W39" s="235" t="s">
        <v>193</v>
      </c>
      <c r="X39" s="628"/>
      <c r="Y39" s="232" t="s">
        <v>194</v>
      </c>
      <c r="Z39" s="628"/>
      <c r="AA39" s="384" t="s">
        <v>195</v>
      </c>
      <c r="AB39" s="628"/>
      <c r="AC39" s="232" t="s">
        <v>194</v>
      </c>
      <c r="AD39" s="628"/>
      <c r="AE39" s="232" t="s">
        <v>196</v>
      </c>
      <c r="AF39" s="604" t="s">
        <v>197</v>
      </c>
      <c r="AG39" s="605" t="str">
        <f t="shared" si="5"/>
        <v/>
      </c>
      <c r="AH39" s="606" t="s">
        <v>198</v>
      </c>
      <c r="AI39" s="607" t="str">
        <f t="shared" si="1"/>
        <v/>
      </c>
      <c r="AJ39" s="190"/>
      <c r="AK39" s="629" t="str">
        <f t="shared" si="6"/>
        <v>○</v>
      </c>
      <c r="AL39" s="630" t="str">
        <f t="shared" si="7"/>
        <v/>
      </c>
      <c r="AM39" s="631"/>
      <c r="AN39" s="631"/>
      <c r="AO39" s="631"/>
      <c r="AP39" s="631"/>
      <c r="AQ39" s="631"/>
      <c r="AR39" s="631"/>
      <c r="AS39" s="631"/>
      <c r="AT39" s="631"/>
      <c r="AU39" s="632"/>
    </row>
    <row r="40" spans="1:47" ht="33" customHeight="1" thickBot="1">
      <c r="A40" s="590">
        <f t="shared" si="2"/>
        <v>29</v>
      </c>
      <c r="B40" s="591" t="str">
        <f>IF(基本情報入力シート!C61="","",基本情報入力シート!C61)</f>
        <v/>
      </c>
      <c r="C40" s="592" t="str">
        <f>IF(基本情報入力シート!D61="","",基本情報入力シート!D61)</f>
        <v/>
      </c>
      <c r="D40" s="593" t="str">
        <f>IF(基本情報入力シート!E61="","",基本情報入力シート!E61)</f>
        <v/>
      </c>
      <c r="E40" s="593" t="str">
        <f>IF(基本情報入力シート!F61="","",基本情報入力シート!F61)</f>
        <v/>
      </c>
      <c r="F40" s="593" t="str">
        <f>IF(基本情報入力シート!G61="","",基本情報入力シート!G61)</f>
        <v/>
      </c>
      <c r="G40" s="593" t="str">
        <f>IF(基本情報入力シート!H61="","",基本情報入力シート!H61)</f>
        <v/>
      </c>
      <c r="H40" s="593" t="str">
        <f>IF(基本情報入力シート!I61="","",基本情報入力シート!I61)</f>
        <v/>
      </c>
      <c r="I40" s="593" t="str">
        <f>IF(基本情報入力シート!J61="","",基本情報入力シート!J61)</f>
        <v/>
      </c>
      <c r="J40" s="593" t="str">
        <f>IF(基本情報入力シート!K61="","",基本情報入力シート!K61)</f>
        <v/>
      </c>
      <c r="K40" s="594" t="str">
        <f>IF(基本情報入力シート!L61="","",基本情報入力シート!L61)</f>
        <v/>
      </c>
      <c r="L40" s="595" t="str">
        <f>IF(基本情報入力シート!M61="","",基本情報入力シート!M61)</f>
        <v/>
      </c>
      <c r="M40" s="595" t="str">
        <f>IF(基本情報入力シート!R61="","",基本情報入力シート!R61)</f>
        <v/>
      </c>
      <c r="N40" s="595" t="str">
        <f>IF(基本情報入力シート!W61="","",基本情報入力シート!W61)</f>
        <v/>
      </c>
      <c r="O40" s="590" t="str">
        <f>IF(基本情報入力シート!X61="","",基本情報入力シート!X61)</f>
        <v/>
      </c>
      <c r="P40" s="596" t="str">
        <f>IF(基本情報入力シート!Y61="","",基本情報入力シート!Y61)</f>
        <v/>
      </c>
      <c r="Q40" s="597" t="str">
        <f>IF(基本情報入力シート!Z61="","",基本情報入力シート!Z61)</f>
        <v/>
      </c>
      <c r="R40" s="624" t="str">
        <f>IF(基本情報入力シート!AA61="","",基本情報入力シート!AA61)</f>
        <v/>
      </c>
      <c r="S40" s="625"/>
      <c r="T40" s="626"/>
      <c r="U40" s="627" t="str">
        <f>IF(P40="","",VLOOKUP(P40,【参考】数式用!$A$5:$I$38,MATCH(T40,【参考】数式用!$H$4:$I$4,0)+7,0))</f>
        <v/>
      </c>
      <c r="V40" s="834"/>
      <c r="W40" s="235" t="s">
        <v>193</v>
      </c>
      <c r="X40" s="628"/>
      <c r="Y40" s="232" t="s">
        <v>194</v>
      </c>
      <c r="Z40" s="628"/>
      <c r="AA40" s="384" t="s">
        <v>195</v>
      </c>
      <c r="AB40" s="628"/>
      <c r="AC40" s="232" t="s">
        <v>194</v>
      </c>
      <c r="AD40" s="628"/>
      <c r="AE40" s="232" t="s">
        <v>196</v>
      </c>
      <c r="AF40" s="604" t="s">
        <v>197</v>
      </c>
      <c r="AG40" s="605" t="str">
        <f t="shared" si="5"/>
        <v/>
      </c>
      <c r="AH40" s="606" t="s">
        <v>198</v>
      </c>
      <c r="AI40" s="607" t="str">
        <f t="shared" si="1"/>
        <v/>
      </c>
      <c r="AJ40" s="190"/>
      <c r="AK40" s="629" t="str">
        <f t="shared" si="6"/>
        <v>○</v>
      </c>
      <c r="AL40" s="630" t="str">
        <f t="shared" si="7"/>
        <v/>
      </c>
      <c r="AM40" s="631"/>
      <c r="AN40" s="631"/>
      <c r="AO40" s="631"/>
      <c r="AP40" s="631"/>
      <c r="AQ40" s="631"/>
      <c r="AR40" s="631"/>
      <c r="AS40" s="631"/>
      <c r="AT40" s="631"/>
      <c r="AU40" s="632"/>
    </row>
    <row r="41" spans="1:47" ht="33" customHeight="1" thickBot="1">
      <c r="A41" s="590">
        <f t="shared" si="2"/>
        <v>30</v>
      </c>
      <c r="B41" s="591" t="str">
        <f>IF(基本情報入力シート!C62="","",基本情報入力シート!C62)</f>
        <v/>
      </c>
      <c r="C41" s="592" t="str">
        <f>IF(基本情報入力シート!D62="","",基本情報入力シート!D62)</f>
        <v/>
      </c>
      <c r="D41" s="593" t="str">
        <f>IF(基本情報入力シート!E62="","",基本情報入力シート!E62)</f>
        <v/>
      </c>
      <c r="E41" s="593" t="str">
        <f>IF(基本情報入力シート!F62="","",基本情報入力シート!F62)</f>
        <v/>
      </c>
      <c r="F41" s="593" t="str">
        <f>IF(基本情報入力シート!G62="","",基本情報入力シート!G62)</f>
        <v/>
      </c>
      <c r="G41" s="593" t="str">
        <f>IF(基本情報入力シート!H62="","",基本情報入力シート!H62)</f>
        <v/>
      </c>
      <c r="H41" s="593" t="str">
        <f>IF(基本情報入力シート!I62="","",基本情報入力シート!I62)</f>
        <v/>
      </c>
      <c r="I41" s="593" t="str">
        <f>IF(基本情報入力シート!J62="","",基本情報入力シート!J62)</f>
        <v/>
      </c>
      <c r="J41" s="593" t="str">
        <f>IF(基本情報入力シート!K62="","",基本情報入力シート!K62)</f>
        <v/>
      </c>
      <c r="K41" s="594" t="str">
        <f>IF(基本情報入力シート!L62="","",基本情報入力シート!L62)</f>
        <v/>
      </c>
      <c r="L41" s="595" t="str">
        <f>IF(基本情報入力シート!M62="","",基本情報入力シート!M62)</f>
        <v/>
      </c>
      <c r="M41" s="595" t="str">
        <f>IF(基本情報入力シート!R62="","",基本情報入力シート!R62)</f>
        <v/>
      </c>
      <c r="N41" s="595" t="str">
        <f>IF(基本情報入力シート!W62="","",基本情報入力シート!W62)</f>
        <v/>
      </c>
      <c r="O41" s="590" t="str">
        <f>IF(基本情報入力シート!X62="","",基本情報入力シート!X62)</f>
        <v/>
      </c>
      <c r="P41" s="596" t="str">
        <f>IF(基本情報入力シート!Y62="","",基本情報入力シート!Y62)</f>
        <v/>
      </c>
      <c r="Q41" s="597" t="str">
        <f>IF(基本情報入力シート!Z62="","",基本情報入力シート!Z62)</f>
        <v/>
      </c>
      <c r="R41" s="624" t="str">
        <f>IF(基本情報入力シート!AA62="","",基本情報入力シート!AA62)</f>
        <v/>
      </c>
      <c r="S41" s="625"/>
      <c r="T41" s="626"/>
      <c r="U41" s="627" t="str">
        <f>IF(P41="","",VLOOKUP(P41,【参考】数式用!$A$5:$I$38,MATCH(T41,【参考】数式用!$H$4:$I$4,0)+7,0))</f>
        <v/>
      </c>
      <c r="V41" s="834"/>
      <c r="W41" s="235" t="s">
        <v>193</v>
      </c>
      <c r="X41" s="628"/>
      <c r="Y41" s="232" t="s">
        <v>194</v>
      </c>
      <c r="Z41" s="628"/>
      <c r="AA41" s="384" t="s">
        <v>195</v>
      </c>
      <c r="AB41" s="628"/>
      <c r="AC41" s="232" t="s">
        <v>194</v>
      </c>
      <c r="AD41" s="628"/>
      <c r="AE41" s="232" t="s">
        <v>196</v>
      </c>
      <c r="AF41" s="604" t="s">
        <v>197</v>
      </c>
      <c r="AG41" s="605" t="str">
        <f t="shared" si="5"/>
        <v/>
      </c>
      <c r="AH41" s="606" t="s">
        <v>198</v>
      </c>
      <c r="AI41" s="607" t="str">
        <f t="shared" si="1"/>
        <v/>
      </c>
      <c r="AJ41" s="190"/>
      <c r="AK41" s="629" t="str">
        <f t="shared" si="6"/>
        <v>○</v>
      </c>
      <c r="AL41" s="630" t="str">
        <f t="shared" si="7"/>
        <v/>
      </c>
      <c r="AM41" s="631"/>
      <c r="AN41" s="631"/>
      <c r="AO41" s="631"/>
      <c r="AP41" s="631"/>
      <c r="AQ41" s="631"/>
      <c r="AR41" s="631"/>
      <c r="AS41" s="631"/>
      <c r="AT41" s="631"/>
      <c r="AU41" s="632"/>
    </row>
    <row r="42" spans="1:47" ht="33" customHeight="1" thickBot="1">
      <c r="A42" s="590">
        <f t="shared" si="2"/>
        <v>31</v>
      </c>
      <c r="B42" s="591" t="str">
        <f>IF(基本情報入力シート!C63="","",基本情報入力シート!C63)</f>
        <v/>
      </c>
      <c r="C42" s="592" t="str">
        <f>IF(基本情報入力シート!D63="","",基本情報入力シート!D63)</f>
        <v/>
      </c>
      <c r="D42" s="593" t="str">
        <f>IF(基本情報入力シート!E63="","",基本情報入力シート!E63)</f>
        <v/>
      </c>
      <c r="E42" s="593" t="str">
        <f>IF(基本情報入力シート!F63="","",基本情報入力シート!F63)</f>
        <v/>
      </c>
      <c r="F42" s="593" t="str">
        <f>IF(基本情報入力シート!G63="","",基本情報入力シート!G63)</f>
        <v/>
      </c>
      <c r="G42" s="593" t="str">
        <f>IF(基本情報入力シート!H63="","",基本情報入力シート!H63)</f>
        <v/>
      </c>
      <c r="H42" s="593" t="str">
        <f>IF(基本情報入力シート!I63="","",基本情報入力シート!I63)</f>
        <v/>
      </c>
      <c r="I42" s="593" t="str">
        <f>IF(基本情報入力シート!J63="","",基本情報入力シート!J63)</f>
        <v/>
      </c>
      <c r="J42" s="593" t="str">
        <f>IF(基本情報入力シート!K63="","",基本情報入力シート!K63)</f>
        <v/>
      </c>
      <c r="K42" s="594" t="str">
        <f>IF(基本情報入力シート!L63="","",基本情報入力シート!L63)</f>
        <v/>
      </c>
      <c r="L42" s="595" t="str">
        <f>IF(基本情報入力シート!M63="","",基本情報入力シート!M63)</f>
        <v/>
      </c>
      <c r="M42" s="595" t="str">
        <f>IF(基本情報入力シート!R63="","",基本情報入力シート!R63)</f>
        <v/>
      </c>
      <c r="N42" s="595" t="str">
        <f>IF(基本情報入力シート!W63="","",基本情報入力シート!W63)</f>
        <v/>
      </c>
      <c r="O42" s="590" t="str">
        <f>IF(基本情報入力シート!X63="","",基本情報入力シート!X63)</f>
        <v/>
      </c>
      <c r="P42" s="596" t="str">
        <f>IF(基本情報入力シート!Y63="","",基本情報入力シート!Y63)</f>
        <v/>
      </c>
      <c r="Q42" s="597" t="str">
        <f>IF(基本情報入力シート!Z63="","",基本情報入力シート!Z63)</f>
        <v/>
      </c>
      <c r="R42" s="624" t="str">
        <f>IF(基本情報入力シート!AA63="","",基本情報入力シート!AA63)</f>
        <v/>
      </c>
      <c r="S42" s="625"/>
      <c r="T42" s="626"/>
      <c r="U42" s="627" t="str">
        <f>IF(P42="","",VLOOKUP(P42,【参考】数式用!$A$5:$I$38,MATCH(T42,【参考】数式用!$H$4:$I$4,0)+7,0))</f>
        <v/>
      </c>
      <c r="V42" s="834"/>
      <c r="W42" s="235" t="s">
        <v>193</v>
      </c>
      <c r="X42" s="628"/>
      <c r="Y42" s="232" t="s">
        <v>194</v>
      </c>
      <c r="Z42" s="628"/>
      <c r="AA42" s="384" t="s">
        <v>195</v>
      </c>
      <c r="AB42" s="628"/>
      <c r="AC42" s="232" t="s">
        <v>194</v>
      </c>
      <c r="AD42" s="628"/>
      <c r="AE42" s="232" t="s">
        <v>196</v>
      </c>
      <c r="AF42" s="604" t="s">
        <v>197</v>
      </c>
      <c r="AG42" s="605" t="str">
        <f t="shared" si="5"/>
        <v/>
      </c>
      <c r="AH42" s="606" t="s">
        <v>198</v>
      </c>
      <c r="AI42" s="607" t="str">
        <f t="shared" si="1"/>
        <v/>
      </c>
      <c r="AJ42" s="190"/>
      <c r="AK42" s="629" t="str">
        <f t="shared" si="6"/>
        <v>○</v>
      </c>
      <c r="AL42" s="630" t="str">
        <f t="shared" si="7"/>
        <v/>
      </c>
      <c r="AM42" s="631"/>
      <c r="AN42" s="631"/>
      <c r="AO42" s="631"/>
      <c r="AP42" s="631"/>
      <c r="AQ42" s="631"/>
      <c r="AR42" s="631"/>
      <c r="AS42" s="631"/>
      <c r="AT42" s="631"/>
      <c r="AU42" s="632"/>
    </row>
    <row r="43" spans="1:47" ht="33" customHeight="1" thickBot="1">
      <c r="A43" s="590">
        <f t="shared" si="2"/>
        <v>32</v>
      </c>
      <c r="B43" s="591" t="str">
        <f>IF(基本情報入力シート!C64="","",基本情報入力シート!C64)</f>
        <v/>
      </c>
      <c r="C43" s="592" t="str">
        <f>IF(基本情報入力シート!D64="","",基本情報入力シート!D64)</f>
        <v/>
      </c>
      <c r="D43" s="593" t="str">
        <f>IF(基本情報入力シート!E64="","",基本情報入力シート!E64)</f>
        <v/>
      </c>
      <c r="E43" s="593" t="str">
        <f>IF(基本情報入力シート!F64="","",基本情報入力シート!F64)</f>
        <v/>
      </c>
      <c r="F43" s="593" t="str">
        <f>IF(基本情報入力シート!G64="","",基本情報入力シート!G64)</f>
        <v/>
      </c>
      <c r="G43" s="593" t="str">
        <f>IF(基本情報入力シート!H64="","",基本情報入力シート!H64)</f>
        <v/>
      </c>
      <c r="H43" s="593" t="str">
        <f>IF(基本情報入力シート!I64="","",基本情報入力シート!I64)</f>
        <v/>
      </c>
      <c r="I43" s="593" t="str">
        <f>IF(基本情報入力シート!J64="","",基本情報入力シート!J64)</f>
        <v/>
      </c>
      <c r="J43" s="593" t="str">
        <f>IF(基本情報入力シート!K64="","",基本情報入力シート!K64)</f>
        <v/>
      </c>
      <c r="K43" s="594" t="str">
        <f>IF(基本情報入力シート!L64="","",基本情報入力シート!L64)</f>
        <v/>
      </c>
      <c r="L43" s="595" t="str">
        <f>IF(基本情報入力シート!M64="","",基本情報入力シート!M64)</f>
        <v/>
      </c>
      <c r="M43" s="595" t="str">
        <f>IF(基本情報入力シート!R64="","",基本情報入力シート!R64)</f>
        <v/>
      </c>
      <c r="N43" s="595" t="str">
        <f>IF(基本情報入力シート!W64="","",基本情報入力シート!W64)</f>
        <v/>
      </c>
      <c r="O43" s="590" t="str">
        <f>IF(基本情報入力シート!X64="","",基本情報入力シート!X64)</f>
        <v/>
      </c>
      <c r="P43" s="596" t="str">
        <f>IF(基本情報入力シート!Y64="","",基本情報入力シート!Y64)</f>
        <v/>
      </c>
      <c r="Q43" s="597" t="str">
        <f>IF(基本情報入力シート!Z64="","",基本情報入力シート!Z64)</f>
        <v/>
      </c>
      <c r="R43" s="624" t="str">
        <f>IF(基本情報入力シート!AA64="","",基本情報入力シート!AA64)</f>
        <v/>
      </c>
      <c r="S43" s="625"/>
      <c r="T43" s="626"/>
      <c r="U43" s="627" t="str">
        <f>IF(P43="","",VLOOKUP(P43,【参考】数式用!$A$5:$I$38,MATCH(T43,【参考】数式用!$H$4:$I$4,0)+7,0))</f>
        <v/>
      </c>
      <c r="V43" s="834"/>
      <c r="W43" s="235" t="s">
        <v>193</v>
      </c>
      <c r="X43" s="628"/>
      <c r="Y43" s="232" t="s">
        <v>194</v>
      </c>
      <c r="Z43" s="628"/>
      <c r="AA43" s="384" t="s">
        <v>195</v>
      </c>
      <c r="AB43" s="628"/>
      <c r="AC43" s="232" t="s">
        <v>194</v>
      </c>
      <c r="AD43" s="628"/>
      <c r="AE43" s="232" t="s">
        <v>196</v>
      </c>
      <c r="AF43" s="604" t="s">
        <v>197</v>
      </c>
      <c r="AG43" s="605" t="str">
        <f t="shared" si="5"/>
        <v/>
      </c>
      <c r="AH43" s="606" t="s">
        <v>198</v>
      </c>
      <c r="AI43" s="607" t="str">
        <f t="shared" si="1"/>
        <v/>
      </c>
      <c r="AJ43" s="190"/>
      <c r="AK43" s="629" t="str">
        <f t="shared" si="6"/>
        <v>○</v>
      </c>
      <c r="AL43" s="630" t="str">
        <f t="shared" si="7"/>
        <v/>
      </c>
      <c r="AM43" s="631"/>
      <c r="AN43" s="631"/>
      <c r="AO43" s="631"/>
      <c r="AP43" s="631"/>
      <c r="AQ43" s="631"/>
      <c r="AR43" s="631"/>
      <c r="AS43" s="631"/>
      <c r="AT43" s="631"/>
      <c r="AU43" s="632"/>
    </row>
    <row r="44" spans="1:47" ht="33" customHeight="1" thickBot="1">
      <c r="A44" s="590">
        <f t="shared" si="2"/>
        <v>33</v>
      </c>
      <c r="B44" s="591" t="str">
        <f>IF(基本情報入力シート!C65="","",基本情報入力シート!C65)</f>
        <v/>
      </c>
      <c r="C44" s="592" t="str">
        <f>IF(基本情報入力シート!D65="","",基本情報入力シート!D65)</f>
        <v/>
      </c>
      <c r="D44" s="593" t="str">
        <f>IF(基本情報入力シート!E65="","",基本情報入力シート!E65)</f>
        <v/>
      </c>
      <c r="E44" s="593" t="str">
        <f>IF(基本情報入力シート!F65="","",基本情報入力シート!F65)</f>
        <v/>
      </c>
      <c r="F44" s="593" t="str">
        <f>IF(基本情報入力シート!G65="","",基本情報入力シート!G65)</f>
        <v/>
      </c>
      <c r="G44" s="593" t="str">
        <f>IF(基本情報入力シート!H65="","",基本情報入力シート!H65)</f>
        <v/>
      </c>
      <c r="H44" s="593" t="str">
        <f>IF(基本情報入力シート!I65="","",基本情報入力シート!I65)</f>
        <v/>
      </c>
      <c r="I44" s="593" t="str">
        <f>IF(基本情報入力シート!J65="","",基本情報入力シート!J65)</f>
        <v/>
      </c>
      <c r="J44" s="593" t="str">
        <f>IF(基本情報入力シート!K65="","",基本情報入力シート!K65)</f>
        <v/>
      </c>
      <c r="K44" s="594" t="str">
        <f>IF(基本情報入力シート!L65="","",基本情報入力シート!L65)</f>
        <v/>
      </c>
      <c r="L44" s="595" t="str">
        <f>IF(基本情報入力シート!M65="","",基本情報入力シート!M65)</f>
        <v/>
      </c>
      <c r="M44" s="595" t="str">
        <f>IF(基本情報入力シート!R65="","",基本情報入力シート!R65)</f>
        <v/>
      </c>
      <c r="N44" s="595" t="str">
        <f>IF(基本情報入力シート!W65="","",基本情報入力シート!W65)</f>
        <v/>
      </c>
      <c r="O44" s="590" t="str">
        <f>IF(基本情報入力シート!X65="","",基本情報入力シート!X65)</f>
        <v/>
      </c>
      <c r="P44" s="596" t="str">
        <f>IF(基本情報入力シート!Y65="","",基本情報入力シート!Y65)</f>
        <v/>
      </c>
      <c r="Q44" s="597" t="str">
        <f>IF(基本情報入力シート!Z65="","",基本情報入力シート!Z65)</f>
        <v/>
      </c>
      <c r="R44" s="624" t="str">
        <f>IF(基本情報入力シート!AA65="","",基本情報入力シート!AA65)</f>
        <v/>
      </c>
      <c r="S44" s="625"/>
      <c r="T44" s="626"/>
      <c r="U44" s="627" t="str">
        <f>IF(P44="","",VLOOKUP(P44,【参考】数式用!$A$5:$I$38,MATCH(T44,【参考】数式用!$H$4:$I$4,0)+7,0))</f>
        <v/>
      </c>
      <c r="V44" s="834"/>
      <c r="W44" s="235" t="s">
        <v>193</v>
      </c>
      <c r="X44" s="628"/>
      <c r="Y44" s="232" t="s">
        <v>194</v>
      </c>
      <c r="Z44" s="628"/>
      <c r="AA44" s="384" t="s">
        <v>195</v>
      </c>
      <c r="AB44" s="628"/>
      <c r="AC44" s="232" t="s">
        <v>194</v>
      </c>
      <c r="AD44" s="628"/>
      <c r="AE44" s="232" t="s">
        <v>196</v>
      </c>
      <c r="AF44" s="604" t="s">
        <v>197</v>
      </c>
      <c r="AG44" s="605" t="str">
        <f t="shared" si="5"/>
        <v/>
      </c>
      <c r="AH44" s="606" t="s">
        <v>198</v>
      </c>
      <c r="AI44" s="607" t="str">
        <f t="shared" ref="AI44:AI75" si="8">IFERROR(ROUNDDOWN(ROUND(Q44*R44,0)*U44,0)*AG44,"")</f>
        <v/>
      </c>
      <c r="AJ44" s="190"/>
      <c r="AK44" s="629" t="str">
        <f t="shared" si="6"/>
        <v>○</v>
      </c>
      <c r="AL44" s="630" t="str">
        <f t="shared" si="7"/>
        <v/>
      </c>
      <c r="AM44" s="631"/>
      <c r="AN44" s="631"/>
      <c r="AO44" s="631"/>
      <c r="AP44" s="631"/>
      <c r="AQ44" s="631"/>
      <c r="AR44" s="631"/>
      <c r="AS44" s="631"/>
      <c r="AT44" s="631"/>
      <c r="AU44" s="632"/>
    </row>
    <row r="45" spans="1:47" ht="33" customHeight="1" thickBot="1">
      <c r="A45" s="590">
        <f t="shared" si="2"/>
        <v>34</v>
      </c>
      <c r="B45" s="591" t="str">
        <f>IF(基本情報入力シート!C66="","",基本情報入力シート!C66)</f>
        <v/>
      </c>
      <c r="C45" s="592" t="str">
        <f>IF(基本情報入力シート!D66="","",基本情報入力シート!D66)</f>
        <v/>
      </c>
      <c r="D45" s="593" t="str">
        <f>IF(基本情報入力シート!E66="","",基本情報入力シート!E66)</f>
        <v/>
      </c>
      <c r="E45" s="593" t="str">
        <f>IF(基本情報入力シート!F66="","",基本情報入力シート!F66)</f>
        <v/>
      </c>
      <c r="F45" s="593" t="str">
        <f>IF(基本情報入力シート!G66="","",基本情報入力シート!G66)</f>
        <v/>
      </c>
      <c r="G45" s="593" t="str">
        <f>IF(基本情報入力シート!H66="","",基本情報入力シート!H66)</f>
        <v/>
      </c>
      <c r="H45" s="593" t="str">
        <f>IF(基本情報入力シート!I66="","",基本情報入力シート!I66)</f>
        <v/>
      </c>
      <c r="I45" s="593" t="str">
        <f>IF(基本情報入力シート!J66="","",基本情報入力シート!J66)</f>
        <v/>
      </c>
      <c r="J45" s="593" t="str">
        <f>IF(基本情報入力シート!K66="","",基本情報入力シート!K66)</f>
        <v/>
      </c>
      <c r="K45" s="594" t="str">
        <f>IF(基本情報入力シート!L66="","",基本情報入力シート!L66)</f>
        <v/>
      </c>
      <c r="L45" s="595" t="str">
        <f>IF(基本情報入力シート!M66="","",基本情報入力シート!M66)</f>
        <v/>
      </c>
      <c r="M45" s="595" t="str">
        <f>IF(基本情報入力シート!R66="","",基本情報入力シート!R66)</f>
        <v/>
      </c>
      <c r="N45" s="595" t="str">
        <f>IF(基本情報入力シート!W66="","",基本情報入力シート!W66)</f>
        <v/>
      </c>
      <c r="O45" s="590" t="str">
        <f>IF(基本情報入力シート!X66="","",基本情報入力シート!X66)</f>
        <v/>
      </c>
      <c r="P45" s="596" t="str">
        <f>IF(基本情報入力シート!Y66="","",基本情報入力シート!Y66)</f>
        <v/>
      </c>
      <c r="Q45" s="597" t="str">
        <f>IF(基本情報入力シート!Z66="","",基本情報入力シート!Z66)</f>
        <v/>
      </c>
      <c r="R45" s="624" t="str">
        <f>IF(基本情報入力シート!AA66="","",基本情報入力シート!AA66)</f>
        <v/>
      </c>
      <c r="S45" s="625"/>
      <c r="T45" s="626"/>
      <c r="U45" s="627" t="str">
        <f>IF(P45="","",VLOOKUP(P45,【参考】数式用!$A$5:$I$38,MATCH(T45,【参考】数式用!$H$4:$I$4,0)+7,0))</f>
        <v/>
      </c>
      <c r="V45" s="834"/>
      <c r="W45" s="235" t="s">
        <v>193</v>
      </c>
      <c r="X45" s="628"/>
      <c r="Y45" s="232" t="s">
        <v>194</v>
      </c>
      <c r="Z45" s="628"/>
      <c r="AA45" s="384" t="s">
        <v>195</v>
      </c>
      <c r="AB45" s="628"/>
      <c r="AC45" s="232" t="s">
        <v>194</v>
      </c>
      <c r="AD45" s="628"/>
      <c r="AE45" s="232" t="s">
        <v>196</v>
      </c>
      <c r="AF45" s="604" t="s">
        <v>197</v>
      </c>
      <c r="AG45" s="605" t="str">
        <f t="shared" si="5"/>
        <v/>
      </c>
      <c r="AH45" s="606" t="s">
        <v>198</v>
      </c>
      <c r="AI45" s="607" t="str">
        <f t="shared" si="8"/>
        <v/>
      </c>
      <c r="AJ45" s="190"/>
      <c r="AK45" s="629" t="str">
        <f t="shared" si="6"/>
        <v>○</v>
      </c>
      <c r="AL45" s="630" t="str">
        <f t="shared" si="7"/>
        <v/>
      </c>
      <c r="AM45" s="631"/>
      <c r="AN45" s="631"/>
      <c r="AO45" s="631"/>
      <c r="AP45" s="631"/>
      <c r="AQ45" s="631"/>
      <c r="AR45" s="631"/>
      <c r="AS45" s="631"/>
      <c r="AT45" s="631"/>
      <c r="AU45" s="632"/>
    </row>
    <row r="46" spans="1:47" ht="33" customHeight="1" thickBot="1">
      <c r="A46" s="590">
        <f t="shared" si="2"/>
        <v>35</v>
      </c>
      <c r="B46" s="591" t="str">
        <f>IF(基本情報入力シート!C67="","",基本情報入力シート!C67)</f>
        <v/>
      </c>
      <c r="C46" s="592" t="str">
        <f>IF(基本情報入力シート!D67="","",基本情報入力シート!D67)</f>
        <v/>
      </c>
      <c r="D46" s="593" t="str">
        <f>IF(基本情報入力シート!E67="","",基本情報入力シート!E67)</f>
        <v/>
      </c>
      <c r="E46" s="593" t="str">
        <f>IF(基本情報入力シート!F67="","",基本情報入力シート!F67)</f>
        <v/>
      </c>
      <c r="F46" s="593" t="str">
        <f>IF(基本情報入力シート!G67="","",基本情報入力シート!G67)</f>
        <v/>
      </c>
      <c r="G46" s="593" t="str">
        <f>IF(基本情報入力シート!H67="","",基本情報入力シート!H67)</f>
        <v/>
      </c>
      <c r="H46" s="593" t="str">
        <f>IF(基本情報入力シート!I67="","",基本情報入力シート!I67)</f>
        <v/>
      </c>
      <c r="I46" s="593" t="str">
        <f>IF(基本情報入力シート!J67="","",基本情報入力シート!J67)</f>
        <v/>
      </c>
      <c r="J46" s="593" t="str">
        <f>IF(基本情報入力シート!K67="","",基本情報入力シート!K67)</f>
        <v/>
      </c>
      <c r="K46" s="594" t="str">
        <f>IF(基本情報入力シート!L67="","",基本情報入力シート!L67)</f>
        <v/>
      </c>
      <c r="L46" s="595" t="str">
        <f>IF(基本情報入力シート!M67="","",基本情報入力シート!M67)</f>
        <v/>
      </c>
      <c r="M46" s="595" t="str">
        <f>IF(基本情報入力シート!R67="","",基本情報入力シート!R67)</f>
        <v/>
      </c>
      <c r="N46" s="595" t="str">
        <f>IF(基本情報入力シート!W67="","",基本情報入力シート!W67)</f>
        <v/>
      </c>
      <c r="O46" s="590" t="str">
        <f>IF(基本情報入力シート!X67="","",基本情報入力シート!X67)</f>
        <v/>
      </c>
      <c r="P46" s="596" t="str">
        <f>IF(基本情報入力シート!Y67="","",基本情報入力シート!Y67)</f>
        <v/>
      </c>
      <c r="Q46" s="597" t="str">
        <f>IF(基本情報入力シート!Z67="","",基本情報入力シート!Z67)</f>
        <v/>
      </c>
      <c r="R46" s="624" t="str">
        <f>IF(基本情報入力シート!AA67="","",基本情報入力シート!AA67)</f>
        <v/>
      </c>
      <c r="S46" s="625"/>
      <c r="T46" s="626"/>
      <c r="U46" s="627" t="str">
        <f>IF(P46="","",VLOOKUP(P46,【参考】数式用!$A$5:$I$38,MATCH(T46,【参考】数式用!$H$4:$I$4,0)+7,0))</f>
        <v/>
      </c>
      <c r="V46" s="834"/>
      <c r="W46" s="235" t="s">
        <v>193</v>
      </c>
      <c r="X46" s="628"/>
      <c r="Y46" s="232" t="s">
        <v>194</v>
      </c>
      <c r="Z46" s="628"/>
      <c r="AA46" s="384" t="s">
        <v>195</v>
      </c>
      <c r="AB46" s="628"/>
      <c r="AC46" s="232" t="s">
        <v>194</v>
      </c>
      <c r="AD46" s="628"/>
      <c r="AE46" s="232" t="s">
        <v>196</v>
      </c>
      <c r="AF46" s="604" t="s">
        <v>197</v>
      </c>
      <c r="AG46" s="605" t="str">
        <f t="shared" si="5"/>
        <v/>
      </c>
      <c r="AH46" s="606" t="s">
        <v>198</v>
      </c>
      <c r="AI46" s="607" t="str">
        <f t="shared" si="8"/>
        <v/>
      </c>
      <c r="AJ46" s="190"/>
      <c r="AK46" s="629" t="str">
        <f t="shared" si="6"/>
        <v>○</v>
      </c>
      <c r="AL46" s="630" t="str">
        <f t="shared" si="7"/>
        <v/>
      </c>
      <c r="AM46" s="631"/>
      <c r="AN46" s="631"/>
      <c r="AO46" s="631"/>
      <c r="AP46" s="631"/>
      <c r="AQ46" s="631"/>
      <c r="AR46" s="631"/>
      <c r="AS46" s="631"/>
      <c r="AT46" s="631"/>
      <c r="AU46" s="632"/>
    </row>
    <row r="47" spans="1:47" ht="33" customHeight="1" thickBot="1">
      <c r="A47" s="590">
        <f t="shared" si="2"/>
        <v>36</v>
      </c>
      <c r="B47" s="591" t="str">
        <f>IF(基本情報入力シート!C68="","",基本情報入力シート!C68)</f>
        <v/>
      </c>
      <c r="C47" s="592" t="str">
        <f>IF(基本情報入力シート!D68="","",基本情報入力シート!D68)</f>
        <v/>
      </c>
      <c r="D47" s="593" t="str">
        <f>IF(基本情報入力シート!E68="","",基本情報入力シート!E68)</f>
        <v/>
      </c>
      <c r="E47" s="593" t="str">
        <f>IF(基本情報入力シート!F68="","",基本情報入力シート!F68)</f>
        <v/>
      </c>
      <c r="F47" s="593" t="str">
        <f>IF(基本情報入力シート!G68="","",基本情報入力シート!G68)</f>
        <v/>
      </c>
      <c r="G47" s="593" t="str">
        <f>IF(基本情報入力シート!H68="","",基本情報入力シート!H68)</f>
        <v/>
      </c>
      <c r="H47" s="593" t="str">
        <f>IF(基本情報入力シート!I68="","",基本情報入力シート!I68)</f>
        <v/>
      </c>
      <c r="I47" s="593" t="str">
        <f>IF(基本情報入力シート!J68="","",基本情報入力シート!J68)</f>
        <v/>
      </c>
      <c r="J47" s="593" t="str">
        <f>IF(基本情報入力シート!K68="","",基本情報入力シート!K68)</f>
        <v/>
      </c>
      <c r="K47" s="594" t="str">
        <f>IF(基本情報入力シート!L68="","",基本情報入力シート!L68)</f>
        <v/>
      </c>
      <c r="L47" s="595" t="str">
        <f>IF(基本情報入力シート!M68="","",基本情報入力シート!M68)</f>
        <v/>
      </c>
      <c r="M47" s="595" t="str">
        <f>IF(基本情報入力シート!R68="","",基本情報入力シート!R68)</f>
        <v/>
      </c>
      <c r="N47" s="595" t="str">
        <f>IF(基本情報入力シート!W68="","",基本情報入力シート!W68)</f>
        <v/>
      </c>
      <c r="O47" s="590" t="str">
        <f>IF(基本情報入力シート!X68="","",基本情報入力シート!X68)</f>
        <v/>
      </c>
      <c r="P47" s="596" t="str">
        <f>IF(基本情報入力シート!Y68="","",基本情報入力シート!Y68)</f>
        <v/>
      </c>
      <c r="Q47" s="597" t="str">
        <f>IF(基本情報入力シート!Z68="","",基本情報入力シート!Z68)</f>
        <v/>
      </c>
      <c r="R47" s="624" t="str">
        <f>IF(基本情報入力シート!AA68="","",基本情報入力シート!AA68)</f>
        <v/>
      </c>
      <c r="S47" s="625"/>
      <c r="T47" s="626"/>
      <c r="U47" s="627" t="str">
        <f>IF(P47="","",VLOOKUP(P47,【参考】数式用!$A$5:$I$38,MATCH(T47,【参考】数式用!$H$4:$I$4,0)+7,0))</f>
        <v/>
      </c>
      <c r="V47" s="834"/>
      <c r="W47" s="235" t="s">
        <v>193</v>
      </c>
      <c r="X47" s="628"/>
      <c r="Y47" s="232" t="s">
        <v>194</v>
      </c>
      <c r="Z47" s="628"/>
      <c r="AA47" s="384" t="s">
        <v>195</v>
      </c>
      <c r="AB47" s="628"/>
      <c r="AC47" s="232" t="s">
        <v>194</v>
      </c>
      <c r="AD47" s="628"/>
      <c r="AE47" s="232" t="s">
        <v>196</v>
      </c>
      <c r="AF47" s="604" t="s">
        <v>197</v>
      </c>
      <c r="AG47" s="605" t="str">
        <f t="shared" si="5"/>
        <v/>
      </c>
      <c r="AH47" s="606" t="s">
        <v>198</v>
      </c>
      <c r="AI47" s="607" t="str">
        <f t="shared" si="8"/>
        <v/>
      </c>
      <c r="AJ47" s="190"/>
      <c r="AK47" s="629" t="str">
        <f t="shared" si="6"/>
        <v>○</v>
      </c>
      <c r="AL47" s="630" t="str">
        <f t="shared" si="7"/>
        <v/>
      </c>
      <c r="AM47" s="631"/>
      <c r="AN47" s="631"/>
      <c r="AO47" s="631"/>
      <c r="AP47" s="631"/>
      <c r="AQ47" s="631"/>
      <c r="AR47" s="631"/>
      <c r="AS47" s="631"/>
      <c r="AT47" s="631"/>
      <c r="AU47" s="632"/>
    </row>
    <row r="48" spans="1:47" ht="33" customHeight="1" thickBot="1">
      <c r="A48" s="590">
        <f t="shared" si="2"/>
        <v>37</v>
      </c>
      <c r="B48" s="591" t="str">
        <f>IF(基本情報入力シート!C69="","",基本情報入力シート!C69)</f>
        <v/>
      </c>
      <c r="C48" s="592" t="str">
        <f>IF(基本情報入力シート!D69="","",基本情報入力シート!D69)</f>
        <v/>
      </c>
      <c r="D48" s="593" t="str">
        <f>IF(基本情報入力シート!E69="","",基本情報入力シート!E69)</f>
        <v/>
      </c>
      <c r="E48" s="593" t="str">
        <f>IF(基本情報入力シート!F69="","",基本情報入力シート!F69)</f>
        <v/>
      </c>
      <c r="F48" s="593" t="str">
        <f>IF(基本情報入力シート!G69="","",基本情報入力シート!G69)</f>
        <v/>
      </c>
      <c r="G48" s="593" t="str">
        <f>IF(基本情報入力シート!H69="","",基本情報入力シート!H69)</f>
        <v/>
      </c>
      <c r="H48" s="593" t="str">
        <f>IF(基本情報入力シート!I69="","",基本情報入力シート!I69)</f>
        <v/>
      </c>
      <c r="I48" s="593" t="str">
        <f>IF(基本情報入力シート!J69="","",基本情報入力シート!J69)</f>
        <v/>
      </c>
      <c r="J48" s="593" t="str">
        <f>IF(基本情報入力シート!K69="","",基本情報入力シート!K69)</f>
        <v/>
      </c>
      <c r="K48" s="594" t="str">
        <f>IF(基本情報入力シート!L69="","",基本情報入力シート!L69)</f>
        <v/>
      </c>
      <c r="L48" s="595" t="str">
        <f>IF(基本情報入力シート!M69="","",基本情報入力シート!M69)</f>
        <v/>
      </c>
      <c r="M48" s="595" t="str">
        <f>IF(基本情報入力シート!R69="","",基本情報入力シート!R69)</f>
        <v/>
      </c>
      <c r="N48" s="595" t="str">
        <f>IF(基本情報入力シート!W69="","",基本情報入力シート!W69)</f>
        <v/>
      </c>
      <c r="O48" s="590" t="str">
        <f>IF(基本情報入力シート!X69="","",基本情報入力シート!X69)</f>
        <v/>
      </c>
      <c r="P48" s="596" t="str">
        <f>IF(基本情報入力シート!Y69="","",基本情報入力シート!Y69)</f>
        <v/>
      </c>
      <c r="Q48" s="597" t="str">
        <f>IF(基本情報入力シート!Z69="","",基本情報入力シート!Z69)</f>
        <v/>
      </c>
      <c r="R48" s="624" t="str">
        <f>IF(基本情報入力シート!AA69="","",基本情報入力シート!AA69)</f>
        <v/>
      </c>
      <c r="S48" s="625"/>
      <c r="T48" s="626"/>
      <c r="U48" s="627" t="str">
        <f>IF(P48="","",VLOOKUP(P48,【参考】数式用!$A$5:$I$38,MATCH(T48,【参考】数式用!$H$4:$I$4,0)+7,0))</f>
        <v/>
      </c>
      <c r="V48" s="834"/>
      <c r="W48" s="235" t="s">
        <v>193</v>
      </c>
      <c r="X48" s="628"/>
      <c r="Y48" s="232" t="s">
        <v>194</v>
      </c>
      <c r="Z48" s="628"/>
      <c r="AA48" s="384" t="s">
        <v>195</v>
      </c>
      <c r="AB48" s="628"/>
      <c r="AC48" s="232" t="s">
        <v>194</v>
      </c>
      <c r="AD48" s="628"/>
      <c r="AE48" s="232" t="s">
        <v>196</v>
      </c>
      <c r="AF48" s="604" t="s">
        <v>197</v>
      </c>
      <c r="AG48" s="605" t="str">
        <f t="shared" si="5"/>
        <v/>
      </c>
      <c r="AH48" s="606" t="s">
        <v>198</v>
      </c>
      <c r="AI48" s="607" t="str">
        <f t="shared" si="8"/>
        <v/>
      </c>
      <c r="AJ48" s="190"/>
      <c r="AK48" s="629" t="str">
        <f t="shared" si="6"/>
        <v>○</v>
      </c>
      <c r="AL48" s="630" t="str">
        <f t="shared" si="7"/>
        <v/>
      </c>
      <c r="AM48" s="631"/>
      <c r="AN48" s="631"/>
      <c r="AO48" s="631"/>
      <c r="AP48" s="631"/>
      <c r="AQ48" s="631"/>
      <c r="AR48" s="631"/>
      <c r="AS48" s="631"/>
      <c r="AT48" s="631"/>
      <c r="AU48" s="632"/>
    </row>
    <row r="49" spans="1:47" ht="33" customHeight="1" thickBot="1">
      <c r="A49" s="590">
        <f t="shared" si="2"/>
        <v>38</v>
      </c>
      <c r="B49" s="591" t="str">
        <f>IF(基本情報入力シート!C70="","",基本情報入力シート!C70)</f>
        <v/>
      </c>
      <c r="C49" s="592" t="str">
        <f>IF(基本情報入力シート!D70="","",基本情報入力シート!D70)</f>
        <v/>
      </c>
      <c r="D49" s="593" t="str">
        <f>IF(基本情報入力シート!E70="","",基本情報入力シート!E70)</f>
        <v/>
      </c>
      <c r="E49" s="593" t="str">
        <f>IF(基本情報入力シート!F70="","",基本情報入力シート!F70)</f>
        <v/>
      </c>
      <c r="F49" s="593" t="str">
        <f>IF(基本情報入力シート!G70="","",基本情報入力シート!G70)</f>
        <v/>
      </c>
      <c r="G49" s="593" t="str">
        <f>IF(基本情報入力シート!H70="","",基本情報入力シート!H70)</f>
        <v/>
      </c>
      <c r="H49" s="593" t="str">
        <f>IF(基本情報入力シート!I70="","",基本情報入力シート!I70)</f>
        <v/>
      </c>
      <c r="I49" s="593" t="str">
        <f>IF(基本情報入力シート!J70="","",基本情報入力シート!J70)</f>
        <v/>
      </c>
      <c r="J49" s="593" t="str">
        <f>IF(基本情報入力シート!K70="","",基本情報入力シート!K70)</f>
        <v/>
      </c>
      <c r="K49" s="594" t="str">
        <f>IF(基本情報入力シート!L70="","",基本情報入力シート!L70)</f>
        <v/>
      </c>
      <c r="L49" s="595" t="str">
        <f>IF(基本情報入力シート!M70="","",基本情報入力シート!M70)</f>
        <v/>
      </c>
      <c r="M49" s="595" t="str">
        <f>IF(基本情報入力シート!R70="","",基本情報入力シート!R70)</f>
        <v/>
      </c>
      <c r="N49" s="595" t="str">
        <f>IF(基本情報入力シート!W70="","",基本情報入力シート!W70)</f>
        <v/>
      </c>
      <c r="O49" s="590" t="str">
        <f>IF(基本情報入力シート!X70="","",基本情報入力シート!X70)</f>
        <v/>
      </c>
      <c r="P49" s="596" t="str">
        <f>IF(基本情報入力シート!Y70="","",基本情報入力シート!Y70)</f>
        <v/>
      </c>
      <c r="Q49" s="597" t="str">
        <f>IF(基本情報入力シート!Z70="","",基本情報入力シート!Z70)</f>
        <v/>
      </c>
      <c r="R49" s="624" t="str">
        <f>IF(基本情報入力シート!AA70="","",基本情報入力シート!AA70)</f>
        <v/>
      </c>
      <c r="S49" s="625"/>
      <c r="T49" s="626"/>
      <c r="U49" s="627" t="str">
        <f>IF(P49="","",VLOOKUP(P49,【参考】数式用!$A$5:$I$38,MATCH(T49,【参考】数式用!$H$4:$I$4,0)+7,0))</f>
        <v/>
      </c>
      <c r="V49" s="834"/>
      <c r="W49" s="235" t="s">
        <v>193</v>
      </c>
      <c r="X49" s="628"/>
      <c r="Y49" s="232" t="s">
        <v>194</v>
      </c>
      <c r="Z49" s="628"/>
      <c r="AA49" s="384" t="s">
        <v>195</v>
      </c>
      <c r="AB49" s="628"/>
      <c r="AC49" s="232" t="s">
        <v>194</v>
      </c>
      <c r="AD49" s="628"/>
      <c r="AE49" s="232" t="s">
        <v>196</v>
      </c>
      <c r="AF49" s="604" t="s">
        <v>197</v>
      </c>
      <c r="AG49" s="605" t="str">
        <f t="shared" si="5"/>
        <v/>
      </c>
      <c r="AH49" s="606" t="s">
        <v>198</v>
      </c>
      <c r="AI49" s="607" t="str">
        <f t="shared" si="8"/>
        <v/>
      </c>
      <c r="AJ49" s="190"/>
      <c r="AK49" s="629" t="str">
        <f t="shared" si="6"/>
        <v>○</v>
      </c>
      <c r="AL49" s="630" t="str">
        <f t="shared" si="7"/>
        <v/>
      </c>
      <c r="AM49" s="631"/>
      <c r="AN49" s="631"/>
      <c r="AO49" s="631"/>
      <c r="AP49" s="631"/>
      <c r="AQ49" s="631"/>
      <c r="AR49" s="631"/>
      <c r="AS49" s="631"/>
      <c r="AT49" s="631"/>
      <c r="AU49" s="632"/>
    </row>
    <row r="50" spans="1:47" ht="33" customHeight="1" thickBot="1">
      <c r="A50" s="590">
        <f t="shared" si="2"/>
        <v>39</v>
      </c>
      <c r="B50" s="591" t="str">
        <f>IF(基本情報入力シート!C71="","",基本情報入力シート!C71)</f>
        <v/>
      </c>
      <c r="C50" s="592" t="str">
        <f>IF(基本情報入力シート!D71="","",基本情報入力シート!D71)</f>
        <v/>
      </c>
      <c r="D50" s="593" t="str">
        <f>IF(基本情報入力シート!E71="","",基本情報入力シート!E71)</f>
        <v/>
      </c>
      <c r="E50" s="593" t="str">
        <f>IF(基本情報入力シート!F71="","",基本情報入力シート!F71)</f>
        <v/>
      </c>
      <c r="F50" s="593" t="str">
        <f>IF(基本情報入力シート!G71="","",基本情報入力シート!G71)</f>
        <v/>
      </c>
      <c r="G50" s="593" t="str">
        <f>IF(基本情報入力シート!H71="","",基本情報入力シート!H71)</f>
        <v/>
      </c>
      <c r="H50" s="593" t="str">
        <f>IF(基本情報入力シート!I71="","",基本情報入力シート!I71)</f>
        <v/>
      </c>
      <c r="I50" s="593" t="str">
        <f>IF(基本情報入力シート!J71="","",基本情報入力シート!J71)</f>
        <v/>
      </c>
      <c r="J50" s="593" t="str">
        <f>IF(基本情報入力シート!K71="","",基本情報入力シート!K71)</f>
        <v/>
      </c>
      <c r="K50" s="594" t="str">
        <f>IF(基本情報入力シート!L71="","",基本情報入力シート!L71)</f>
        <v/>
      </c>
      <c r="L50" s="595" t="str">
        <f>IF(基本情報入力シート!M71="","",基本情報入力シート!M71)</f>
        <v/>
      </c>
      <c r="M50" s="595" t="str">
        <f>IF(基本情報入力シート!R71="","",基本情報入力シート!R71)</f>
        <v/>
      </c>
      <c r="N50" s="595" t="str">
        <f>IF(基本情報入力シート!W71="","",基本情報入力シート!W71)</f>
        <v/>
      </c>
      <c r="O50" s="590" t="str">
        <f>IF(基本情報入力シート!X71="","",基本情報入力シート!X71)</f>
        <v/>
      </c>
      <c r="P50" s="596" t="str">
        <f>IF(基本情報入力シート!Y71="","",基本情報入力シート!Y71)</f>
        <v/>
      </c>
      <c r="Q50" s="597" t="str">
        <f>IF(基本情報入力シート!Z71="","",基本情報入力シート!Z71)</f>
        <v/>
      </c>
      <c r="R50" s="624" t="str">
        <f>IF(基本情報入力シート!AA71="","",基本情報入力シート!AA71)</f>
        <v/>
      </c>
      <c r="S50" s="625"/>
      <c r="T50" s="626"/>
      <c r="U50" s="627" t="str">
        <f>IF(P50="","",VLOOKUP(P50,【参考】数式用!$A$5:$I$38,MATCH(T50,【参考】数式用!$H$4:$I$4,0)+7,0))</f>
        <v/>
      </c>
      <c r="V50" s="834"/>
      <c r="W50" s="235" t="s">
        <v>193</v>
      </c>
      <c r="X50" s="628"/>
      <c r="Y50" s="232" t="s">
        <v>194</v>
      </c>
      <c r="Z50" s="628"/>
      <c r="AA50" s="384" t="s">
        <v>195</v>
      </c>
      <c r="AB50" s="628"/>
      <c r="AC50" s="232" t="s">
        <v>194</v>
      </c>
      <c r="AD50" s="628"/>
      <c r="AE50" s="232" t="s">
        <v>196</v>
      </c>
      <c r="AF50" s="604" t="s">
        <v>197</v>
      </c>
      <c r="AG50" s="605" t="str">
        <f t="shared" si="5"/>
        <v/>
      </c>
      <c r="AH50" s="606" t="s">
        <v>198</v>
      </c>
      <c r="AI50" s="607" t="str">
        <f t="shared" si="8"/>
        <v/>
      </c>
      <c r="AJ50" s="190"/>
      <c r="AK50" s="629" t="str">
        <f t="shared" si="6"/>
        <v>○</v>
      </c>
      <c r="AL50" s="630" t="str">
        <f t="shared" si="7"/>
        <v/>
      </c>
      <c r="AM50" s="631"/>
      <c r="AN50" s="631"/>
      <c r="AO50" s="631"/>
      <c r="AP50" s="631"/>
      <c r="AQ50" s="631"/>
      <c r="AR50" s="631"/>
      <c r="AS50" s="631"/>
      <c r="AT50" s="631"/>
      <c r="AU50" s="632"/>
    </row>
    <row r="51" spans="1:47" ht="33" customHeight="1" thickBot="1">
      <c r="A51" s="590">
        <f t="shared" si="2"/>
        <v>40</v>
      </c>
      <c r="B51" s="591" t="str">
        <f>IF(基本情報入力シート!C72="","",基本情報入力シート!C72)</f>
        <v/>
      </c>
      <c r="C51" s="592" t="str">
        <f>IF(基本情報入力シート!D72="","",基本情報入力シート!D72)</f>
        <v/>
      </c>
      <c r="D51" s="593" t="str">
        <f>IF(基本情報入力シート!E72="","",基本情報入力シート!E72)</f>
        <v/>
      </c>
      <c r="E51" s="593" t="str">
        <f>IF(基本情報入力シート!F72="","",基本情報入力シート!F72)</f>
        <v/>
      </c>
      <c r="F51" s="593" t="str">
        <f>IF(基本情報入力シート!G72="","",基本情報入力シート!G72)</f>
        <v/>
      </c>
      <c r="G51" s="593" t="str">
        <f>IF(基本情報入力シート!H72="","",基本情報入力シート!H72)</f>
        <v/>
      </c>
      <c r="H51" s="593" t="str">
        <f>IF(基本情報入力シート!I72="","",基本情報入力シート!I72)</f>
        <v/>
      </c>
      <c r="I51" s="593" t="str">
        <f>IF(基本情報入力シート!J72="","",基本情報入力シート!J72)</f>
        <v/>
      </c>
      <c r="J51" s="593" t="str">
        <f>IF(基本情報入力シート!K72="","",基本情報入力シート!K72)</f>
        <v/>
      </c>
      <c r="K51" s="594" t="str">
        <f>IF(基本情報入力シート!L72="","",基本情報入力シート!L72)</f>
        <v/>
      </c>
      <c r="L51" s="595" t="str">
        <f>IF(基本情報入力シート!M72="","",基本情報入力シート!M72)</f>
        <v/>
      </c>
      <c r="M51" s="595" t="str">
        <f>IF(基本情報入力シート!R72="","",基本情報入力シート!R72)</f>
        <v/>
      </c>
      <c r="N51" s="595" t="str">
        <f>IF(基本情報入力シート!W72="","",基本情報入力シート!W72)</f>
        <v/>
      </c>
      <c r="O51" s="590" t="str">
        <f>IF(基本情報入力シート!X72="","",基本情報入力シート!X72)</f>
        <v/>
      </c>
      <c r="P51" s="596" t="str">
        <f>IF(基本情報入力シート!Y72="","",基本情報入力シート!Y72)</f>
        <v/>
      </c>
      <c r="Q51" s="597" t="str">
        <f>IF(基本情報入力シート!Z72="","",基本情報入力シート!Z72)</f>
        <v/>
      </c>
      <c r="R51" s="624" t="str">
        <f>IF(基本情報入力シート!AA72="","",基本情報入力シート!AA72)</f>
        <v/>
      </c>
      <c r="S51" s="625"/>
      <c r="T51" s="626"/>
      <c r="U51" s="627" t="str">
        <f>IF(P51="","",VLOOKUP(P51,【参考】数式用!$A$5:$I$38,MATCH(T51,【参考】数式用!$H$4:$I$4,0)+7,0))</f>
        <v/>
      </c>
      <c r="V51" s="834"/>
      <c r="W51" s="235" t="s">
        <v>193</v>
      </c>
      <c r="X51" s="628"/>
      <c r="Y51" s="232" t="s">
        <v>194</v>
      </c>
      <c r="Z51" s="628"/>
      <c r="AA51" s="384" t="s">
        <v>195</v>
      </c>
      <c r="AB51" s="628"/>
      <c r="AC51" s="232" t="s">
        <v>194</v>
      </c>
      <c r="AD51" s="628"/>
      <c r="AE51" s="232" t="s">
        <v>196</v>
      </c>
      <c r="AF51" s="604" t="s">
        <v>197</v>
      </c>
      <c r="AG51" s="605" t="str">
        <f t="shared" si="5"/>
        <v/>
      </c>
      <c r="AH51" s="606" t="s">
        <v>198</v>
      </c>
      <c r="AI51" s="607" t="str">
        <f t="shared" si="8"/>
        <v/>
      </c>
      <c r="AJ51" s="190"/>
      <c r="AK51" s="629" t="str">
        <f t="shared" si="6"/>
        <v>○</v>
      </c>
      <c r="AL51" s="630" t="str">
        <f t="shared" si="7"/>
        <v/>
      </c>
      <c r="AM51" s="631"/>
      <c r="AN51" s="631"/>
      <c r="AO51" s="631"/>
      <c r="AP51" s="631"/>
      <c r="AQ51" s="631"/>
      <c r="AR51" s="631"/>
      <c r="AS51" s="631"/>
      <c r="AT51" s="631"/>
      <c r="AU51" s="632"/>
    </row>
    <row r="52" spans="1:47" ht="33" customHeight="1" thickBot="1">
      <c r="A52" s="590">
        <f t="shared" si="2"/>
        <v>41</v>
      </c>
      <c r="B52" s="591" t="str">
        <f>IF(基本情報入力シート!C73="","",基本情報入力シート!C73)</f>
        <v/>
      </c>
      <c r="C52" s="592" t="str">
        <f>IF(基本情報入力シート!D73="","",基本情報入力シート!D73)</f>
        <v/>
      </c>
      <c r="D52" s="593" t="str">
        <f>IF(基本情報入力シート!E73="","",基本情報入力シート!E73)</f>
        <v/>
      </c>
      <c r="E52" s="593" t="str">
        <f>IF(基本情報入力シート!F73="","",基本情報入力シート!F73)</f>
        <v/>
      </c>
      <c r="F52" s="593" t="str">
        <f>IF(基本情報入力シート!G73="","",基本情報入力シート!G73)</f>
        <v/>
      </c>
      <c r="G52" s="593" t="str">
        <f>IF(基本情報入力シート!H73="","",基本情報入力シート!H73)</f>
        <v/>
      </c>
      <c r="H52" s="593" t="str">
        <f>IF(基本情報入力シート!I73="","",基本情報入力シート!I73)</f>
        <v/>
      </c>
      <c r="I52" s="593" t="str">
        <f>IF(基本情報入力シート!J73="","",基本情報入力シート!J73)</f>
        <v/>
      </c>
      <c r="J52" s="593" t="str">
        <f>IF(基本情報入力シート!K73="","",基本情報入力シート!K73)</f>
        <v/>
      </c>
      <c r="K52" s="594" t="str">
        <f>IF(基本情報入力シート!L73="","",基本情報入力シート!L73)</f>
        <v/>
      </c>
      <c r="L52" s="595" t="str">
        <f>IF(基本情報入力シート!M73="","",基本情報入力シート!M73)</f>
        <v/>
      </c>
      <c r="M52" s="595" t="str">
        <f>IF(基本情報入力シート!R73="","",基本情報入力シート!R73)</f>
        <v/>
      </c>
      <c r="N52" s="595" t="str">
        <f>IF(基本情報入力シート!W73="","",基本情報入力シート!W73)</f>
        <v/>
      </c>
      <c r="O52" s="590" t="str">
        <f>IF(基本情報入力シート!X73="","",基本情報入力シート!X73)</f>
        <v/>
      </c>
      <c r="P52" s="596" t="str">
        <f>IF(基本情報入力シート!Y73="","",基本情報入力シート!Y73)</f>
        <v/>
      </c>
      <c r="Q52" s="597" t="str">
        <f>IF(基本情報入力シート!Z73="","",基本情報入力シート!Z73)</f>
        <v/>
      </c>
      <c r="R52" s="624" t="str">
        <f>IF(基本情報入力シート!AA73="","",基本情報入力シート!AA73)</f>
        <v/>
      </c>
      <c r="S52" s="625"/>
      <c r="T52" s="626"/>
      <c r="U52" s="627" t="str">
        <f>IF(P52="","",VLOOKUP(P52,【参考】数式用!$A$5:$I$38,MATCH(T52,【参考】数式用!$H$4:$I$4,0)+7,0))</f>
        <v/>
      </c>
      <c r="V52" s="834"/>
      <c r="W52" s="235" t="s">
        <v>193</v>
      </c>
      <c r="X52" s="628"/>
      <c r="Y52" s="232" t="s">
        <v>194</v>
      </c>
      <c r="Z52" s="628"/>
      <c r="AA52" s="384" t="s">
        <v>195</v>
      </c>
      <c r="AB52" s="628"/>
      <c r="AC52" s="232" t="s">
        <v>194</v>
      </c>
      <c r="AD52" s="628"/>
      <c r="AE52" s="232" t="s">
        <v>196</v>
      </c>
      <c r="AF52" s="604" t="s">
        <v>197</v>
      </c>
      <c r="AG52" s="605" t="str">
        <f t="shared" si="5"/>
        <v/>
      </c>
      <c r="AH52" s="606" t="s">
        <v>198</v>
      </c>
      <c r="AI52" s="607" t="str">
        <f t="shared" si="8"/>
        <v/>
      </c>
      <c r="AJ52" s="190"/>
      <c r="AK52" s="629" t="str">
        <f t="shared" si="6"/>
        <v>○</v>
      </c>
      <c r="AL52" s="630" t="str">
        <f t="shared" si="7"/>
        <v/>
      </c>
      <c r="AM52" s="631"/>
      <c r="AN52" s="631"/>
      <c r="AO52" s="631"/>
      <c r="AP52" s="631"/>
      <c r="AQ52" s="631"/>
      <c r="AR52" s="631"/>
      <c r="AS52" s="631"/>
      <c r="AT52" s="631"/>
      <c r="AU52" s="632"/>
    </row>
    <row r="53" spans="1:47" ht="33" customHeight="1" thickBot="1">
      <c r="A53" s="590">
        <f t="shared" si="2"/>
        <v>42</v>
      </c>
      <c r="B53" s="591" t="str">
        <f>IF(基本情報入力シート!C74="","",基本情報入力シート!C74)</f>
        <v/>
      </c>
      <c r="C53" s="592" t="str">
        <f>IF(基本情報入力シート!D74="","",基本情報入力シート!D74)</f>
        <v/>
      </c>
      <c r="D53" s="593" t="str">
        <f>IF(基本情報入力シート!E74="","",基本情報入力シート!E74)</f>
        <v/>
      </c>
      <c r="E53" s="593" t="str">
        <f>IF(基本情報入力シート!F74="","",基本情報入力シート!F74)</f>
        <v/>
      </c>
      <c r="F53" s="593" t="str">
        <f>IF(基本情報入力シート!G74="","",基本情報入力シート!G74)</f>
        <v/>
      </c>
      <c r="G53" s="593" t="str">
        <f>IF(基本情報入力シート!H74="","",基本情報入力シート!H74)</f>
        <v/>
      </c>
      <c r="H53" s="593" t="str">
        <f>IF(基本情報入力シート!I74="","",基本情報入力シート!I74)</f>
        <v/>
      </c>
      <c r="I53" s="593" t="str">
        <f>IF(基本情報入力シート!J74="","",基本情報入力シート!J74)</f>
        <v/>
      </c>
      <c r="J53" s="593" t="str">
        <f>IF(基本情報入力シート!K74="","",基本情報入力シート!K74)</f>
        <v/>
      </c>
      <c r="K53" s="594" t="str">
        <f>IF(基本情報入力シート!L74="","",基本情報入力シート!L74)</f>
        <v/>
      </c>
      <c r="L53" s="595" t="str">
        <f>IF(基本情報入力シート!M74="","",基本情報入力シート!M74)</f>
        <v/>
      </c>
      <c r="M53" s="595" t="str">
        <f>IF(基本情報入力シート!R74="","",基本情報入力シート!R74)</f>
        <v/>
      </c>
      <c r="N53" s="595" t="str">
        <f>IF(基本情報入力シート!W74="","",基本情報入力シート!W74)</f>
        <v/>
      </c>
      <c r="O53" s="590" t="str">
        <f>IF(基本情報入力シート!X74="","",基本情報入力シート!X74)</f>
        <v/>
      </c>
      <c r="P53" s="596" t="str">
        <f>IF(基本情報入力シート!Y74="","",基本情報入力シート!Y74)</f>
        <v/>
      </c>
      <c r="Q53" s="597" t="str">
        <f>IF(基本情報入力シート!Z74="","",基本情報入力シート!Z74)</f>
        <v/>
      </c>
      <c r="R53" s="624" t="str">
        <f>IF(基本情報入力シート!AA74="","",基本情報入力シート!AA74)</f>
        <v/>
      </c>
      <c r="S53" s="625"/>
      <c r="T53" s="626"/>
      <c r="U53" s="627" t="str">
        <f>IF(P53="","",VLOOKUP(P53,【参考】数式用!$A$5:$I$38,MATCH(T53,【参考】数式用!$H$4:$I$4,0)+7,0))</f>
        <v/>
      </c>
      <c r="V53" s="834"/>
      <c r="W53" s="235" t="s">
        <v>193</v>
      </c>
      <c r="X53" s="628"/>
      <c r="Y53" s="232" t="s">
        <v>194</v>
      </c>
      <c r="Z53" s="628"/>
      <c r="AA53" s="384" t="s">
        <v>195</v>
      </c>
      <c r="AB53" s="628"/>
      <c r="AC53" s="232" t="s">
        <v>194</v>
      </c>
      <c r="AD53" s="628"/>
      <c r="AE53" s="232" t="s">
        <v>196</v>
      </c>
      <c r="AF53" s="604" t="s">
        <v>197</v>
      </c>
      <c r="AG53" s="605" t="str">
        <f t="shared" si="5"/>
        <v/>
      </c>
      <c r="AH53" s="606" t="s">
        <v>198</v>
      </c>
      <c r="AI53" s="607" t="str">
        <f t="shared" si="8"/>
        <v/>
      </c>
      <c r="AJ53" s="190"/>
      <c r="AK53" s="629" t="str">
        <f t="shared" si="6"/>
        <v>○</v>
      </c>
      <c r="AL53" s="630" t="str">
        <f t="shared" si="7"/>
        <v/>
      </c>
      <c r="AM53" s="631"/>
      <c r="AN53" s="631"/>
      <c r="AO53" s="631"/>
      <c r="AP53" s="631"/>
      <c r="AQ53" s="631"/>
      <c r="AR53" s="631"/>
      <c r="AS53" s="631"/>
      <c r="AT53" s="631"/>
      <c r="AU53" s="632"/>
    </row>
    <row r="54" spans="1:47" ht="33" customHeight="1" thickBot="1">
      <c r="A54" s="590">
        <f t="shared" si="2"/>
        <v>43</v>
      </c>
      <c r="B54" s="591" t="str">
        <f>IF(基本情報入力シート!C75="","",基本情報入力シート!C75)</f>
        <v/>
      </c>
      <c r="C54" s="592" t="str">
        <f>IF(基本情報入力シート!D75="","",基本情報入力シート!D75)</f>
        <v/>
      </c>
      <c r="D54" s="593" t="str">
        <f>IF(基本情報入力シート!E75="","",基本情報入力シート!E75)</f>
        <v/>
      </c>
      <c r="E54" s="593" t="str">
        <f>IF(基本情報入力シート!F75="","",基本情報入力シート!F75)</f>
        <v/>
      </c>
      <c r="F54" s="593" t="str">
        <f>IF(基本情報入力シート!G75="","",基本情報入力シート!G75)</f>
        <v/>
      </c>
      <c r="G54" s="593" t="str">
        <f>IF(基本情報入力シート!H75="","",基本情報入力シート!H75)</f>
        <v/>
      </c>
      <c r="H54" s="593" t="str">
        <f>IF(基本情報入力シート!I75="","",基本情報入力シート!I75)</f>
        <v/>
      </c>
      <c r="I54" s="593" t="str">
        <f>IF(基本情報入力シート!J75="","",基本情報入力シート!J75)</f>
        <v/>
      </c>
      <c r="J54" s="593" t="str">
        <f>IF(基本情報入力シート!K75="","",基本情報入力シート!K75)</f>
        <v/>
      </c>
      <c r="K54" s="594" t="str">
        <f>IF(基本情報入力シート!L75="","",基本情報入力シート!L75)</f>
        <v/>
      </c>
      <c r="L54" s="595" t="str">
        <f>IF(基本情報入力シート!M75="","",基本情報入力シート!M75)</f>
        <v/>
      </c>
      <c r="M54" s="595" t="str">
        <f>IF(基本情報入力シート!R75="","",基本情報入力シート!R75)</f>
        <v/>
      </c>
      <c r="N54" s="595" t="str">
        <f>IF(基本情報入力シート!W75="","",基本情報入力シート!W75)</f>
        <v/>
      </c>
      <c r="O54" s="590" t="str">
        <f>IF(基本情報入力シート!X75="","",基本情報入力シート!X75)</f>
        <v/>
      </c>
      <c r="P54" s="596" t="str">
        <f>IF(基本情報入力シート!Y75="","",基本情報入力シート!Y75)</f>
        <v/>
      </c>
      <c r="Q54" s="597" t="str">
        <f>IF(基本情報入力シート!Z75="","",基本情報入力シート!Z75)</f>
        <v/>
      </c>
      <c r="R54" s="624" t="str">
        <f>IF(基本情報入力シート!AA75="","",基本情報入力シート!AA75)</f>
        <v/>
      </c>
      <c r="S54" s="625"/>
      <c r="T54" s="626"/>
      <c r="U54" s="627" t="str">
        <f>IF(P54="","",VLOOKUP(P54,【参考】数式用!$A$5:$I$38,MATCH(T54,【参考】数式用!$H$4:$I$4,0)+7,0))</f>
        <v/>
      </c>
      <c r="V54" s="834"/>
      <c r="W54" s="235" t="s">
        <v>193</v>
      </c>
      <c r="X54" s="628"/>
      <c r="Y54" s="232" t="s">
        <v>194</v>
      </c>
      <c r="Z54" s="628"/>
      <c r="AA54" s="384" t="s">
        <v>195</v>
      </c>
      <c r="AB54" s="628"/>
      <c r="AC54" s="232" t="s">
        <v>194</v>
      </c>
      <c r="AD54" s="628"/>
      <c r="AE54" s="232" t="s">
        <v>196</v>
      </c>
      <c r="AF54" s="604" t="s">
        <v>197</v>
      </c>
      <c r="AG54" s="605" t="str">
        <f t="shared" si="5"/>
        <v/>
      </c>
      <c r="AH54" s="606" t="s">
        <v>198</v>
      </c>
      <c r="AI54" s="607" t="str">
        <f t="shared" si="8"/>
        <v/>
      </c>
      <c r="AJ54" s="190"/>
      <c r="AK54" s="629" t="str">
        <f t="shared" si="6"/>
        <v>○</v>
      </c>
      <c r="AL54" s="630" t="str">
        <f t="shared" si="7"/>
        <v/>
      </c>
      <c r="AM54" s="631"/>
      <c r="AN54" s="631"/>
      <c r="AO54" s="631"/>
      <c r="AP54" s="631"/>
      <c r="AQ54" s="631"/>
      <c r="AR54" s="631"/>
      <c r="AS54" s="631"/>
      <c r="AT54" s="631"/>
      <c r="AU54" s="632"/>
    </row>
    <row r="55" spans="1:47" ht="33" customHeight="1" thickBot="1">
      <c r="A55" s="590">
        <f t="shared" si="2"/>
        <v>44</v>
      </c>
      <c r="B55" s="591" t="str">
        <f>IF(基本情報入力シート!C76="","",基本情報入力シート!C76)</f>
        <v/>
      </c>
      <c r="C55" s="592" t="str">
        <f>IF(基本情報入力シート!D76="","",基本情報入力シート!D76)</f>
        <v/>
      </c>
      <c r="D55" s="593" t="str">
        <f>IF(基本情報入力シート!E76="","",基本情報入力シート!E76)</f>
        <v/>
      </c>
      <c r="E55" s="593" t="str">
        <f>IF(基本情報入力シート!F76="","",基本情報入力シート!F76)</f>
        <v/>
      </c>
      <c r="F55" s="593" t="str">
        <f>IF(基本情報入力シート!G76="","",基本情報入力シート!G76)</f>
        <v/>
      </c>
      <c r="G55" s="593" t="str">
        <f>IF(基本情報入力シート!H76="","",基本情報入力シート!H76)</f>
        <v/>
      </c>
      <c r="H55" s="593" t="str">
        <f>IF(基本情報入力シート!I76="","",基本情報入力シート!I76)</f>
        <v/>
      </c>
      <c r="I55" s="593" t="str">
        <f>IF(基本情報入力シート!J76="","",基本情報入力シート!J76)</f>
        <v/>
      </c>
      <c r="J55" s="593" t="str">
        <f>IF(基本情報入力シート!K76="","",基本情報入力シート!K76)</f>
        <v/>
      </c>
      <c r="K55" s="594" t="str">
        <f>IF(基本情報入力シート!L76="","",基本情報入力シート!L76)</f>
        <v/>
      </c>
      <c r="L55" s="595" t="str">
        <f>IF(基本情報入力シート!M76="","",基本情報入力シート!M76)</f>
        <v/>
      </c>
      <c r="M55" s="595" t="str">
        <f>IF(基本情報入力シート!R76="","",基本情報入力シート!R76)</f>
        <v/>
      </c>
      <c r="N55" s="595" t="str">
        <f>IF(基本情報入力シート!W76="","",基本情報入力シート!W76)</f>
        <v/>
      </c>
      <c r="O55" s="590" t="str">
        <f>IF(基本情報入力シート!X76="","",基本情報入力シート!X76)</f>
        <v/>
      </c>
      <c r="P55" s="596" t="str">
        <f>IF(基本情報入力シート!Y76="","",基本情報入力シート!Y76)</f>
        <v/>
      </c>
      <c r="Q55" s="597" t="str">
        <f>IF(基本情報入力シート!Z76="","",基本情報入力シート!Z76)</f>
        <v/>
      </c>
      <c r="R55" s="624" t="str">
        <f>IF(基本情報入力シート!AA76="","",基本情報入力シート!AA76)</f>
        <v/>
      </c>
      <c r="S55" s="625"/>
      <c r="T55" s="626"/>
      <c r="U55" s="627" t="str">
        <f>IF(P55="","",VLOOKUP(P55,【参考】数式用!$A$5:$I$38,MATCH(T55,【参考】数式用!$H$4:$I$4,0)+7,0))</f>
        <v/>
      </c>
      <c r="V55" s="834"/>
      <c r="W55" s="235" t="s">
        <v>193</v>
      </c>
      <c r="X55" s="628"/>
      <c r="Y55" s="232" t="s">
        <v>194</v>
      </c>
      <c r="Z55" s="628"/>
      <c r="AA55" s="384" t="s">
        <v>195</v>
      </c>
      <c r="AB55" s="628"/>
      <c r="AC55" s="232" t="s">
        <v>194</v>
      </c>
      <c r="AD55" s="628"/>
      <c r="AE55" s="232" t="s">
        <v>196</v>
      </c>
      <c r="AF55" s="604" t="s">
        <v>197</v>
      </c>
      <c r="AG55" s="605" t="str">
        <f t="shared" si="5"/>
        <v/>
      </c>
      <c r="AH55" s="606" t="s">
        <v>198</v>
      </c>
      <c r="AI55" s="607" t="str">
        <f t="shared" si="8"/>
        <v/>
      </c>
      <c r="AJ55" s="190"/>
      <c r="AK55" s="629" t="str">
        <f t="shared" si="6"/>
        <v>○</v>
      </c>
      <c r="AL55" s="630" t="str">
        <f t="shared" si="7"/>
        <v/>
      </c>
      <c r="AM55" s="631"/>
      <c r="AN55" s="631"/>
      <c r="AO55" s="631"/>
      <c r="AP55" s="631"/>
      <c r="AQ55" s="631"/>
      <c r="AR55" s="631"/>
      <c r="AS55" s="631"/>
      <c r="AT55" s="631"/>
      <c r="AU55" s="632"/>
    </row>
    <row r="56" spans="1:47" ht="33" customHeight="1" thickBot="1">
      <c r="A56" s="590">
        <f t="shared" si="2"/>
        <v>45</v>
      </c>
      <c r="B56" s="591" t="str">
        <f>IF(基本情報入力シート!C77="","",基本情報入力シート!C77)</f>
        <v/>
      </c>
      <c r="C56" s="592" t="str">
        <f>IF(基本情報入力シート!D77="","",基本情報入力シート!D77)</f>
        <v/>
      </c>
      <c r="D56" s="593" t="str">
        <f>IF(基本情報入力シート!E77="","",基本情報入力シート!E77)</f>
        <v/>
      </c>
      <c r="E56" s="593" t="str">
        <f>IF(基本情報入力シート!F77="","",基本情報入力シート!F77)</f>
        <v/>
      </c>
      <c r="F56" s="593" t="str">
        <f>IF(基本情報入力シート!G77="","",基本情報入力シート!G77)</f>
        <v/>
      </c>
      <c r="G56" s="593" t="str">
        <f>IF(基本情報入力シート!H77="","",基本情報入力シート!H77)</f>
        <v/>
      </c>
      <c r="H56" s="593" t="str">
        <f>IF(基本情報入力シート!I77="","",基本情報入力シート!I77)</f>
        <v/>
      </c>
      <c r="I56" s="593" t="str">
        <f>IF(基本情報入力シート!J77="","",基本情報入力シート!J77)</f>
        <v/>
      </c>
      <c r="J56" s="593" t="str">
        <f>IF(基本情報入力シート!K77="","",基本情報入力シート!K77)</f>
        <v/>
      </c>
      <c r="K56" s="594" t="str">
        <f>IF(基本情報入力シート!L77="","",基本情報入力シート!L77)</f>
        <v/>
      </c>
      <c r="L56" s="595" t="str">
        <f>IF(基本情報入力シート!M77="","",基本情報入力シート!M77)</f>
        <v/>
      </c>
      <c r="M56" s="595" t="str">
        <f>IF(基本情報入力シート!R77="","",基本情報入力シート!R77)</f>
        <v/>
      </c>
      <c r="N56" s="595" t="str">
        <f>IF(基本情報入力シート!W77="","",基本情報入力シート!W77)</f>
        <v/>
      </c>
      <c r="O56" s="590" t="str">
        <f>IF(基本情報入力シート!X77="","",基本情報入力シート!X77)</f>
        <v/>
      </c>
      <c r="P56" s="596" t="str">
        <f>IF(基本情報入力シート!Y77="","",基本情報入力シート!Y77)</f>
        <v/>
      </c>
      <c r="Q56" s="597" t="str">
        <f>IF(基本情報入力シート!Z77="","",基本情報入力シート!Z77)</f>
        <v/>
      </c>
      <c r="R56" s="624" t="str">
        <f>IF(基本情報入力シート!AA77="","",基本情報入力シート!AA77)</f>
        <v/>
      </c>
      <c r="S56" s="625"/>
      <c r="T56" s="626"/>
      <c r="U56" s="627" t="str">
        <f>IF(P56="","",VLOOKUP(P56,【参考】数式用!$A$5:$I$38,MATCH(T56,【参考】数式用!$H$4:$I$4,0)+7,0))</f>
        <v/>
      </c>
      <c r="V56" s="834"/>
      <c r="W56" s="235" t="s">
        <v>193</v>
      </c>
      <c r="X56" s="628"/>
      <c r="Y56" s="232" t="s">
        <v>194</v>
      </c>
      <c r="Z56" s="628"/>
      <c r="AA56" s="384" t="s">
        <v>195</v>
      </c>
      <c r="AB56" s="628"/>
      <c r="AC56" s="232" t="s">
        <v>194</v>
      </c>
      <c r="AD56" s="628"/>
      <c r="AE56" s="232" t="s">
        <v>196</v>
      </c>
      <c r="AF56" s="604" t="s">
        <v>197</v>
      </c>
      <c r="AG56" s="605" t="str">
        <f t="shared" si="5"/>
        <v/>
      </c>
      <c r="AH56" s="606" t="s">
        <v>198</v>
      </c>
      <c r="AI56" s="607" t="str">
        <f t="shared" si="8"/>
        <v/>
      </c>
      <c r="AJ56" s="190"/>
      <c r="AK56" s="629" t="str">
        <f t="shared" si="6"/>
        <v>○</v>
      </c>
      <c r="AL56" s="630" t="str">
        <f t="shared" si="7"/>
        <v/>
      </c>
      <c r="AM56" s="631"/>
      <c r="AN56" s="631"/>
      <c r="AO56" s="631"/>
      <c r="AP56" s="631"/>
      <c r="AQ56" s="631"/>
      <c r="AR56" s="631"/>
      <c r="AS56" s="631"/>
      <c r="AT56" s="631"/>
      <c r="AU56" s="632"/>
    </row>
    <row r="57" spans="1:47" ht="33" customHeight="1" thickBot="1">
      <c r="A57" s="590">
        <f t="shared" si="2"/>
        <v>46</v>
      </c>
      <c r="B57" s="591" t="str">
        <f>IF(基本情報入力シート!C78="","",基本情報入力シート!C78)</f>
        <v/>
      </c>
      <c r="C57" s="592" t="str">
        <f>IF(基本情報入力シート!D78="","",基本情報入力シート!D78)</f>
        <v/>
      </c>
      <c r="D57" s="593" t="str">
        <f>IF(基本情報入力シート!E78="","",基本情報入力シート!E78)</f>
        <v/>
      </c>
      <c r="E57" s="593" t="str">
        <f>IF(基本情報入力シート!F78="","",基本情報入力シート!F78)</f>
        <v/>
      </c>
      <c r="F57" s="593" t="str">
        <f>IF(基本情報入力シート!G78="","",基本情報入力シート!G78)</f>
        <v/>
      </c>
      <c r="G57" s="593" t="str">
        <f>IF(基本情報入力シート!H78="","",基本情報入力シート!H78)</f>
        <v/>
      </c>
      <c r="H57" s="593" t="str">
        <f>IF(基本情報入力シート!I78="","",基本情報入力シート!I78)</f>
        <v/>
      </c>
      <c r="I57" s="593" t="str">
        <f>IF(基本情報入力シート!J78="","",基本情報入力シート!J78)</f>
        <v/>
      </c>
      <c r="J57" s="593" t="str">
        <f>IF(基本情報入力シート!K78="","",基本情報入力シート!K78)</f>
        <v/>
      </c>
      <c r="K57" s="594" t="str">
        <f>IF(基本情報入力シート!L78="","",基本情報入力シート!L78)</f>
        <v/>
      </c>
      <c r="L57" s="595" t="str">
        <f>IF(基本情報入力シート!M78="","",基本情報入力シート!M78)</f>
        <v/>
      </c>
      <c r="M57" s="595" t="str">
        <f>IF(基本情報入力シート!R78="","",基本情報入力シート!R78)</f>
        <v/>
      </c>
      <c r="N57" s="595" t="str">
        <f>IF(基本情報入力シート!W78="","",基本情報入力シート!W78)</f>
        <v/>
      </c>
      <c r="O57" s="590" t="str">
        <f>IF(基本情報入力シート!X78="","",基本情報入力シート!X78)</f>
        <v/>
      </c>
      <c r="P57" s="596" t="str">
        <f>IF(基本情報入力シート!Y78="","",基本情報入力シート!Y78)</f>
        <v/>
      </c>
      <c r="Q57" s="597" t="str">
        <f>IF(基本情報入力シート!Z78="","",基本情報入力シート!Z78)</f>
        <v/>
      </c>
      <c r="R57" s="624" t="str">
        <f>IF(基本情報入力シート!AA78="","",基本情報入力シート!AA78)</f>
        <v/>
      </c>
      <c r="S57" s="625"/>
      <c r="T57" s="626"/>
      <c r="U57" s="627" t="str">
        <f>IF(P57="","",VLOOKUP(P57,【参考】数式用!$A$5:$I$38,MATCH(T57,【参考】数式用!$H$4:$I$4,0)+7,0))</f>
        <v/>
      </c>
      <c r="V57" s="834"/>
      <c r="W57" s="235" t="s">
        <v>193</v>
      </c>
      <c r="X57" s="628"/>
      <c r="Y57" s="232" t="s">
        <v>194</v>
      </c>
      <c r="Z57" s="628"/>
      <c r="AA57" s="384" t="s">
        <v>195</v>
      </c>
      <c r="AB57" s="628"/>
      <c r="AC57" s="232" t="s">
        <v>194</v>
      </c>
      <c r="AD57" s="628"/>
      <c r="AE57" s="232" t="s">
        <v>196</v>
      </c>
      <c r="AF57" s="604" t="s">
        <v>197</v>
      </c>
      <c r="AG57" s="605" t="str">
        <f t="shared" si="5"/>
        <v/>
      </c>
      <c r="AH57" s="606" t="s">
        <v>198</v>
      </c>
      <c r="AI57" s="607" t="str">
        <f t="shared" si="8"/>
        <v/>
      </c>
      <c r="AJ57" s="190"/>
      <c r="AK57" s="629" t="str">
        <f t="shared" si="6"/>
        <v>○</v>
      </c>
      <c r="AL57" s="630" t="str">
        <f t="shared" si="7"/>
        <v/>
      </c>
      <c r="AM57" s="631"/>
      <c r="AN57" s="631"/>
      <c r="AO57" s="631"/>
      <c r="AP57" s="631"/>
      <c r="AQ57" s="631"/>
      <c r="AR57" s="631"/>
      <c r="AS57" s="631"/>
      <c r="AT57" s="631"/>
      <c r="AU57" s="632"/>
    </row>
    <row r="58" spans="1:47" ht="33" customHeight="1" thickBot="1">
      <c r="A58" s="590">
        <f t="shared" si="2"/>
        <v>47</v>
      </c>
      <c r="B58" s="591" t="str">
        <f>IF(基本情報入力シート!C79="","",基本情報入力シート!C79)</f>
        <v/>
      </c>
      <c r="C58" s="592" t="str">
        <f>IF(基本情報入力シート!D79="","",基本情報入力シート!D79)</f>
        <v/>
      </c>
      <c r="D58" s="593" t="str">
        <f>IF(基本情報入力シート!E79="","",基本情報入力シート!E79)</f>
        <v/>
      </c>
      <c r="E58" s="593" t="str">
        <f>IF(基本情報入力シート!F79="","",基本情報入力シート!F79)</f>
        <v/>
      </c>
      <c r="F58" s="593" t="str">
        <f>IF(基本情報入力シート!G79="","",基本情報入力シート!G79)</f>
        <v/>
      </c>
      <c r="G58" s="593" t="str">
        <f>IF(基本情報入力シート!H79="","",基本情報入力シート!H79)</f>
        <v/>
      </c>
      <c r="H58" s="593" t="str">
        <f>IF(基本情報入力シート!I79="","",基本情報入力シート!I79)</f>
        <v/>
      </c>
      <c r="I58" s="593" t="str">
        <f>IF(基本情報入力シート!J79="","",基本情報入力シート!J79)</f>
        <v/>
      </c>
      <c r="J58" s="593" t="str">
        <f>IF(基本情報入力シート!K79="","",基本情報入力シート!K79)</f>
        <v/>
      </c>
      <c r="K58" s="594" t="str">
        <f>IF(基本情報入力シート!L79="","",基本情報入力シート!L79)</f>
        <v/>
      </c>
      <c r="L58" s="595" t="str">
        <f>IF(基本情報入力シート!M79="","",基本情報入力シート!M79)</f>
        <v/>
      </c>
      <c r="M58" s="595" t="str">
        <f>IF(基本情報入力シート!R79="","",基本情報入力シート!R79)</f>
        <v/>
      </c>
      <c r="N58" s="595" t="str">
        <f>IF(基本情報入力シート!W79="","",基本情報入力シート!W79)</f>
        <v/>
      </c>
      <c r="O58" s="590" t="str">
        <f>IF(基本情報入力シート!X79="","",基本情報入力シート!X79)</f>
        <v/>
      </c>
      <c r="P58" s="596" t="str">
        <f>IF(基本情報入力シート!Y79="","",基本情報入力シート!Y79)</f>
        <v/>
      </c>
      <c r="Q58" s="597" t="str">
        <f>IF(基本情報入力シート!Z79="","",基本情報入力シート!Z79)</f>
        <v/>
      </c>
      <c r="R58" s="624" t="str">
        <f>IF(基本情報入力シート!AA79="","",基本情報入力シート!AA79)</f>
        <v/>
      </c>
      <c r="S58" s="625"/>
      <c r="T58" s="626"/>
      <c r="U58" s="627" t="str">
        <f>IF(P58="","",VLOOKUP(P58,【参考】数式用!$A$5:$I$38,MATCH(T58,【参考】数式用!$H$4:$I$4,0)+7,0))</f>
        <v/>
      </c>
      <c r="V58" s="834"/>
      <c r="W58" s="235" t="s">
        <v>193</v>
      </c>
      <c r="X58" s="628"/>
      <c r="Y58" s="232" t="s">
        <v>194</v>
      </c>
      <c r="Z58" s="628"/>
      <c r="AA58" s="384" t="s">
        <v>195</v>
      </c>
      <c r="AB58" s="628"/>
      <c r="AC58" s="232" t="s">
        <v>194</v>
      </c>
      <c r="AD58" s="628"/>
      <c r="AE58" s="232" t="s">
        <v>196</v>
      </c>
      <c r="AF58" s="604" t="s">
        <v>197</v>
      </c>
      <c r="AG58" s="605" t="str">
        <f t="shared" si="5"/>
        <v/>
      </c>
      <c r="AH58" s="606" t="s">
        <v>198</v>
      </c>
      <c r="AI58" s="607" t="str">
        <f t="shared" si="8"/>
        <v/>
      </c>
      <c r="AJ58" s="190"/>
      <c r="AK58" s="629" t="str">
        <f t="shared" si="6"/>
        <v>○</v>
      </c>
      <c r="AL58" s="630" t="str">
        <f t="shared" si="7"/>
        <v/>
      </c>
      <c r="AM58" s="631"/>
      <c r="AN58" s="631"/>
      <c r="AO58" s="631"/>
      <c r="AP58" s="631"/>
      <c r="AQ58" s="631"/>
      <c r="AR58" s="631"/>
      <c r="AS58" s="631"/>
      <c r="AT58" s="631"/>
      <c r="AU58" s="632"/>
    </row>
    <row r="59" spans="1:47" ht="33" customHeight="1" thickBot="1">
      <c r="A59" s="590">
        <f t="shared" si="2"/>
        <v>48</v>
      </c>
      <c r="B59" s="591" t="str">
        <f>IF(基本情報入力シート!C80="","",基本情報入力シート!C80)</f>
        <v/>
      </c>
      <c r="C59" s="592" t="str">
        <f>IF(基本情報入力シート!D80="","",基本情報入力シート!D80)</f>
        <v/>
      </c>
      <c r="D59" s="593" t="str">
        <f>IF(基本情報入力シート!E80="","",基本情報入力シート!E80)</f>
        <v/>
      </c>
      <c r="E59" s="593" t="str">
        <f>IF(基本情報入力シート!F80="","",基本情報入力シート!F80)</f>
        <v/>
      </c>
      <c r="F59" s="593" t="str">
        <f>IF(基本情報入力シート!G80="","",基本情報入力シート!G80)</f>
        <v/>
      </c>
      <c r="G59" s="593" t="str">
        <f>IF(基本情報入力シート!H80="","",基本情報入力シート!H80)</f>
        <v/>
      </c>
      <c r="H59" s="593" t="str">
        <f>IF(基本情報入力シート!I80="","",基本情報入力シート!I80)</f>
        <v/>
      </c>
      <c r="I59" s="593" t="str">
        <f>IF(基本情報入力シート!J80="","",基本情報入力シート!J80)</f>
        <v/>
      </c>
      <c r="J59" s="593" t="str">
        <f>IF(基本情報入力シート!K80="","",基本情報入力シート!K80)</f>
        <v/>
      </c>
      <c r="K59" s="594" t="str">
        <f>IF(基本情報入力シート!L80="","",基本情報入力シート!L80)</f>
        <v/>
      </c>
      <c r="L59" s="595" t="str">
        <f>IF(基本情報入力シート!M80="","",基本情報入力シート!M80)</f>
        <v/>
      </c>
      <c r="M59" s="595" t="str">
        <f>IF(基本情報入力シート!R80="","",基本情報入力シート!R80)</f>
        <v/>
      </c>
      <c r="N59" s="595" t="str">
        <f>IF(基本情報入力シート!W80="","",基本情報入力シート!W80)</f>
        <v/>
      </c>
      <c r="O59" s="590" t="str">
        <f>IF(基本情報入力シート!X80="","",基本情報入力シート!X80)</f>
        <v/>
      </c>
      <c r="P59" s="596" t="str">
        <f>IF(基本情報入力シート!Y80="","",基本情報入力シート!Y80)</f>
        <v/>
      </c>
      <c r="Q59" s="597" t="str">
        <f>IF(基本情報入力シート!Z80="","",基本情報入力シート!Z80)</f>
        <v/>
      </c>
      <c r="R59" s="624" t="str">
        <f>IF(基本情報入力シート!AA80="","",基本情報入力シート!AA80)</f>
        <v/>
      </c>
      <c r="S59" s="625"/>
      <c r="T59" s="626"/>
      <c r="U59" s="627" t="str">
        <f>IF(P59="","",VLOOKUP(P59,【参考】数式用!$A$5:$I$38,MATCH(T59,【参考】数式用!$H$4:$I$4,0)+7,0))</f>
        <v/>
      </c>
      <c r="V59" s="834"/>
      <c r="W59" s="235" t="s">
        <v>193</v>
      </c>
      <c r="X59" s="628"/>
      <c r="Y59" s="232" t="s">
        <v>194</v>
      </c>
      <c r="Z59" s="628"/>
      <c r="AA59" s="384" t="s">
        <v>195</v>
      </c>
      <c r="AB59" s="628"/>
      <c r="AC59" s="232" t="s">
        <v>194</v>
      </c>
      <c r="AD59" s="628"/>
      <c r="AE59" s="232" t="s">
        <v>196</v>
      </c>
      <c r="AF59" s="604" t="s">
        <v>197</v>
      </c>
      <c r="AG59" s="605" t="str">
        <f t="shared" si="5"/>
        <v/>
      </c>
      <c r="AH59" s="606" t="s">
        <v>198</v>
      </c>
      <c r="AI59" s="607" t="str">
        <f t="shared" si="8"/>
        <v/>
      </c>
      <c r="AJ59" s="190"/>
      <c r="AK59" s="629" t="str">
        <f t="shared" si="6"/>
        <v>○</v>
      </c>
      <c r="AL59" s="630" t="str">
        <f t="shared" si="7"/>
        <v/>
      </c>
      <c r="AM59" s="631"/>
      <c r="AN59" s="631"/>
      <c r="AO59" s="631"/>
      <c r="AP59" s="631"/>
      <c r="AQ59" s="631"/>
      <c r="AR59" s="631"/>
      <c r="AS59" s="631"/>
      <c r="AT59" s="631"/>
      <c r="AU59" s="632"/>
    </row>
    <row r="60" spans="1:47" ht="33" customHeight="1" thickBot="1">
      <c r="A60" s="590">
        <f t="shared" si="2"/>
        <v>49</v>
      </c>
      <c r="B60" s="591" t="str">
        <f>IF(基本情報入力シート!C81="","",基本情報入力シート!C81)</f>
        <v/>
      </c>
      <c r="C60" s="592" t="str">
        <f>IF(基本情報入力シート!D81="","",基本情報入力シート!D81)</f>
        <v/>
      </c>
      <c r="D60" s="593" t="str">
        <f>IF(基本情報入力シート!E81="","",基本情報入力シート!E81)</f>
        <v/>
      </c>
      <c r="E60" s="593" t="str">
        <f>IF(基本情報入力シート!F81="","",基本情報入力シート!F81)</f>
        <v/>
      </c>
      <c r="F60" s="593" t="str">
        <f>IF(基本情報入力シート!G81="","",基本情報入力シート!G81)</f>
        <v/>
      </c>
      <c r="G60" s="593" t="str">
        <f>IF(基本情報入力シート!H81="","",基本情報入力シート!H81)</f>
        <v/>
      </c>
      <c r="H60" s="593" t="str">
        <f>IF(基本情報入力シート!I81="","",基本情報入力シート!I81)</f>
        <v/>
      </c>
      <c r="I60" s="593" t="str">
        <f>IF(基本情報入力シート!J81="","",基本情報入力シート!J81)</f>
        <v/>
      </c>
      <c r="J60" s="593" t="str">
        <f>IF(基本情報入力シート!K81="","",基本情報入力シート!K81)</f>
        <v/>
      </c>
      <c r="K60" s="594" t="str">
        <f>IF(基本情報入力シート!L81="","",基本情報入力シート!L81)</f>
        <v/>
      </c>
      <c r="L60" s="595" t="str">
        <f>IF(基本情報入力シート!M81="","",基本情報入力シート!M81)</f>
        <v/>
      </c>
      <c r="M60" s="595" t="str">
        <f>IF(基本情報入力シート!R81="","",基本情報入力シート!R81)</f>
        <v/>
      </c>
      <c r="N60" s="595" t="str">
        <f>IF(基本情報入力シート!W81="","",基本情報入力シート!W81)</f>
        <v/>
      </c>
      <c r="O60" s="590" t="str">
        <f>IF(基本情報入力シート!X81="","",基本情報入力シート!X81)</f>
        <v/>
      </c>
      <c r="P60" s="596" t="str">
        <f>IF(基本情報入力シート!Y81="","",基本情報入力シート!Y81)</f>
        <v/>
      </c>
      <c r="Q60" s="597" t="str">
        <f>IF(基本情報入力シート!Z81="","",基本情報入力シート!Z81)</f>
        <v/>
      </c>
      <c r="R60" s="624" t="str">
        <f>IF(基本情報入力シート!AA81="","",基本情報入力シート!AA81)</f>
        <v/>
      </c>
      <c r="S60" s="625"/>
      <c r="T60" s="626"/>
      <c r="U60" s="627" t="str">
        <f>IF(P60="","",VLOOKUP(P60,【参考】数式用!$A$5:$I$38,MATCH(T60,【参考】数式用!$H$4:$I$4,0)+7,0))</f>
        <v/>
      </c>
      <c r="V60" s="834"/>
      <c r="W60" s="235" t="s">
        <v>193</v>
      </c>
      <c r="X60" s="628"/>
      <c r="Y60" s="232" t="s">
        <v>194</v>
      </c>
      <c r="Z60" s="628"/>
      <c r="AA60" s="384" t="s">
        <v>195</v>
      </c>
      <c r="AB60" s="628"/>
      <c r="AC60" s="232" t="s">
        <v>194</v>
      </c>
      <c r="AD60" s="628"/>
      <c r="AE60" s="232" t="s">
        <v>196</v>
      </c>
      <c r="AF60" s="604" t="s">
        <v>197</v>
      </c>
      <c r="AG60" s="605" t="str">
        <f t="shared" si="5"/>
        <v/>
      </c>
      <c r="AH60" s="606" t="s">
        <v>198</v>
      </c>
      <c r="AI60" s="607" t="str">
        <f t="shared" si="8"/>
        <v/>
      </c>
      <c r="AJ60" s="190"/>
      <c r="AK60" s="629" t="str">
        <f t="shared" si="6"/>
        <v>○</v>
      </c>
      <c r="AL60" s="630" t="str">
        <f t="shared" si="7"/>
        <v/>
      </c>
      <c r="AM60" s="631"/>
      <c r="AN60" s="631"/>
      <c r="AO60" s="631"/>
      <c r="AP60" s="631"/>
      <c r="AQ60" s="631"/>
      <c r="AR60" s="631"/>
      <c r="AS60" s="631"/>
      <c r="AT60" s="631"/>
      <c r="AU60" s="632"/>
    </row>
    <row r="61" spans="1:47" ht="33" customHeight="1" thickBot="1">
      <c r="A61" s="590">
        <f t="shared" si="2"/>
        <v>50</v>
      </c>
      <c r="B61" s="591" t="str">
        <f>IF(基本情報入力シート!C82="","",基本情報入力シート!C82)</f>
        <v/>
      </c>
      <c r="C61" s="592" t="str">
        <f>IF(基本情報入力シート!D82="","",基本情報入力シート!D82)</f>
        <v/>
      </c>
      <c r="D61" s="593" t="str">
        <f>IF(基本情報入力シート!E82="","",基本情報入力シート!E82)</f>
        <v/>
      </c>
      <c r="E61" s="593" t="str">
        <f>IF(基本情報入力シート!F82="","",基本情報入力シート!F82)</f>
        <v/>
      </c>
      <c r="F61" s="593" t="str">
        <f>IF(基本情報入力シート!G82="","",基本情報入力シート!G82)</f>
        <v/>
      </c>
      <c r="G61" s="593" t="str">
        <f>IF(基本情報入力シート!H82="","",基本情報入力シート!H82)</f>
        <v/>
      </c>
      <c r="H61" s="593" t="str">
        <f>IF(基本情報入力シート!I82="","",基本情報入力シート!I82)</f>
        <v/>
      </c>
      <c r="I61" s="593" t="str">
        <f>IF(基本情報入力シート!J82="","",基本情報入力シート!J82)</f>
        <v/>
      </c>
      <c r="J61" s="593" t="str">
        <f>IF(基本情報入力シート!K82="","",基本情報入力シート!K82)</f>
        <v/>
      </c>
      <c r="K61" s="594" t="str">
        <f>IF(基本情報入力シート!L82="","",基本情報入力シート!L82)</f>
        <v/>
      </c>
      <c r="L61" s="595" t="str">
        <f>IF(基本情報入力シート!M82="","",基本情報入力シート!M82)</f>
        <v/>
      </c>
      <c r="M61" s="595" t="str">
        <f>IF(基本情報入力シート!R82="","",基本情報入力シート!R82)</f>
        <v/>
      </c>
      <c r="N61" s="595" t="str">
        <f>IF(基本情報入力シート!W82="","",基本情報入力シート!W82)</f>
        <v/>
      </c>
      <c r="O61" s="590" t="str">
        <f>IF(基本情報入力シート!X82="","",基本情報入力シート!X82)</f>
        <v/>
      </c>
      <c r="P61" s="596" t="str">
        <f>IF(基本情報入力シート!Y82="","",基本情報入力シート!Y82)</f>
        <v/>
      </c>
      <c r="Q61" s="597" t="str">
        <f>IF(基本情報入力シート!Z82="","",基本情報入力シート!Z82)</f>
        <v/>
      </c>
      <c r="R61" s="624" t="str">
        <f>IF(基本情報入力シート!AA82="","",基本情報入力シート!AA82)</f>
        <v/>
      </c>
      <c r="S61" s="625"/>
      <c r="T61" s="626"/>
      <c r="U61" s="627" t="str">
        <f>IF(P61="","",VLOOKUP(P61,【参考】数式用!$A$5:$I$38,MATCH(T61,【参考】数式用!$H$4:$I$4,0)+7,0))</f>
        <v/>
      </c>
      <c r="V61" s="834"/>
      <c r="W61" s="235" t="s">
        <v>193</v>
      </c>
      <c r="X61" s="628"/>
      <c r="Y61" s="232" t="s">
        <v>194</v>
      </c>
      <c r="Z61" s="628"/>
      <c r="AA61" s="384" t="s">
        <v>195</v>
      </c>
      <c r="AB61" s="628"/>
      <c r="AC61" s="232" t="s">
        <v>194</v>
      </c>
      <c r="AD61" s="628"/>
      <c r="AE61" s="232" t="s">
        <v>196</v>
      </c>
      <c r="AF61" s="604" t="s">
        <v>197</v>
      </c>
      <c r="AG61" s="605" t="str">
        <f t="shared" si="5"/>
        <v/>
      </c>
      <c r="AH61" s="606" t="s">
        <v>198</v>
      </c>
      <c r="AI61" s="607" t="str">
        <f t="shared" si="8"/>
        <v/>
      </c>
      <c r="AJ61" s="190"/>
      <c r="AK61" s="629" t="str">
        <f t="shared" si="6"/>
        <v>○</v>
      </c>
      <c r="AL61" s="630" t="str">
        <f t="shared" si="7"/>
        <v/>
      </c>
      <c r="AM61" s="631"/>
      <c r="AN61" s="631"/>
      <c r="AO61" s="631"/>
      <c r="AP61" s="631"/>
      <c r="AQ61" s="631"/>
      <c r="AR61" s="631"/>
      <c r="AS61" s="631"/>
      <c r="AT61" s="631"/>
      <c r="AU61" s="632"/>
    </row>
    <row r="62" spans="1:47" ht="33" customHeight="1" thickBot="1">
      <c r="A62" s="590">
        <f t="shared" si="2"/>
        <v>51</v>
      </c>
      <c r="B62" s="591" t="str">
        <f>IF(基本情報入力シート!C83="","",基本情報入力シート!C83)</f>
        <v/>
      </c>
      <c r="C62" s="592" t="str">
        <f>IF(基本情報入力シート!D83="","",基本情報入力シート!D83)</f>
        <v/>
      </c>
      <c r="D62" s="593" t="str">
        <f>IF(基本情報入力シート!E83="","",基本情報入力シート!E83)</f>
        <v/>
      </c>
      <c r="E62" s="593" t="str">
        <f>IF(基本情報入力シート!F83="","",基本情報入力シート!F83)</f>
        <v/>
      </c>
      <c r="F62" s="593" t="str">
        <f>IF(基本情報入力シート!G83="","",基本情報入力シート!G83)</f>
        <v/>
      </c>
      <c r="G62" s="593" t="str">
        <f>IF(基本情報入力シート!H83="","",基本情報入力シート!H83)</f>
        <v/>
      </c>
      <c r="H62" s="593" t="str">
        <f>IF(基本情報入力シート!I83="","",基本情報入力シート!I83)</f>
        <v/>
      </c>
      <c r="I62" s="593" t="str">
        <f>IF(基本情報入力シート!J83="","",基本情報入力シート!J83)</f>
        <v/>
      </c>
      <c r="J62" s="593" t="str">
        <f>IF(基本情報入力シート!K83="","",基本情報入力シート!K83)</f>
        <v/>
      </c>
      <c r="K62" s="594" t="str">
        <f>IF(基本情報入力シート!L83="","",基本情報入力シート!L83)</f>
        <v/>
      </c>
      <c r="L62" s="595" t="str">
        <f>IF(基本情報入力シート!M83="","",基本情報入力シート!M83)</f>
        <v/>
      </c>
      <c r="M62" s="595" t="str">
        <f>IF(基本情報入力シート!R83="","",基本情報入力シート!R83)</f>
        <v/>
      </c>
      <c r="N62" s="595" t="str">
        <f>IF(基本情報入力シート!W83="","",基本情報入力シート!W83)</f>
        <v/>
      </c>
      <c r="O62" s="590" t="str">
        <f>IF(基本情報入力シート!X83="","",基本情報入力シート!X83)</f>
        <v/>
      </c>
      <c r="P62" s="596" t="str">
        <f>IF(基本情報入力シート!Y83="","",基本情報入力シート!Y83)</f>
        <v/>
      </c>
      <c r="Q62" s="597" t="str">
        <f>IF(基本情報入力シート!Z83="","",基本情報入力シート!Z83)</f>
        <v/>
      </c>
      <c r="R62" s="624" t="str">
        <f>IF(基本情報入力シート!AA83="","",基本情報入力シート!AA83)</f>
        <v/>
      </c>
      <c r="S62" s="625"/>
      <c r="T62" s="626"/>
      <c r="U62" s="627" t="str">
        <f>IF(P62="","",VLOOKUP(P62,【参考】数式用!$A$5:$I$38,MATCH(T62,【参考】数式用!$H$4:$I$4,0)+7,0))</f>
        <v/>
      </c>
      <c r="V62" s="834"/>
      <c r="W62" s="235" t="s">
        <v>193</v>
      </c>
      <c r="X62" s="628"/>
      <c r="Y62" s="232" t="s">
        <v>194</v>
      </c>
      <c r="Z62" s="628"/>
      <c r="AA62" s="384" t="s">
        <v>195</v>
      </c>
      <c r="AB62" s="628"/>
      <c r="AC62" s="232" t="s">
        <v>194</v>
      </c>
      <c r="AD62" s="628"/>
      <c r="AE62" s="232" t="s">
        <v>196</v>
      </c>
      <c r="AF62" s="604" t="s">
        <v>197</v>
      </c>
      <c r="AG62" s="605" t="str">
        <f t="shared" si="5"/>
        <v/>
      </c>
      <c r="AH62" s="606" t="s">
        <v>198</v>
      </c>
      <c r="AI62" s="607" t="str">
        <f t="shared" si="8"/>
        <v/>
      </c>
      <c r="AJ62" s="190"/>
      <c r="AK62" s="629" t="str">
        <f t="shared" si="6"/>
        <v>○</v>
      </c>
      <c r="AL62" s="630" t="str">
        <f t="shared" si="7"/>
        <v/>
      </c>
      <c r="AM62" s="631"/>
      <c r="AN62" s="631"/>
      <c r="AO62" s="631"/>
      <c r="AP62" s="631"/>
      <c r="AQ62" s="631"/>
      <c r="AR62" s="631"/>
      <c r="AS62" s="631"/>
      <c r="AT62" s="631"/>
      <c r="AU62" s="632"/>
    </row>
    <row r="63" spans="1:47" ht="33" customHeight="1" thickBot="1">
      <c r="A63" s="590">
        <f t="shared" si="2"/>
        <v>52</v>
      </c>
      <c r="B63" s="591" t="str">
        <f>IF(基本情報入力シート!C84="","",基本情報入力シート!C84)</f>
        <v/>
      </c>
      <c r="C63" s="592" t="str">
        <f>IF(基本情報入力シート!D84="","",基本情報入力シート!D84)</f>
        <v/>
      </c>
      <c r="D63" s="593" t="str">
        <f>IF(基本情報入力シート!E84="","",基本情報入力シート!E84)</f>
        <v/>
      </c>
      <c r="E63" s="593" t="str">
        <f>IF(基本情報入力シート!F84="","",基本情報入力シート!F84)</f>
        <v/>
      </c>
      <c r="F63" s="593" t="str">
        <f>IF(基本情報入力シート!G84="","",基本情報入力シート!G84)</f>
        <v/>
      </c>
      <c r="G63" s="593" t="str">
        <f>IF(基本情報入力シート!H84="","",基本情報入力シート!H84)</f>
        <v/>
      </c>
      <c r="H63" s="593" t="str">
        <f>IF(基本情報入力シート!I84="","",基本情報入力シート!I84)</f>
        <v/>
      </c>
      <c r="I63" s="593" t="str">
        <f>IF(基本情報入力シート!J84="","",基本情報入力シート!J84)</f>
        <v/>
      </c>
      <c r="J63" s="593" t="str">
        <f>IF(基本情報入力シート!K84="","",基本情報入力シート!K84)</f>
        <v/>
      </c>
      <c r="K63" s="594" t="str">
        <f>IF(基本情報入力シート!L84="","",基本情報入力シート!L84)</f>
        <v/>
      </c>
      <c r="L63" s="595" t="str">
        <f>IF(基本情報入力シート!M84="","",基本情報入力シート!M84)</f>
        <v/>
      </c>
      <c r="M63" s="595" t="str">
        <f>IF(基本情報入力シート!R84="","",基本情報入力シート!R84)</f>
        <v/>
      </c>
      <c r="N63" s="595" t="str">
        <f>IF(基本情報入力シート!W84="","",基本情報入力シート!W84)</f>
        <v/>
      </c>
      <c r="O63" s="590" t="str">
        <f>IF(基本情報入力シート!X84="","",基本情報入力シート!X84)</f>
        <v/>
      </c>
      <c r="P63" s="596" t="str">
        <f>IF(基本情報入力シート!Y84="","",基本情報入力シート!Y84)</f>
        <v/>
      </c>
      <c r="Q63" s="597" t="str">
        <f>IF(基本情報入力シート!Z84="","",基本情報入力シート!Z84)</f>
        <v/>
      </c>
      <c r="R63" s="624" t="str">
        <f>IF(基本情報入力シート!AA84="","",基本情報入力シート!AA84)</f>
        <v/>
      </c>
      <c r="S63" s="625"/>
      <c r="T63" s="626"/>
      <c r="U63" s="627" t="str">
        <f>IF(P63="","",VLOOKUP(P63,【参考】数式用!$A$5:$I$38,MATCH(T63,【参考】数式用!$H$4:$I$4,0)+7,0))</f>
        <v/>
      </c>
      <c r="V63" s="834"/>
      <c r="W63" s="235" t="s">
        <v>193</v>
      </c>
      <c r="X63" s="628"/>
      <c r="Y63" s="232" t="s">
        <v>194</v>
      </c>
      <c r="Z63" s="628"/>
      <c r="AA63" s="384" t="s">
        <v>195</v>
      </c>
      <c r="AB63" s="628"/>
      <c r="AC63" s="232" t="s">
        <v>194</v>
      </c>
      <c r="AD63" s="628"/>
      <c r="AE63" s="232" t="s">
        <v>196</v>
      </c>
      <c r="AF63" s="604" t="s">
        <v>197</v>
      </c>
      <c r="AG63" s="605" t="str">
        <f t="shared" si="5"/>
        <v/>
      </c>
      <c r="AH63" s="606" t="s">
        <v>198</v>
      </c>
      <c r="AI63" s="607" t="str">
        <f t="shared" si="8"/>
        <v/>
      </c>
      <c r="AJ63" s="190"/>
      <c r="AK63" s="629" t="str">
        <f t="shared" si="6"/>
        <v>○</v>
      </c>
      <c r="AL63" s="630" t="str">
        <f t="shared" si="7"/>
        <v/>
      </c>
      <c r="AM63" s="631"/>
      <c r="AN63" s="631"/>
      <c r="AO63" s="631"/>
      <c r="AP63" s="631"/>
      <c r="AQ63" s="631"/>
      <c r="AR63" s="631"/>
      <c r="AS63" s="631"/>
      <c r="AT63" s="631"/>
      <c r="AU63" s="632"/>
    </row>
    <row r="64" spans="1:47" ht="33" customHeight="1" thickBot="1">
      <c r="A64" s="590">
        <f t="shared" si="2"/>
        <v>53</v>
      </c>
      <c r="B64" s="591" t="str">
        <f>IF(基本情報入力シート!C85="","",基本情報入力シート!C85)</f>
        <v/>
      </c>
      <c r="C64" s="592" t="str">
        <f>IF(基本情報入力シート!D85="","",基本情報入力シート!D85)</f>
        <v/>
      </c>
      <c r="D64" s="593" t="str">
        <f>IF(基本情報入力シート!E85="","",基本情報入力シート!E85)</f>
        <v/>
      </c>
      <c r="E64" s="593" t="str">
        <f>IF(基本情報入力シート!F85="","",基本情報入力シート!F85)</f>
        <v/>
      </c>
      <c r="F64" s="593" t="str">
        <f>IF(基本情報入力シート!G85="","",基本情報入力シート!G85)</f>
        <v/>
      </c>
      <c r="G64" s="593" t="str">
        <f>IF(基本情報入力シート!H85="","",基本情報入力シート!H85)</f>
        <v/>
      </c>
      <c r="H64" s="593" t="str">
        <f>IF(基本情報入力シート!I85="","",基本情報入力シート!I85)</f>
        <v/>
      </c>
      <c r="I64" s="593" t="str">
        <f>IF(基本情報入力シート!J85="","",基本情報入力シート!J85)</f>
        <v/>
      </c>
      <c r="J64" s="593" t="str">
        <f>IF(基本情報入力シート!K85="","",基本情報入力シート!K85)</f>
        <v/>
      </c>
      <c r="K64" s="594" t="str">
        <f>IF(基本情報入力シート!L85="","",基本情報入力シート!L85)</f>
        <v/>
      </c>
      <c r="L64" s="595" t="str">
        <f>IF(基本情報入力シート!M85="","",基本情報入力シート!M85)</f>
        <v/>
      </c>
      <c r="M64" s="595" t="str">
        <f>IF(基本情報入力シート!R85="","",基本情報入力シート!R85)</f>
        <v/>
      </c>
      <c r="N64" s="595" t="str">
        <f>IF(基本情報入力シート!W85="","",基本情報入力シート!W85)</f>
        <v/>
      </c>
      <c r="O64" s="590" t="str">
        <f>IF(基本情報入力シート!X85="","",基本情報入力シート!X85)</f>
        <v/>
      </c>
      <c r="P64" s="596" t="str">
        <f>IF(基本情報入力シート!Y85="","",基本情報入力シート!Y85)</f>
        <v/>
      </c>
      <c r="Q64" s="597" t="str">
        <f>IF(基本情報入力シート!Z85="","",基本情報入力シート!Z85)</f>
        <v/>
      </c>
      <c r="R64" s="624" t="str">
        <f>IF(基本情報入力シート!AA85="","",基本情報入力シート!AA85)</f>
        <v/>
      </c>
      <c r="S64" s="625"/>
      <c r="T64" s="626"/>
      <c r="U64" s="627" t="str">
        <f>IF(P64="","",VLOOKUP(P64,【参考】数式用!$A$5:$I$38,MATCH(T64,【参考】数式用!$H$4:$I$4,0)+7,0))</f>
        <v/>
      </c>
      <c r="V64" s="834"/>
      <c r="W64" s="235" t="s">
        <v>193</v>
      </c>
      <c r="X64" s="628"/>
      <c r="Y64" s="232" t="s">
        <v>194</v>
      </c>
      <c r="Z64" s="628"/>
      <c r="AA64" s="384" t="s">
        <v>195</v>
      </c>
      <c r="AB64" s="628"/>
      <c r="AC64" s="232" t="s">
        <v>194</v>
      </c>
      <c r="AD64" s="628"/>
      <c r="AE64" s="232" t="s">
        <v>196</v>
      </c>
      <c r="AF64" s="604" t="s">
        <v>197</v>
      </c>
      <c r="AG64" s="605" t="str">
        <f t="shared" si="5"/>
        <v/>
      </c>
      <c r="AH64" s="606" t="s">
        <v>198</v>
      </c>
      <c r="AI64" s="607" t="str">
        <f t="shared" si="8"/>
        <v/>
      </c>
      <c r="AJ64" s="190"/>
      <c r="AK64" s="629" t="str">
        <f t="shared" si="6"/>
        <v>○</v>
      </c>
      <c r="AL64" s="630" t="str">
        <f t="shared" si="7"/>
        <v/>
      </c>
      <c r="AM64" s="631"/>
      <c r="AN64" s="631"/>
      <c r="AO64" s="631"/>
      <c r="AP64" s="631"/>
      <c r="AQ64" s="631"/>
      <c r="AR64" s="631"/>
      <c r="AS64" s="631"/>
      <c r="AT64" s="631"/>
      <c r="AU64" s="632"/>
    </row>
    <row r="65" spans="1:47" ht="33" customHeight="1" thickBot="1">
      <c r="A65" s="590">
        <f t="shared" si="2"/>
        <v>54</v>
      </c>
      <c r="B65" s="591" t="str">
        <f>IF(基本情報入力シート!C86="","",基本情報入力シート!C86)</f>
        <v/>
      </c>
      <c r="C65" s="592" t="str">
        <f>IF(基本情報入力シート!D86="","",基本情報入力シート!D86)</f>
        <v/>
      </c>
      <c r="D65" s="593" t="str">
        <f>IF(基本情報入力シート!E86="","",基本情報入力シート!E86)</f>
        <v/>
      </c>
      <c r="E65" s="593" t="str">
        <f>IF(基本情報入力シート!F86="","",基本情報入力シート!F86)</f>
        <v/>
      </c>
      <c r="F65" s="593" t="str">
        <f>IF(基本情報入力シート!G86="","",基本情報入力シート!G86)</f>
        <v/>
      </c>
      <c r="G65" s="593" t="str">
        <f>IF(基本情報入力シート!H86="","",基本情報入力シート!H86)</f>
        <v/>
      </c>
      <c r="H65" s="593" t="str">
        <f>IF(基本情報入力シート!I86="","",基本情報入力シート!I86)</f>
        <v/>
      </c>
      <c r="I65" s="593" t="str">
        <f>IF(基本情報入力シート!J86="","",基本情報入力シート!J86)</f>
        <v/>
      </c>
      <c r="J65" s="593" t="str">
        <f>IF(基本情報入力シート!K86="","",基本情報入力シート!K86)</f>
        <v/>
      </c>
      <c r="K65" s="594" t="str">
        <f>IF(基本情報入力シート!L86="","",基本情報入力シート!L86)</f>
        <v/>
      </c>
      <c r="L65" s="595" t="str">
        <f>IF(基本情報入力シート!M86="","",基本情報入力シート!M86)</f>
        <v/>
      </c>
      <c r="M65" s="595" t="str">
        <f>IF(基本情報入力シート!R86="","",基本情報入力シート!R86)</f>
        <v/>
      </c>
      <c r="N65" s="595" t="str">
        <f>IF(基本情報入力シート!W86="","",基本情報入力シート!W86)</f>
        <v/>
      </c>
      <c r="O65" s="590" t="str">
        <f>IF(基本情報入力シート!X86="","",基本情報入力シート!X86)</f>
        <v/>
      </c>
      <c r="P65" s="596" t="str">
        <f>IF(基本情報入力シート!Y86="","",基本情報入力シート!Y86)</f>
        <v/>
      </c>
      <c r="Q65" s="597" t="str">
        <f>IF(基本情報入力シート!Z86="","",基本情報入力シート!Z86)</f>
        <v/>
      </c>
      <c r="R65" s="624" t="str">
        <f>IF(基本情報入力シート!AA86="","",基本情報入力シート!AA86)</f>
        <v/>
      </c>
      <c r="S65" s="625"/>
      <c r="T65" s="626"/>
      <c r="U65" s="627" t="str">
        <f>IF(P65="","",VLOOKUP(P65,【参考】数式用!$A$5:$I$38,MATCH(T65,【参考】数式用!$H$4:$I$4,0)+7,0))</f>
        <v/>
      </c>
      <c r="V65" s="834"/>
      <c r="W65" s="235" t="s">
        <v>193</v>
      </c>
      <c r="X65" s="628"/>
      <c r="Y65" s="232" t="s">
        <v>194</v>
      </c>
      <c r="Z65" s="628"/>
      <c r="AA65" s="384" t="s">
        <v>195</v>
      </c>
      <c r="AB65" s="628"/>
      <c r="AC65" s="232" t="s">
        <v>194</v>
      </c>
      <c r="AD65" s="628"/>
      <c r="AE65" s="232" t="s">
        <v>196</v>
      </c>
      <c r="AF65" s="604" t="s">
        <v>197</v>
      </c>
      <c r="AG65" s="605" t="str">
        <f t="shared" si="5"/>
        <v/>
      </c>
      <c r="AH65" s="606" t="s">
        <v>198</v>
      </c>
      <c r="AI65" s="607" t="str">
        <f t="shared" si="8"/>
        <v/>
      </c>
      <c r="AJ65" s="190"/>
      <c r="AK65" s="629" t="str">
        <f t="shared" si="6"/>
        <v>○</v>
      </c>
      <c r="AL65" s="630" t="str">
        <f t="shared" si="7"/>
        <v/>
      </c>
      <c r="AM65" s="631"/>
      <c r="AN65" s="631"/>
      <c r="AO65" s="631"/>
      <c r="AP65" s="631"/>
      <c r="AQ65" s="631"/>
      <c r="AR65" s="631"/>
      <c r="AS65" s="631"/>
      <c r="AT65" s="631"/>
      <c r="AU65" s="632"/>
    </row>
    <row r="66" spans="1:47" ht="33" customHeight="1" thickBot="1">
      <c r="A66" s="590">
        <f t="shared" si="2"/>
        <v>55</v>
      </c>
      <c r="B66" s="591" t="str">
        <f>IF(基本情報入力シート!C87="","",基本情報入力シート!C87)</f>
        <v/>
      </c>
      <c r="C66" s="592" t="str">
        <f>IF(基本情報入力シート!D87="","",基本情報入力シート!D87)</f>
        <v/>
      </c>
      <c r="D66" s="593" t="str">
        <f>IF(基本情報入力シート!E87="","",基本情報入力シート!E87)</f>
        <v/>
      </c>
      <c r="E66" s="593" t="str">
        <f>IF(基本情報入力シート!F87="","",基本情報入力シート!F87)</f>
        <v/>
      </c>
      <c r="F66" s="593" t="str">
        <f>IF(基本情報入力シート!G87="","",基本情報入力シート!G87)</f>
        <v/>
      </c>
      <c r="G66" s="593" t="str">
        <f>IF(基本情報入力シート!H87="","",基本情報入力シート!H87)</f>
        <v/>
      </c>
      <c r="H66" s="593" t="str">
        <f>IF(基本情報入力シート!I87="","",基本情報入力シート!I87)</f>
        <v/>
      </c>
      <c r="I66" s="593" t="str">
        <f>IF(基本情報入力シート!J87="","",基本情報入力シート!J87)</f>
        <v/>
      </c>
      <c r="J66" s="593" t="str">
        <f>IF(基本情報入力シート!K87="","",基本情報入力シート!K87)</f>
        <v/>
      </c>
      <c r="K66" s="594" t="str">
        <f>IF(基本情報入力シート!L87="","",基本情報入力シート!L87)</f>
        <v/>
      </c>
      <c r="L66" s="595" t="str">
        <f>IF(基本情報入力シート!M87="","",基本情報入力シート!M87)</f>
        <v/>
      </c>
      <c r="M66" s="595" t="str">
        <f>IF(基本情報入力シート!R87="","",基本情報入力シート!R87)</f>
        <v/>
      </c>
      <c r="N66" s="595" t="str">
        <f>IF(基本情報入力シート!W87="","",基本情報入力シート!W87)</f>
        <v/>
      </c>
      <c r="O66" s="590" t="str">
        <f>IF(基本情報入力シート!X87="","",基本情報入力シート!X87)</f>
        <v/>
      </c>
      <c r="P66" s="596" t="str">
        <f>IF(基本情報入力シート!Y87="","",基本情報入力シート!Y87)</f>
        <v/>
      </c>
      <c r="Q66" s="597" t="str">
        <f>IF(基本情報入力シート!Z87="","",基本情報入力シート!Z87)</f>
        <v/>
      </c>
      <c r="R66" s="624" t="str">
        <f>IF(基本情報入力シート!AA87="","",基本情報入力シート!AA87)</f>
        <v/>
      </c>
      <c r="S66" s="625"/>
      <c r="T66" s="626"/>
      <c r="U66" s="627" t="str">
        <f>IF(P66="","",VLOOKUP(P66,【参考】数式用!$A$5:$I$38,MATCH(T66,【参考】数式用!$H$4:$I$4,0)+7,0))</f>
        <v/>
      </c>
      <c r="V66" s="834"/>
      <c r="W66" s="235" t="s">
        <v>193</v>
      </c>
      <c r="X66" s="628"/>
      <c r="Y66" s="232" t="s">
        <v>194</v>
      </c>
      <c r="Z66" s="628"/>
      <c r="AA66" s="384" t="s">
        <v>195</v>
      </c>
      <c r="AB66" s="628"/>
      <c r="AC66" s="232" t="s">
        <v>194</v>
      </c>
      <c r="AD66" s="628"/>
      <c r="AE66" s="232" t="s">
        <v>196</v>
      </c>
      <c r="AF66" s="604" t="s">
        <v>197</v>
      </c>
      <c r="AG66" s="605" t="str">
        <f t="shared" si="5"/>
        <v/>
      </c>
      <c r="AH66" s="606" t="s">
        <v>198</v>
      </c>
      <c r="AI66" s="607" t="str">
        <f t="shared" si="8"/>
        <v/>
      </c>
      <c r="AJ66" s="190"/>
      <c r="AK66" s="629" t="str">
        <f t="shared" si="6"/>
        <v>○</v>
      </c>
      <c r="AL66" s="630" t="str">
        <f t="shared" si="7"/>
        <v/>
      </c>
      <c r="AM66" s="631"/>
      <c r="AN66" s="631"/>
      <c r="AO66" s="631"/>
      <c r="AP66" s="631"/>
      <c r="AQ66" s="631"/>
      <c r="AR66" s="631"/>
      <c r="AS66" s="631"/>
      <c r="AT66" s="631"/>
      <c r="AU66" s="632"/>
    </row>
    <row r="67" spans="1:47" ht="33" customHeight="1" thickBot="1">
      <c r="A67" s="590">
        <f t="shared" si="2"/>
        <v>56</v>
      </c>
      <c r="B67" s="591" t="str">
        <f>IF(基本情報入力シート!C88="","",基本情報入力シート!C88)</f>
        <v/>
      </c>
      <c r="C67" s="592" t="str">
        <f>IF(基本情報入力シート!D88="","",基本情報入力シート!D88)</f>
        <v/>
      </c>
      <c r="D67" s="593" t="str">
        <f>IF(基本情報入力シート!E88="","",基本情報入力シート!E88)</f>
        <v/>
      </c>
      <c r="E67" s="593" t="str">
        <f>IF(基本情報入力シート!F88="","",基本情報入力シート!F88)</f>
        <v/>
      </c>
      <c r="F67" s="593" t="str">
        <f>IF(基本情報入力シート!G88="","",基本情報入力シート!G88)</f>
        <v/>
      </c>
      <c r="G67" s="593" t="str">
        <f>IF(基本情報入力シート!H88="","",基本情報入力シート!H88)</f>
        <v/>
      </c>
      <c r="H67" s="593" t="str">
        <f>IF(基本情報入力シート!I88="","",基本情報入力シート!I88)</f>
        <v/>
      </c>
      <c r="I67" s="593" t="str">
        <f>IF(基本情報入力シート!J88="","",基本情報入力シート!J88)</f>
        <v/>
      </c>
      <c r="J67" s="593" t="str">
        <f>IF(基本情報入力シート!K88="","",基本情報入力シート!K88)</f>
        <v/>
      </c>
      <c r="K67" s="594" t="str">
        <f>IF(基本情報入力シート!L88="","",基本情報入力シート!L88)</f>
        <v/>
      </c>
      <c r="L67" s="595" t="str">
        <f>IF(基本情報入力シート!M88="","",基本情報入力シート!M88)</f>
        <v/>
      </c>
      <c r="M67" s="595" t="str">
        <f>IF(基本情報入力シート!R88="","",基本情報入力シート!R88)</f>
        <v/>
      </c>
      <c r="N67" s="595" t="str">
        <f>IF(基本情報入力シート!W88="","",基本情報入力シート!W88)</f>
        <v/>
      </c>
      <c r="O67" s="590" t="str">
        <f>IF(基本情報入力シート!X88="","",基本情報入力シート!X88)</f>
        <v/>
      </c>
      <c r="P67" s="596" t="str">
        <f>IF(基本情報入力シート!Y88="","",基本情報入力シート!Y88)</f>
        <v/>
      </c>
      <c r="Q67" s="597" t="str">
        <f>IF(基本情報入力シート!Z88="","",基本情報入力シート!Z88)</f>
        <v/>
      </c>
      <c r="R67" s="624" t="str">
        <f>IF(基本情報入力シート!AA88="","",基本情報入力シート!AA88)</f>
        <v/>
      </c>
      <c r="S67" s="625"/>
      <c r="T67" s="626"/>
      <c r="U67" s="627" t="str">
        <f>IF(P67="","",VLOOKUP(P67,【参考】数式用!$A$5:$I$38,MATCH(T67,【参考】数式用!$H$4:$I$4,0)+7,0))</f>
        <v/>
      </c>
      <c r="V67" s="834"/>
      <c r="W67" s="235" t="s">
        <v>193</v>
      </c>
      <c r="X67" s="628"/>
      <c r="Y67" s="232" t="s">
        <v>194</v>
      </c>
      <c r="Z67" s="628"/>
      <c r="AA67" s="384" t="s">
        <v>195</v>
      </c>
      <c r="AB67" s="628"/>
      <c r="AC67" s="232" t="s">
        <v>194</v>
      </c>
      <c r="AD67" s="628"/>
      <c r="AE67" s="232" t="s">
        <v>196</v>
      </c>
      <c r="AF67" s="604" t="s">
        <v>197</v>
      </c>
      <c r="AG67" s="605" t="str">
        <f t="shared" si="5"/>
        <v/>
      </c>
      <c r="AH67" s="606" t="s">
        <v>198</v>
      </c>
      <c r="AI67" s="607" t="str">
        <f t="shared" si="8"/>
        <v/>
      </c>
      <c r="AJ67" s="190"/>
      <c r="AK67" s="629" t="str">
        <f t="shared" si="6"/>
        <v>○</v>
      </c>
      <c r="AL67" s="630" t="str">
        <f t="shared" si="7"/>
        <v/>
      </c>
      <c r="AM67" s="631"/>
      <c r="AN67" s="631"/>
      <c r="AO67" s="631"/>
      <c r="AP67" s="631"/>
      <c r="AQ67" s="631"/>
      <c r="AR67" s="631"/>
      <c r="AS67" s="631"/>
      <c r="AT67" s="631"/>
      <c r="AU67" s="632"/>
    </row>
    <row r="68" spans="1:47" ht="33" customHeight="1" thickBot="1">
      <c r="A68" s="590">
        <f t="shared" si="2"/>
        <v>57</v>
      </c>
      <c r="B68" s="591" t="str">
        <f>IF(基本情報入力シート!C89="","",基本情報入力シート!C89)</f>
        <v/>
      </c>
      <c r="C68" s="592" t="str">
        <f>IF(基本情報入力シート!D89="","",基本情報入力シート!D89)</f>
        <v/>
      </c>
      <c r="D68" s="593" t="str">
        <f>IF(基本情報入力シート!E89="","",基本情報入力シート!E89)</f>
        <v/>
      </c>
      <c r="E68" s="593" t="str">
        <f>IF(基本情報入力シート!F89="","",基本情報入力シート!F89)</f>
        <v/>
      </c>
      <c r="F68" s="593" t="str">
        <f>IF(基本情報入力シート!G89="","",基本情報入力シート!G89)</f>
        <v/>
      </c>
      <c r="G68" s="593" t="str">
        <f>IF(基本情報入力シート!H89="","",基本情報入力シート!H89)</f>
        <v/>
      </c>
      <c r="H68" s="593" t="str">
        <f>IF(基本情報入力シート!I89="","",基本情報入力シート!I89)</f>
        <v/>
      </c>
      <c r="I68" s="593" t="str">
        <f>IF(基本情報入力シート!J89="","",基本情報入力シート!J89)</f>
        <v/>
      </c>
      <c r="J68" s="593" t="str">
        <f>IF(基本情報入力シート!K89="","",基本情報入力シート!K89)</f>
        <v/>
      </c>
      <c r="K68" s="594" t="str">
        <f>IF(基本情報入力シート!L89="","",基本情報入力シート!L89)</f>
        <v/>
      </c>
      <c r="L68" s="595" t="str">
        <f>IF(基本情報入力シート!M89="","",基本情報入力シート!M89)</f>
        <v/>
      </c>
      <c r="M68" s="595" t="str">
        <f>IF(基本情報入力シート!R89="","",基本情報入力シート!R89)</f>
        <v/>
      </c>
      <c r="N68" s="595" t="str">
        <f>IF(基本情報入力シート!W89="","",基本情報入力シート!W89)</f>
        <v/>
      </c>
      <c r="O68" s="590" t="str">
        <f>IF(基本情報入力シート!X89="","",基本情報入力シート!X89)</f>
        <v/>
      </c>
      <c r="P68" s="596" t="str">
        <f>IF(基本情報入力シート!Y89="","",基本情報入力シート!Y89)</f>
        <v/>
      </c>
      <c r="Q68" s="597" t="str">
        <f>IF(基本情報入力シート!Z89="","",基本情報入力シート!Z89)</f>
        <v/>
      </c>
      <c r="R68" s="624" t="str">
        <f>IF(基本情報入力シート!AA89="","",基本情報入力シート!AA89)</f>
        <v/>
      </c>
      <c r="S68" s="625"/>
      <c r="T68" s="626"/>
      <c r="U68" s="627" t="str">
        <f>IF(P68="","",VLOOKUP(P68,【参考】数式用!$A$5:$I$38,MATCH(T68,【参考】数式用!$H$4:$I$4,0)+7,0))</f>
        <v/>
      </c>
      <c r="V68" s="834"/>
      <c r="W68" s="235" t="s">
        <v>193</v>
      </c>
      <c r="X68" s="628"/>
      <c r="Y68" s="232" t="s">
        <v>194</v>
      </c>
      <c r="Z68" s="628"/>
      <c r="AA68" s="384" t="s">
        <v>195</v>
      </c>
      <c r="AB68" s="628"/>
      <c r="AC68" s="232" t="s">
        <v>194</v>
      </c>
      <c r="AD68" s="628"/>
      <c r="AE68" s="232" t="s">
        <v>196</v>
      </c>
      <c r="AF68" s="604" t="s">
        <v>197</v>
      </c>
      <c r="AG68" s="605" t="str">
        <f t="shared" si="5"/>
        <v/>
      </c>
      <c r="AH68" s="606" t="s">
        <v>198</v>
      </c>
      <c r="AI68" s="607" t="str">
        <f t="shared" si="8"/>
        <v/>
      </c>
      <c r="AJ68" s="190"/>
      <c r="AK68" s="629" t="str">
        <f t="shared" si="6"/>
        <v>○</v>
      </c>
      <c r="AL68" s="630" t="str">
        <f t="shared" si="7"/>
        <v/>
      </c>
      <c r="AM68" s="631"/>
      <c r="AN68" s="631"/>
      <c r="AO68" s="631"/>
      <c r="AP68" s="631"/>
      <c r="AQ68" s="631"/>
      <c r="AR68" s="631"/>
      <c r="AS68" s="631"/>
      <c r="AT68" s="631"/>
      <c r="AU68" s="632"/>
    </row>
    <row r="69" spans="1:47" ht="33" customHeight="1" thickBot="1">
      <c r="A69" s="590">
        <f t="shared" si="2"/>
        <v>58</v>
      </c>
      <c r="B69" s="591" t="str">
        <f>IF(基本情報入力シート!C90="","",基本情報入力シート!C90)</f>
        <v/>
      </c>
      <c r="C69" s="592" t="str">
        <f>IF(基本情報入力シート!D90="","",基本情報入力シート!D90)</f>
        <v/>
      </c>
      <c r="D69" s="593" t="str">
        <f>IF(基本情報入力シート!E90="","",基本情報入力シート!E90)</f>
        <v/>
      </c>
      <c r="E69" s="593" t="str">
        <f>IF(基本情報入力シート!F90="","",基本情報入力シート!F90)</f>
        <v/>
      </c>
      <c r="F69" s="593" t="str">
        <f>IF(基本情報入力シート!G90="","",基本情報入力シート!G90)</f>
        <v/>
      </c>
      <c r="G69" s="593" t="str">
        <f>IF(基本情報入力シート!H90="","",基本情報入力シート!H90)</f>
        <v/>
      </c>
      <c r="H69" s="593" t="str">
        <f>IF(基本情報入力シート!I90="","",基本情報入力シート!I90)</f>
        <v/>
      </c>
      <c r="I69" s="593" t="str">
        <f>IF(基本情報入力シート!J90="","",基本情報入力シート!J90)</f>
        <v/>
      </c>
      <c r="J69" s="593" t="str">
        <f>IF(基本情報入力シート!K90="","",基本情報入力シート!K90)</f>
        <v/>
      </c>
      <c r="K69" s="594" t="str">
        <f>IF(基本情報入力シート!L90="","",基本情報入力シート!L90)</f>
        <v/>
      </c>
      <c r="L69" s="595" t="str">
        <f>IF(基本情報入力シート!M90="","",基本情報入力シート!M90)</f>
        <v/>
      </c>
      <c r="M69" s="595" t="str">
        <f>IF(基本情報入力シート!R90="","",基本情報入力シート!R90)</f>
        <v/>
      </c>
      <c r="N69" s="595" t="str">
        <f>IF(基本情報入力シート!W90="","",基本情報入力シート!W90)</f>
        <v/>
      </c>
      <c r="O69" s="590" t="str">
        <f>IF(基本情報入力シート!X90="","",基本情報入力シート!X90)</f>
        <v/>
      </c>
      <c r="P69" s="596" t="str">
        <f>IF(基本情報入力シート!Y90="","",基本情報入力シート!Y90)</f>
        <v/>
      </c>
      <c r="Q69" s="597" t="str">
        <f>IF(基本情報入力シート!Z90="","",基本情報入力シート!Z90)</f>
        <v/>
      </c>
      <c r="R69" s="624" t="str">
        <f>IF(基本情報入力シート!AA90="","",基本情報入力シート!AA90)</f>
        <v/>
      </c>
      <c r="S69" s="625"/>
      <c r="T69" s="626"/>
      <c r="U69" s="627" t="str">
        <f>IF(P69="","",VLOOKUP(P69,【参考】数式用!$A$5:$I$38,MATCH(T69,【参考】数式用!$H$4:$I$4,0)+7,0))</f>
        <v/>
      </c>
      <c r="V69" s="834"/>
      <c r="W69" s="235" t="s">
        <v>193</v>
      </c>
      <c r="X69" s="628"/>
      <c r="Y69" s="232" t="s">
        <v>194</v>
      </c>
      <c r="Z69" s="628"/>
      <c r="AA69" s="384" t="s">
        <v>195</v>
      </c>
      <c r="AB69" s="628"/>
      <c r="AC69" s="232" t="s">
        <v>194</v>
      </c>
      <c r="AD69" s="628"/>
      <c r="AE69" s="232" t="s">
        <v>196</v>
      </c>
      <c r="AF69" s="604" t="s">
        <v>197</v>
      </c>
      <c r="AG69" s="605" t="str">
        <f t="shared" si="5"/>
        <v/>
      </c>
      <c r="AH69" s="606" t="s">
        <v>198</v>
      </c>
      <c r="AI69" s="607" t="str">
        <f t="shared" si="8"/>
        <v/>
      </c>
      <c r="AJ69" s="190"/>
      <c r="AK69" s="629" t="str">
        <f t="shared" si="6"/>
        <v>○</v>
      </c>
      <c r="AL69" s="630" t="str">
        <f t="shared" si="7"/>
        <v/>
      </c>
      <c r="AM69" s="631"/>
      <c r="AN69" s="631"/>
      <c r="AO69" s="631"/>
      <c r="AP69" s="631"/>
      <c r="AQ69" s="631"/>
      <c r="AR69" s="631"/>
      <c r="AS69" s="631"/>
      <c r="AT69" s="631"/>
      <c r="AU69" s="632"/>
    </row>
    <row r="70" spans="1:47" ht="33" customHeight="1" thickBot="1">
      <c r="A70" s="590">
        <f t="shared" si="2"/>
        <v>59</v>
      </c>
      <c r="B70" s="591" t="str">
        <f>IF(基本情報入力シート!C91="","",基本情報入力シート!C91)</f>
        <v/>
      </c>
      <c r="C70" s="592" t="str">
        <f>IF(基本情報入力シート!D91="","",基本情報入力シート!D91)</f>
        <v/>
      </c>
      <c r="D70" s="593" t="str">
        <f>IF(基本情報入力シート!E91="","",基本情報入力シート!E91)</f>
        <v/>
      </c>
      <c r="E70" s="593" t="str">
        <f>IF(基本情報入力シート!F91="","",基本情報入力シート!F91)</f>
        <v/>
      </c>
      <c r="F70" s="593" t="str">
        <f>IF(基本情報入力シート!G91="","",基本情報入力シート!G91)</f>
        <v/>
      </c>
      <c r="G70" s="593" t="str">
        <f>IF(基本情報入力シート!H91="","",基本情報入力シート!H91)</f>
        <v/>
      </c>
      <c r="H70" s="593" t="str">
        <f>IF(基本情報入力シート!I91="","",基本情報入力シート!I91)</f>
        <v/>
      </c>
      <c r="I70" s="593" t="str">
        <f>IF(基本情報入力シート!J91="","",基本情報入力シート!J91)</f>
        <v/>
      </c>
      <c r="J70" s="593" t="str">
        <f>IF(基本情報入力シート!K91="","",基本情報入力シート!K91)</f>
        <v/>
      </c>
      <c r="K70" s="594" t="str">
        <f>IF(基本情報入力シート!L91="","",基本情報入力シート!L91)</f>
        <v/>
      </c>
      <c r="L70" s="595" t="str">
        <f>IF(基本情報入力シート!M91="","",基本情報入力シート!M91)</f>
        <v/>
      </c>
      <c r="M70" s="595" t="str">
        <f>IF(基本情報入力シート!R91="","",基本情報入力シート!R91)</f>
        <v/>
      </c>
      <c r="N70" s="595" t="str">
        <f>IF(基本情報入力シート!W91="","",基本情報入力シート!W91)</f>
        <v/>
      </c>
      <c r="O70" s="590" t="str">
        <f>IF(基本情報入力シート!X91="","",基本情報入力シート!X91)</f>
        <v/>
      </c>
      <c r="P70" s="596" t="str">
        <f>IF(基本情報入力シート!Y91="","",基本情報入力シート!Y91)</f>
        <v/>
      </c>
      <c r="Q70" s="597" t="str">
        <f>IF(基本情報入力シート!Z91="","",基本情報入力シート!Z91)</f>
        <v/>
      </c>
      <c r="R70" s="624" t="str">
        <f>IF(基本情報入力シート!AA91="","",基本情報入力シート!AA91)</f>
        <v/>
      </c>
      <c r="S70" s="625"/>
      <c r="T70" s="626"/>
      <c r="U70" s="627" t="str">
        <f>IF(P70="","",VLOOKUP(P70,【参考】数式用!$A$5:$I$38,MATCH(T70,【参考】数式用!$H$4:$I$4,0)+7,0))</f>
        <v/>
      </c>
      <c r="V70" s="834"/>
      <c r="W70" s="235" t="s">
        <v>193</v>
      </c>
      <c r="X70" s="628"/>
      <c r="Y70" s="232" t="s">
        <v>194</v>
      </c>
      <c r="Z70" s="628"/>
      <c r="AA70" s="384" t="s">
        <v>195</v>
      </c>
      <c r="AB70" s="628"/>
      <c r="AC70" s="232" t="s">
        <v>194</v>
      </c>
      <c r="AD70" s="628"/>
      <c r="AE70" s="232" t="s">
        <v>196</v>
      </c>
      <c r="AF70" s="604" t="s">
        <v>197</v>
      </c>
      <c r="AG70" s="605" t="str">
        <f t="shared" si="5"/>
        <v/>
      </c>
      <c r="AH70" s="606" t="s">
        <v>198</v>
      </c>
      <c r="AI70" s="607" t="str">
        <f t="shared" si="8"/>
        <v/>
      </c>
      <c r="AJ70" s="190"/>
      <c r="AK70" s="629" t="str">
        <f t="shared" si="6"/>
        <v>○</v>
      </c>
      <c r="AL70" s="630" t="str">
        <f t="shared" si="7"/>
        <v/>
      </c>
      <c r="AM70" s="631"/>
      <c r="AN70" s="631"/>
      <c r="AO70" s="631"/>
      <c r="AP70" s="631"/>
      <c r="AQ70" s="631"/>
      <c r="AR70" s="631"/>
      <c r="AS70" s="631"/>
      <c r="AT70" s="631"/>
      <c r="AU70" s="632"/>
    </row>
    <row r="71" spans="1:47" ht="33" customHeight="1" thickBot="1">
      <c r="A71" s="590">
        <f t="shared" si="2"/>
        <v>60</v>
      </c>
      <c r="B71" s="591" t="str">
        <f>IF(基本情報入力シート!C92="","",基本情報入力シート!C92)</f>
        <v/>
      </c>
      <c r="C71" s="592" t="str">
        <f>IF(基本情報入力シート!D92="","",基本情報入力シート!D92)</f>
        <v/>
      </c>
      <c r="D71" s="593" t="str">
        <f>IF(基本情報入力シート!E92="","",基本情報入力シート!E92)</f>
        <v/>
      </c>
      <c r="E71" s="593" t="str">
        <f>IF(基本情報入力シート!F92="","",基本情報入力シート!F92)</f>
        <v/>
      </c>
      <c r="F71" s="593" t="str">
        <f>IF(基本情報入力シート!G92="","",基本情報入力シート!G92)</f>
        <v/>
      </c>
      <c r="G71" s="593" t="str">
        <f>IF(基本情報入力シート!H92="","",基本情報入力シート!H92)</f>
        <v/>
      </c>
      <c r="H71" s="593" t="str">
        <f>IF(基本情報入力シート!I92="","",基本情報入力シート!I92)</f>
        <v/>
      </c>
      <c r="I71" s="593" t="str">
        <f>IF(基本情報入力シート!J92="","",基本情報入力シート!J92)</f>
        <v/>
      </c>
      <c r="J71" s="593" t="str">
        <f>IF(基本情報入力シート!K92="","",基本情報入力シート!K92)</f>
        <v/>
      </c>
      <c r="K71" s="594" t="str">
        <f>IF(基本情報入力シート!L92="","",基本情報入力シート!L92)</f>
        <v/>
      </c>
      <c r="L71" s="595" t="str">
        <f>IF(基本情報入力シート!M92="","",基本情報入力シート!M92)</f>
        <v/>
      </c>
      <c r="M71" s="595" t="str">
        <f>IF(基本情報入力シート!R92="","",基本情報入力シート!R92)</f>
        <v/>
      </c>
      <c r="N71" s="595" t="str">
        <f>IF(基本情報入力シート!W92="","",基本情報入力シート!W92)</f>
        <v/>
      </c>
      <c r="O71" s="590" t="str">
        <f>IF(基本情報入力シート!X92="","",基本情報入力シート!X92)</f>
        <v/>
      </c>
      <c r="P71" s="596" t="str">
        <f>IF(基本情報入力シート!Y92="","",基本情報入力シート!Y92)</f>
        <v/>
      </c>
      <c r="Q71" s="597" t="str">
        <f>IF(基本情報入力シート!Z92="","",基本情報入力シート!Z92)</f>
        <v/>
      </c>
      <c r="R71" s="624" t="str">
        <f>IF(基本情報入力シート!AA92="","",基本情報入力シート!AA92)</f>
        <v/>
      </c>
      <c r="S71" s="625"/>
      <c r="T71" s="626"/>
      <c r="U71" s="627" t="str">
        <f>IF(P71="","",VLOOKUP(P71,【参考】数式用!$A$5:$I$38,MATCH(T71,【参考】数式用!$H$4:$I$4,0)+7,0))</f>
        <v/>
      </c>
      <c r="V71" s="834"/>
      <c r="W71" s="235" t="s">
        <v>193</v>
      </c>
      <c r="X71" s="628"/>
      <c r="Y71" s="232" t="s">
        <v>194</v>
      </c>
      <c r="Z71" s="628"/>
      <c r="AA71" s="384" t="s">
        <v>195</v>
      </c>
      <c r="AB71" s="628"/>
      <c r="AC71" s="232" t="s">
        <v>194</v>
      </c>
      <c r="AD71" s="628"/>
      <c r="AE71" s="232" t="s">
        <v>196</v>
      </c>
      <c r="AF71" s="604" t="s">
        <v>197</v>
      </c>
      <c r="AG71" s="605" t="str">
        <f t="shared" si="5"/>
        <v/>
      </c>
      <c r="AH71" s="606" t="s">
        <v>198</v>
      </c>
      <c r="AI71" s="607" t="str">
        <f t="shared" si="8"/>
        <v/>
      </c>
      <c r="AJ71" s="190"/>
      <c r="AK71" s="629" t="str">
        <f t="shared" si="6"/>
        <v>○</v>
      </c>
      <c r="AL71" s="630" t="str">
        <f t="shared" si="7"/>
        <v/>
      </c>
      <c r="AM71" s="631"/>
      <c r="AN71" s="631"/>
      <c r="AO71" s="631"/>
      <c r="AP71" s="631"/>
      <c r="AQ71" s="631"/>
      <c r="AR71" s="631"/>
      <c r="AS71" s="631"/>
      <c r="AT71" s="631"/>
      <c r="AU71" s="632"/>
    </row>
    <row r="72" spans="1:47" ht="33" customHeight="1" thickBot="1">
      <c r="A72" s="590">
        <f t="shared" si="2"/>
        <v>61</v>
      </c>
      <c r="B72" s="591" t="str">
        <f>IF(基本情報入力シート!C93="","",基本情報入力シート!C93)</f>
        <v/>
      </c>
      <c r="C72" s="592" t="str">
        <f>IF(基本情報入力シート!D93="","",基本情報入力シート!D93)</f>
        <v/>
      </c>
      <c r="D72" s="593" t="str">
        <f>IF(基本情報入力シート!E93="","",基本情報入力シート!E93)</f>
        <v/>
      </c>
      <c r="E72" s="593" t="str">
        <f>IF(基本情報入力シート!F93="","",基本情報入力シート!F93)</f>
        <v/>
      </c>
      <c r="F72" s="593" t="str">
        <f>IF(基本情報入力シート!G93="","",基本情報入力シート!G93)</f>
        <v/>
      </c>
      <c r="G72" s="593" t="str">
        <f>IF(基本情報入力シート!H93="","",基本情報入力シート!H93)</f>
        <v/>
      </c>
      <c r="H72" s="593" t="str">
        <f>IF(基本情報入力シート!I93="","",基本情報入力シート!I93)</f>
        <v/>
      </c>
      <c r="I72" s="593" t="str">
        <f>IF(基本情報入力シート!J93="","",基本情報入力シート!J93)</f>
        <v/>
      </c>
      <c r="J72" s="593" t="str">
        <f>IF(基本情報入力シート!K93="","",基本情報入力シート!K93)</f>
        <v/>
      </c>
      <c r="K72" s="594" t="str">
        <f>IF(基本情報入力シート!L93="","",基本情報入力シート!L93)</f>
        <v/>
      </c>
      <c r="L72" s="595" t="str">
        <f>IF(基本情報入力シート!M93="","",基本情報入力シート!M93)</f>
        <v/>
      </c>
      <c r="M72" s="595" t="str">
        <f>IF(基本情報入力シート!R93="","",基本情報入力シート!R93)</f>
        <v/>
      </c>
      <c r="N72" s="595" t="str">
        <f>IF(基本情報入力シート!W93="","",基本情報入力シート!W93)</f>
        <v/>
      </c>
      <c r="O72" s="590" t="str">
        <f>IF(基本情報入力シート!X93="","",基本情報入力シート!X93)</f>
        <v/>
      </c>
      <c r="P72" s="596" t="str">
        <f>IF(基本情報入力シート!Y93="","",基本情報入力シート!Y93)</f>
        <v/>
      </c>
      <c r="Q72" s="597" t="str">
        <f>IF(基本情報入力シート!Z93="","",基本情報入力シート!Z93)</f>
        <v/>
      </c>
      <c r="R72" s="624" t="str">
        <f>IF(基本情報入力シート!AA93="","",基本情報入力シート!AA93)</f>
        <v/>
      </c>
      <c r="S72" s="625"/>
      <c r="T72" s="626"/>
      <c r="U72" s="627" t="str">
        <f>IF(P72="","",VLOOKUP(P72,【参考】数式用!$A$5:$I$38,MATCH(T72,【参考】数式用!$H$4:$I$4,0)+7,0))</f>
        <v/>
      </c>
      <c r="V72" s="834"/>
      <c r="W72" s="235" t="s">
        <v>193</v>
      </c>
      <c r="X72" s="628"/>
      <c r="Y72" s="232" t="s">
        <v>194</v>
      </c>
      <c r="Z72" s="628"/>
      <c r="AA72" s="384" t="s">
        <v>195</v>
      </c>
      <c r="AB72" s="628"/>
      <c r="AC72" s="232" t="s">
        <v>194</v>
      </c>
      <c r="AD72" s="628"/>
      <c r="AE72" s="232" t="s">
        <v>196</v>
      </c>
      <c r="AF72" s="604" t="s">
        <v>197</v>
      </c>
      <c r="AG72" s="605" t="str">
        <f t="shared" si="5"/>
        <v/>
      </c>
      <c r="AH72" s="606" t="s">
        <v>198</v>
      </c>
      <c r="AI72" s="607" t="str">
        <f t="shared" si="8"/>
        <v/>
      </c>
      <c r="AJ72" s="190"/>
      <c r="AK72" s="629" t="str">
        <f t="shared" si="6"/>
        <v>○</v>
      </c>
      <c r="AL72" s="630" t="str">
        <f t="shared" si="7"/>
        <v/>
      </c>
      <c r="AM72" s="631"/>
      <c r="AN72" s="631"/>
      <c r="AO72" s="631"/>
      <c r="AP72" s="631"/>
      <c r="AQ72" s="631"/>
      <c r="AR72" s="631"/>
      <c r="AS72" s="631"/>
      <c r="AT72" s="631"/>
      <c r="AU72" s="632"/>
    </row>
    <row r="73" spans="1:47" ht="33" customHeight="1" thickBot="1">
      <c r="A73" s="590">
        <f t="shared" si="2"/>
        <v>62</v>
      </c>
      <c r="B73" s="591" t="str">
        <f>IF(基本情報入力シート!C94="","",基本情報入力シート!C94)</f>
        <v/>
      </c>
      <c r="C73" s="592" t="str">
        <f>IF(基本情報入力シート!D94="","",基本情報入力シート!D94)</f>
        <v/>
      </c>
      <c r="D73" s="593" t="str">
        <f>IF(基本情報入力シート!E94="","",基本情報入力シート!E94)</f>
        <v/>
      </c>
      <c r="E73" s="593" t="str">
        <f>IF(基本情報入力シート!F94="","",基本情報入力シート!F94)</f>
        <v/>
      </c>
      <c r="F73" s="593" t="str">
        <f>IF(基本情報入力シート!G94="","",基本情報入力シート!G94)</f>
        <v/>
      </c>
      <c r="G73" s="593" t="str">
        <f>IF(基本情報入力シート!H94="","",基本情報入力シート!H94)</f>
        <v/>
      </c>
      <c r="H73" s="593" t="str">
        <f>IF(基本情報入力シート!I94="","",基本情報入力シート!I94)</f>
        <v/>
      </c>
      <c r="I73" s="593" t="str">
        <f>IF(基本情報入力シート!J94="","",基本情報入力シート!J94)</f>
        <v/>
      </c>
      <c r="J73" s="593" t="str">
        <f>IF(基本情報入力シート!K94="","",基本情報入力シート!K94)</f>
        <v/>
      </c>
      <c r="K73" s="594" t="str">
        <f>IF(基本情報入力シート!L94="","",基本情報入力シート!L94)</f>
        <v/>
      </c>
      <c r="L73" s="595" t="str">
        <f>IF(基本情報入力シート!M94="","",基本情報入力シート!M94)</f>
        <v/>
      </c>
      <c r="M73" s="595" t="str">
        <f>IF(基本情報入力シート!R94="","",基本情報入力シート!R94)</f>
        <v/>
      </c>
      <c r="N73" s="595" t="str">
        <f>IF(基本情報入力シート!W94="","",基本情報入力シート!W94)</f>
        <v/>
      </c>
      <c r="O73" s="590" t="str">
        <f>IF(基本情報入力シート!X94="","",基本情報入力シート!X94)</f>
        <v/>
      </c>
      <c r="P73" s="596" t="str">
        <f>IF(基本情報入力シート!Y94="","",基本情報入力シート!Y94)</f>
        <v/>
      </c>
      <c r="Q73" s="597" t="str">
        <f>IF(基本情報入力シート!Z94="","",基本情報入力シート!Z94)</f>
        <v/>
      </c>
      <c r="R73" s="624" t="str">
        <f>IF(基本情報入力シート!AA94="","",基本情報入力シート!AA94)</f>
        <v/>
      </c>
      <c r="S73" s="625"/>
      <c r="T73" s="626"/>
      <c r="U73" s="627" t="str">
        <f>IF(P73="","",VLOOKUP(P73,【参考】数式用!$A$5:$I$38,MATCH(T73,【参考】数式用!$H$4:$I$4,0)+7,0))</f>
        <v/>
      </c>
      <c r="V73" s="834"/>
      <c r="W73" s="235" t="s">
        <v>193</v>
      </c>
      <c r="X73" s="628"/>
      <c r="Y73" s="232" t="s">
        <v>194</v>
      </c>
      <c r="Z73" s="628"/>
      <c r="AA73" s="384" t="s">
        <v>195</v>
      </c>
      <c r="AB73" s="628"/>
      <c r="AC73" s="232" t="s">
        <v>194</v>
      </c>
      <c r="AD73" s="628"/>
      <c r="AE73" s="232" t="s">
        <v>196</v>
      </c>
      <c r="AF73" s="604" t="s">
        <v>197</v>
      </c>
      <c r="AG73" s="605" t="str">
        <f t="shared" si="5"/>
        <v/>
      </c>
      <c r="AH73" s="606" t="s">
        <v>198</v>
      </c>
      <c r="AI73" s="607" t="str">
        <f t="shared" si="8"/>
        <v/>
      </c>
      <c r="AJ73" s="190"/>
      <c r="AK73" s="629" t="str">
        <f t="shared" si="6"/>
        <v>○</v>
      </c>
      <c r="AL73" s="630" t="str">
        <f t="shared" si="7"/>
        <v/>
      </c>
      <c r="AM73" s="631"/>
      <c r="AN73" s="631"/>
      <c r="AO73" s="631"/>
      <c r="AP73" s="631"/>
      <c r="AQ73" s="631"/>
      <c r="AR73" s="631"/>
      <c r="AS73" s="631"/>
      <c r="AT73" s="631"/>
      <c r="AU73" s="632"/>
    </row>
    <row r="74" spans="1:47" ht="33" customHeight="1" thickBot="1">
      <c r="A74" s="590">
        <f t="shared" si="2"/>
        <v>63</v>
      </c>
      <c r="B74" s="591" t="str">
        <f>IF(基本情報入力シート!C95="","",基本情報入力シート!C95)</f>
        <v/>
      </c>
      <c r="C74" s="592" t="str">
        <f>IF(基本情報入力シート!D95="","",基本情報入力シート!D95)</f>
        <v/>
      </c>
      <c r="D74" s="593" t="str">
        <f>IF(基本情報入力シート!E95="","",基本情報入力シート!E95)</f>
        <v/>
      </c>
      <c r="E74" s="593" t="str">
        <f>IF(基本情報入力シート!F95="","",基本情報入力シート!F95)</f>
        <v/>
      </c>
      <c r="F74" s="593" t="str">
        <f>IF(基本情報入力シート!G95="","",基本情報入力シート!G95)</f>
        <v/>
      </c>
      <c r="G74" s="593" t="str">
        <f>IF(基本情報入力シート!H95="","",基本情報入力シート!H95)</f>
        <v/>
      </c>
      <c r="H74" s="593" t="str">
        <f>IF(基本情報入力シート!I95="","",基本情報入力シート!I95)</f>
        <v/>
      </c>
      <c r="I74" s="593" t="str">
        <f>IF(基本情報入力シート!J95="","",基本情報入力シート!J95)</f>
        <v/>
      </c>
      <c r="J74" s="593" t="str">
        <f>IF(基本情報入力シート!K95="","",基本情報入力シート!K95)</f>
        <v/>
      </c>
      <c r="K74" s="594" t="str">
        <f>IF(基本情報入力シート!L95="","",基本情報入力シート!L95)</f>
        <v/>
      </c>
      <c r="L74" s="595" t="str">
        <f>IF(基本情報入力シート!M95="","",基本情報入力シート!M95)</f>
        <v/>
      </c>
      <c r="M74" s="595" t="str">
        <f>IF(基本情報入力シート!R95="","",基本情報入力シート!R95)</f>
        <v/>
      </c>
      <c r="N74" s="595" t="str">
        <f>IF(基本情報入力シート!W95="","",基本情報入力シート!W95)</f>
        <v/>
      </c>
      <c r="O74" s="590" t="str">
        <f>IF(基本情報入力シート!X95="","",基本情報入力シート!X95)</f>
        <v/>
      </c>
      <c r="P74" s="596" t="str">
        <f>IF(基本情報入力シート!Y95="","",基本情報入力シート!Y95)</f>
        <v/>
      </c>
      <c r="Q74" s="597" t="str">
        <f>IF(基本情報入力シート!Z95="","",基本情報入力シート!Z95)</f>
        <v/>
      </c>
      <c r="R74" s="624" t="str">
        <f>IF(基本情報入力シート!AA95="","",基本情報入力シート!AA95)</f>
        <v/>
      </c>
      <c r="S74" s="625"/>
      <c r="T74" s="626"/>
      <c r="U74" s="627" t="str">
        <f>IF(P74="","",VLOOKUP(P74,【参考】数式用!$A$5:$I$38,MATCH(T74,【参考】数式用!$H$4:$I$4,0)+7,0))</f>
        <v/>
      </c>
      <c r="V74" s="834"/>
      <c r="W74" s="235" t="s">
        <v>193</v>
      </c>
      <c r="X74" s="628"/>
      <c r="Y74" s="232" t="s">
        <v>194</v>
      </c>
      <c r="Z74" s="628"/>
      <c r="AA74" s="384" t="s">
        <v>195</v>
      </c>
      <c r="AB74" s="628"/>
      <c r="AC74" s="232" t="s">
        <v>194</v>
      </c>
      <c r="AD74" s="628"/>
      <c r="AE74" s="232" t="s">
        <v>196</v>
      </c>
      <c r="AF74" s="604" t="s">
        <v>197</v>
      </c>
      <c r="AG74" s="605" t="str">
        <f t="shared" si="5"/>
        <v/>
      </c>
      <c r="AH74" s="606" t="s">
        <v>198</v>
      </c>
      <c r="AI74" s="607" t="str">
        <f t="shared" si="8"/>
        <v/>
      </c>
      <c r="AJ74" s="190"/>
      <c r="AK74" s="629" t="str">
        <f t="shared" si="6"/>
        <v>○</v>
      </c>
      <c r="AL74" s="630" t="str">
        <f t="shared" si="7"/>
        <v/>
      </c>
      <c r="AM74" s="631"/>
      <c r="AN74" s="631"/>
      <c r="AO74" s="631"/>
      <c r="AP74" s="631"/>
      <c r="AQ74" s="631"/>
      <c r="AR74" s="631"/>
      <c r="AS74" s="631"/>
      <c r="AT74" s="631"/>
      <c r="AU74" s="632"/>
    </row>
    <row r="75" spans="1:47" ht="33" customHeight="1" thickBot="1">
      <c r="A75" s="590">
        <f t="shared" si="2"/>
        <v>64</v>
      </c>
      <c r="B75" s="591" t="str">
        <f>IF(基本情報入力シート!C96="","",基本情報入力シート!C96)</f>
        <v/>
      </c>
      <c r="C75" s="592" t="str">
        <f>IF(基本情報入力シート!D96="","",基本情報入力シート!D96)</f>
        <v/>
      </c>
      <c r="D75" s="593" t="str">
        <f>IF(基本情報入力シート!E96="","",基本情報入力シート!E96)</f>
        <v/>
      </c>
      <c r="E75" s="593" t="str">
        <f>IF(基本情報入力シート!F96="","",基本情報入力シート!F96)</f>
        <v/>
      </c>
      <c r="F75" s="593" t="str">
        <f>IF(基本情報入力シート!G96="","",基本情報入力シート!G96)</f>
        <v/>
      </c>
      <c r="G75" s="593" t="str">
        <f>IF(基本情報入力シート!H96="","",基本情報入力シート!H96)</f>
        <v/>
      </c>
      <c r="H75" s="593" t="str">
        <f>IF(基本情報入力シート!I96="","",基本情報入力シート!I96)</f>
        <v/>
      </c>
      <c r="I75" s="593" t="str">
        <f>IF(基本情報入力シート!J96="","",基本情報入力シート!J96)</f>
        <v/>
      </c>
      <c r="J75" s="593" t="str">
        <f>IF(基本情報入力シート!K96="","",基本情報入力シート!K96)</f>
        <v/>
      </c>
      <c r="K75" s="594" t="str">
        <f>IF(基本情報入力シート!L96="","",基本情報入力シート!L96)</f>
        <v/>
      </c>
      <c r="L75" s="595" t="str">
        <f>IF(基本情報入力シート!M96="","",基本情報入力シート!M96)</f>
        <v/>
      </c>
      <c r="M75" s="595" t="str">
        <f>IF(基本情報入力シート!R96="","",基本情報入力シート!R96)</f>
        <v/>
      </c>
      <c r="N75" s="595" t="str">
        <f>IF(基本情報入力シート!W96="","",基本情報入力シート!W96)</f>
        <v/>
      </c>
      <c r="O75" s="590" t="str">
        <f>IF(基本情報入力シート!X96="","",基本情報入力シート!X96)</f>
        <v/>
      </c>
      <c r="P75" s="596" t="str">
        <f>IF(基本情報入力シート!Y96="","",基本情報入力シート!Y96)</f>
        <v/>
      </c>
      <c r="Q75" s="597" t="str">
        <f>IF(基本情報入力シート!Z96="","",基本情報入力シート!Z96)</f>
        <v/>
      </c>
      <c r="R75" s="624" t="str">
        <f>IF(基本情報入力シート!AA96="","",基本情報入力シート!AA96)</f>
        <v/>
      </c>
      <c r="S75" s="625"/>
      <c r="T75" s="626"/>
      <c r="U75" s="627" t="str">
        <f>IF(P75="","",VLOOKUP(P75,【参考】数式用!$A$5:$I$38,MATCH(T75,【参考】数式用!$H$4:$I$4,0)+7,0))</f>
        <v/>
      </c>
      <c r="V75" s="834"/>
      <c r="W75" s="235" t="s">
        <v>193</v>
      </c>
      <c r="X75" s="628"/>
      <c r="Y75" s="232" t="s">
        <v>194</v>
      </c>
      <c r="Z75" s="628"/>
      <c r="AA75" s="384" t="s">
        <v>195</v>
      </c>
      <c r="AB75" s="628"/>
      <c r="AC75" s="232" t="s">
        <v>194</v>
      </c>
      <c r="AD75" s="628"/>
      <c r="AE75" s="232" t="s">
        <v>196</v>
      </c>
      <c r="AF75" s="604" t="s">
        <v>197</v>
      </c>
      <c r="AG75" s="605" t="str">
        <f t="shared" si="5"/>
        <v/>
      </c>
      <c r="AH75" s="606" t="s">
        <v>198</v>
      </c>
      <c r="AI75" s="607" t="str">
        <f t="shared" si="8"/>
        <v/>
      </c>
      <c r="AJ75" s="190"/>
      <c r="AK75" s="629" t="str">
        <f t="shared" si="6"/>
        <v>○</v>
      </c>
      <c r="AL75" s="630" t="str">
        <f t="shared" si="7"/>
        <v/>
      </c>
      <c r="AM75" s="631"/>
      <c r="AN75" s="631"/>
      <c r="AO75" s="631"/>
      <c r="AP75" s="631"/>
      <c r="AQ75" s="631"/>
      <c r="AR75" s="631"/>
      <c r="AS75" s="631"/>
      <c r="AT75" s="631"/>
      <c r="AU75" s="632"/>
    </row>
    <row r="76" spans="1:47" ht="33" customHeight="1" thickBot="1">
      <c r="A76" s="590">
        <f t="shared" si="2"/>
        <v>65</v>
      </c>
      <c r="B76" s="591" t="str">
        <f>IF(基本情報入力シート!C97="","",基本情報入力シート!C97)</f>
        <v/>
      </c>
      <c r="C76" s="592" t="str">
        <f>IF(基本情報入力シート!D97="","",基本情報入力シート!D97)</f>
        <v/>
      </c>
      <c r="D76" s="593" t="str">
        <f>IF(基本情報入力シート!E97="","",基本情報入力シート!E97)</f>
        <v/>
      </c>
      <c r="E76" s="593" t="str">
        <f>IF(基本情報入力シート!F97="","",基本情報入力シート!F97)</f>
        <v/>
      </c>
      <c r="F76" s="593" t="str">
        <f>IF(基本情報入力シート!G97="","",基本情報入力シート!G97)</f>
        <v/>
      </c>
      <c r="G76" s="593" t="str">
        <f>IF(基本情報入力シート!H97="","",基本情報入力シート!H97)</f>
        <v/>
      </c>
      <c r="H76" s="593" t="str">
        <f>IF(基本情報入力シート!I97="","",基本情報入力シート!I97)</f>
        <v/>
      </c>
      <c r="I76" s="593" t="str">
        <f>IF(基本情報入力シート!J97="","",基本情報入力シート!J97)</f>
        <v/>
      </c>
      <c r="J76" s="593" t="str">
        <f>IF(基本情報入力シート!K97="","",基本情報入力シート!K97)</f>
        <v/>
      </c>
      <c r="K76" s="594" t="str">
        <f>IF(基本情報入力シート!L97="","",基本情報入力シート!L97)</f>
        <v/>
      </c>
      <c r="L76" s="595" t="str">
        <f>IF(基本情報入力シート!M97="","",基本情報入力シート!M97)</f>
        <v/>
      </c>
      <c r="M76" s="595" t="str">
        <f>IF(基本情報入力シート!R97="","",基本情報入力シート!R97)</f>
        <v/>
      </c>
      <c r="N76" s="595" t="str">
        <f>IF(基本情報入力シート!W97="","",基本情報入力シート!W97)</f>
        <v/>
      </c>
      <c r="O76" s="590" t="str">
        <f>IF(基本情報入力シート!X97="","",基本情報入力シート!X97)</f>
        <v/>
      </c>
      <c r="P76" s="596" t="str">
        <f>IF(基本情報入力シート!Y97="","",基本情報入力シート!Y97)</f>
        <v/>
      </c>
      <c r="Q76" s="597" t="str">
        <f>IF(基本情報入力シート!Z97="","",基本情報入力シート!Z97)</f>
        <v/>
      </c>
      <c r="R76" s="624" t="str">
        <f>IF(基本情報入力シート!AA97="","",基本情報入力シート!AA97)</f>
        <v/>
      </c>
      <c r="S76" s="625"/>
      <c r="T76" s="626"/>
      <c r="U76" s="627" t="str">
        <f>IF(P76="","",VLOOKUP(P76,【参考】数式用!$A$5:$I$38,MATCH(T76,【参考】数式用!$H$4:$I$4,0)+7,0))</f>
        <v/>
      </c>
      <c r="V76" s="834"/>
      <c r="W76" s="235" t="s">
        <v>193</v>
      </c>
      <c r="X76" s="628"/>
      <c r="Y76" s="232" t="s">
        <v>194</v>
      </c>
      <c r="Z76" s="628"/>
      <c r="AA76" s="384" t="s">
        <v>195</v>
      </c>
      <c r="AB76" s="628"/>
      <c r="AC76" s="232" t="s">
        <v>194</v>
      </c>
      <c r="AD76" s="628"/>
      <c r="AE76" s="232" t="s">
        <v>196</v>
      </c>
      <c r="AF76" s="604" t="s">
        <v>197</v>
      </c>
      <c r="AG76" s="605" t="str">
        <f t="shared" si="5"/>
        <v/>
      </c>
      <c r="AH76" s="606" t="s">
        <v>198</v>
      </c>
      <c r="AI76" s="607" t="str">
        <f t="shared" ref="AI76:AI111" si="9">IFERROR(ROUNDDOWN(ROUND(Q76*R76,0)*U76,0)*AG76,"")</f>
        <v/>
      </c>
      <c r="AJ76" s="190"/>
      <c r="AK76" s="629" t="str">
        <f t="shared" si="6"/>
        <v>○</v>
      </c>
      <c r="AL76" s="630" t="str">
        <f t="shared" si="7"/>
        <v/>
      </c>
      <c r="AM76" s="631"/>
      <c r="AN76" s="631"/>
      <c r="AO76" s="631"/>
      <c r="AP76" s="631"/>
      <c r="AQ76" s="631"/>
      <c r="AR76" s="631"/>
      <c r="AS76" s="631"/>
      <c r="AT76" s="631"/>
      <c r="AU76" s="632"/>
    </row>
    <row r="77" spans="1:47" ht="33" customHeight="1" thickBot="1">
      <c r="A77" s="590">
        <f t="shared" si="2"/>
        <v>66</v>
      </c>
      <c r="B77" s="591" t="str">
        <f>IF(基本情報入力シート!C98="","",基本情報入力シート!C98)</f>
        <v/>
      </c>
      <c r="C77" s="592" t="str">
        <f>IF(基本情報入力シート!D98="","",基本情報入力シート!D98)</f>
        <v/>
      </c>
      <c r="D77" s="593" t="str">
        <f>IF(基本情報入力シート!E98="","",基本情報入力シート!E98)</f>
        <v/>
      </c>
      <c r="E77" s="593" t="str">
        <f>IF(基本情報入力シート!F98="","",基本情報入力シート!F98)</f>
        <v/>
      </c>
      <c r="F77" s="593" t="str">
        <f>IF(基本情報入力シート!G98="","",基本情報入力シート!G98)</f>
        <v/>
      </c>
      <c r="G77" s="593" t="str">
        <f>IF(基本情報入力シート!H98="","",基本情報入力シート!H98)</f>
        <v/>
      </c>
      <c r="H77" s="593" t="str">
        <f>IF(基本情報入力シート!I98="","",基本情報入力シート!I98)</f>
        <v/>
      </c>
      <c r="I77" s="593" t="str">
        <f>IF(基本情報入力シート!J98="","",基本情報入力シート!J98)</f>
        <v/>
      </c>
      <c r="J77" s="593" t="str">
        <f>IF(基本情報入力シート!K98="","",基本情報入力シート!K98)</f>
        <v/>
      </c>
      <c r="K77" s="594" t="str">
        <f>IF(基本情報入力シート!L98="","",基本情報入力シート!L98)</f>
        <v/>
      </c>
      <c r="L77" s="595" t="str">
        <f>IF(基本情報入力シート!M98="","",基本情報入力シート!M98)</f>
        <v/>
      </c>
      <c r="M77" s="595" t="str">
        <f>IF(基本情報入力シート!R98="","",基本情報入力シート!R98)</f>
        <v/>
      </c>
      <c r="N77" s="595" t="str">
        <f>IF(基本情報入力シート!W98="","",基本情報入力シート!W98)</f>
        <v/>
      </c>
      <c r="O77" s="590" t="str">
        <f>IF(基本情報入力シート!X98="","",基本情報入力シート!X98)</f>
        <v/>
      </c>
      <c r="P77" s="596" t="str">
        <f>IF(基本情報入力シート!Y98="","",基本情報入力シート!Y98)</f>
        <v/>
      </c>
      <c r="Q77" s="597" t="str">
        <f>IF(基本情報入力シート!Z98="","",基本情報入力シート!Z98)</f>
        <v/>
      </c>
      <c r="R77" s="624" t="str">
        <f>IF(基本情報入力シート!AA98="","",基本情報入力シート!AA98)</f>
        <v/>
      </c>
      <c r="S77" s="625"/>
      <c r="T77" s="626"/>
      <c r="U77" s="627" t="str">
        <f>IF(P77="","",VLOOKUP(P77,【参考】数式用!$A$5:$I$38,MATCH(T77,【参考】数式用!$H$4:$I$4,0)+7,0))</f>
        <v/>
      </c>
      <c r="V77" s="834"/>
      <c r="W77" s="235" t="s">
        <v>193</v>
      </c>
      <c r="X77" s="628"/>
      <c r="Y77" s="232" t="s">
        <v>194</v>
      </c>
      <c r="Z77" s="628"/>
      <c r="AA77" s="384" t="s">
        <v>195</v>
      </c>
      <c r="AB77" s="628"/>
      <c r="AC77" s="232" t="s">
        <v>194</v>
      </c>
      <c r="AD77" s="628"/>
      <c r="AE77" s="232" t="s">
        <v>196</v>
      </c>
      <c r="AF77" s="604" t="s">
        <v>197</v>
      </c>
      <c r="AG77" s="605" t="str">
        <f t="shared" si="5"/>
        <v/>
      </c>
      <c r="AH77" s="606" t="s">
        <v>198</v>
      </c>
      <c r="AI77" s="607" t="str">
        <f t="shared" si="9"/>
        <v/>
      </c>
      <c r="AJ77" s="190"/>
      <c r="AK77" s="629" t="str">
        <f t="shared" si="6"/>
        <v>○</v>
      </c>
      <c r="AL77" s="630" t="str">
        <f t="shared" si="7"/>
        <v/>
      </c>
      <c r="AM77" s="631"/>
      <c r="AN77" s="631"/>
      <c r="AO77" s="631"/>
      <c r="AP77" s="631"/>
      <c r="AQ77" s="631"/>
      <c r="AR77" s="631"/>
      <c r="AS77" s="631"/>
      <c r="AT77" s="631"/>
      <c r="AU77" s="632"/>
    </row>
    <row r="78" spans="1:47" ht="33" customHeight="1" thickBot="1">
      <c r="A78" s="590">
        <f t="shared" si="2"/>
        <v>67</v>
      </c>
      <c r="B78" s="591" t="str">
        <f>IF(基本情報入力シート!C99="","",基本情報入力シート!C99)</f>
        <v/>
      </c>
      <c r="C78" s="592" t="str">
        <f>IF(基本情報入力シート!D99="","",基本情報入力シート!D99)</f>
        <v/>
      </c>
      <c r="D78" s="593" t="str">
        <f>IF(基本情報入力シート!E99="","",基本情報入力シート!E99)</f>
        <v/>
      </c>
      <c r="E78" s="593" t="str">
        <f>IF(基本情報入力シート!F99="","",基本情報入力シート!F99)</f>
        <v/>
      </c>
      <c r="F78" s="593" t="str">
        <f>IF(基本情報入力シート!G99="","",基本情報入力シート!G99)</f>
        <v/>
      </c>
      <c r="G78" s="593" t="str">
        <f>IF(基本情報入力シート!H99="","",基本情報入力シート!H99)</f>
        <v/>
      </c>
      <c r="H78" s="593" t="str">
        <f>IF(基本情報入力シート!I99="","",基本情報入力シート!I99)</f>
        <v/>
      </c>
      <c r="I78" s="593" t="str">
        <f>IF(基本情報入力シート!J99="","",基本情報入力シート!J99)</f>
        <v/>
      </c>
      <c r="J78" s="593" t="str">
        <f>IF(基本情報入力シート!K99="","",基本情報入力シート!K99)</f>
        <v/>
      </c>
      <c r="K78" s="594" t="str">
        <f>IF(基本情報入力シート!L99="","",基本情報入力シート!L99)</f>
        <v/>
      </c>
      <c r="L78" s="595" t="str">
        <f>IF(基本情報入力シート!M99="","",基本情報入力シート!M99)</f>
        <v/>
      </c>
      <c r="M78" s="595" t="str">
        <f>IF(基本情報入力シート!R99="","",基本情報入力シート!R99)</f>
        <v/>
      </c>
      <c r="N78" s="595" t="str">
        <f>IF(基本情報入力シート!W99="","",基本情報入力シート!W99)</f>
        <v/>
      </c>
      <c r="O78" s="590" t="str">
        <f>IF(基本情報入力シート!X99="","",基本情報入力シート!X99)</f>
        <v/>
      </c>
      <c r="P78" s="596" t="str">
        <f>IF(基本情報入力シート!Y99="","",基本情報入力シート!Y99)</f>
        <v/>
      </c>
      <c r="Q78" s="597" t="str">
        <f>IF(基本情報入力シート!Z99="","",基本情報入力シート!Z99)</f>
        <v/>
      </c>
      <c r="R78" s="624" t="str">
        <f>IF(基本情報入力シート!AA99="","",基本情報入力シート!AA99)</f>
        <v/>
      </c>
      <c r="S78" s="625"/>
      <c r="T78" s="626"/>
      <c r="U78" s="627" t="str">
        <f>IF(P78="","",VLOOKUP(P78,【参考】数式用!$A$5:$I$38,MATCH(T78,【参考】数式用!$H$4:$I$4,0)+7,0))</f>
        <v/>
      </c>
      <c r="V78" s="834"/>
      <c r="W78" s="235" t="s">
        <v>193</v>
      </c>
      <c r="X78" s="628"/>
      <c r="Y78" s="232" t="s">
        <v>194</v>
      </c>
      <c r="Z78" s="628"/>
      <c r="AA78" s="384" t="s">
        <v>195</v>
      </c>
      <c r="AB78" s="628"/>
      <c r="AC78" s="232" t="s">
        <v>194</v>
      </c>
      <c r="AD78" s="628"/>
      <c r="AE78" s="232" t="s">
        <v>196</v>
      </c>
      <c r="AF78" s="604" t="s">
        <v>197</v>
      </c>
      <c r="AG78" s="605" t="str">
        <f t="shared" si="5"/>
        <v/>
      </c>
      <c r="AH78" s="606" t="s">
        <v>198</v>
      </c>
      <c r="AI78" s="607" t="str">
        <f t="shared" si="9"/>
        <v/>
      </c>
      <c r="AJ78" s="190"/>
      <c r="AK78" s="629" t="str">
        <f t="shared" si="6"/>
        <v>○</v>
      </c>
      <c r="AL78" s="630" t="str">
        <f t="shared" si="7"/>
        <v/>
      </c>
      <c r="AM78" s="631"/>
      <c r="AN78" s="631"/>
      <c r="AO78" s="631"/>
      <c r="AP78" s="631"/>
      <c r="AQ78" s="631"/>
      <c r="AR78" s="631"/>
      <c r="AS78" s="631"/>
      <c r="AT78" s="631"/>
      <c r="AU78" s="632"/>
    </row>
    <row r="79" spans="1:47" ht="33" customHeight="1" thickBot="1">
      <c r="A79" s="590">
        <f t="shared" si="2"/>
        <v>68</v>
      </c>
      <c r="B79" s="591" t="str">
        <f>IF(基本情報入力シート!C100="","",基本情報入力シート!C100)</f>
        <v/>
      </c>
      <c r="C79" s="592" t="str">
        <f>IF(基本情報入力シート!D100="","",基本情報入力シート!D100)</f>
        <v/>
      </c>
      <c r="D79" s="593" t="str">
        <f>IF(基本情報入力シート!E100="","",基本情報入力シート!E100)</f>
        <v/>
      </c>
      <c r="E79" s="593" t="str">
        <f>IF(基本情報入力シート!F100="","",基本情報入力シート!F100)</f>
        <v/>
      </c>
      <c r="F79" s="593" t="str">
        <f>IF(基本情報入力シート!G100="","",基本情報入力シート!G100)</f>
        <v/>
      </c>
      <c r="G79" s="593" t="str">
        <f>IF(基本情報入力シート!H100="","",基本情報入力シート!H100)</f>
        <v/>
      </c>
      <c r="H79" s="593" t="str">
        <f>IF(基本情報入力シート!I100="","",基本情報入力シート!I100)</f>
        <v/>
      </c>
      <c r="I79" s="593" t="str">
        <f>IF(基本情報入力シート!J100="","",基本情報入力シート!J100)</f>
        <v/>
      </c>
      <c r="J79" s="593" t="str">
        <f>IF(基本情報入力シート!K100="","",基本情報入力シート!K100)</f>
        <v/>
      </c>
      <c r="K79" s="594" t="str">
        <f>IF(基本情報入力シート!L100="","",基本情報入力シート!L100)</f>
        <v/>
      </c>
      <c r="L79" s="595" t="str">
        <f>IF(基本情報入力シート!M100="","",基本情報入力シート!M100)</f>
        <v/>
      </c>
      <c r="M79" s="595" t="str">
        <f>IF(基本情報入力シート!R100="","",基本情報入力シート!R100)</f>
        <v/>
      </c>
      <c r="N79" s="595" t="str">
        <f>IF(基本情報入力シート!W100="","",基本情報入力シート!W100)</f>
        <v/>
      </c>
      <c r="O79" s="590" t="str">
        <f>IF(基本情報入力シート!X100="","",基本情報入力シート!X100)</f>
        <v/>
      </c>
      <c r="P79" s="596" t="str">
        <f>IF(基本情報入力シート!Y100="","",基本情報入力シート!Y100)</f>
        <v/>
      </c>
      <c r="Q79" s="597" t="str">
        <f>IF(基本情報入力シート!Z100="","",基本情報入力シート!Z100)</f>
        <v/>
      </c>
      <c r="R79" s="624" t="str">
        <f>IF(基本情報入力シート!AA100="","",基本情報入力シート!AA100)</f>
        <v/>
      </c>
      <c r="S79" s="625"/>
      <c r="T79" s="626"/>
      <c r="U79" s="627" t="str">
        <f>IF(P79="","",VLOOKUP(P79,【参考】数式用!$A$5:$I$38,MATCH(T79,【参考】数式用!$H$4:$I$4,0)+7,0))</f>
        <v/>
      </c>
      <c r="V79" s="834"/>
      <c r="W79" s="235" t="s">
        <v>193</v>
      </c>
      <c r="X79" s="628"/>
      <c r="Y79" s="232" t="s">
        <v>194</v>
      </c>
      <c r="Z79" s="628"/>
      <c r="AA79" s="384" t="s">
        <v>195</v>
      </c>
      <c r="AB79" s="628"/>
      <c r="AC79" s="232" t="s">
        <v>194</v>
      </c>
      <c r="AD79" s="628"/>
      <c r="AE79" s="232" t="s">
        <v>196</v>
      </c>
      <c r="AF79" s="604" t="s">
        <v>197</v>
      </c>
      <c r="AG79" s="605" t="str">
        <f t="shared" si="5"/>
        <v/>
      </c>
      <c r="AH79" s="606" t="s">
        <v>198</v>
      </c>
      <c r="AI79" s="607" t="str">
        <f t="shared" si="9"/>
        <v/>
      </c>
      <c r="AJ79" s="190"/>
      <c r="AK79" s="629" t="str">
        <f t="shared" si="6"/>
        <v>○</v>
      </c>
      <c r="AL79" s="630" t="str">
        <f t="shared" si="7"/>
        <v/>
      </c>
      <c r="AM79" s="631"/>
      <c r="AN79" s="631"/>
      <c r="AO79" s="631"/>
      <c r="AP79" s="631"/>
      <c r="AQ79" s="631"/>
      <c r="AR79" s="631"/>
      <c r="AS79" s="631"/>
      <c r="AT79" s="631"/>
      <c r="AU79" s="632"/>
    </row>
    <row r="80" spans="1:47" ht="33" customHeight="1" thickBot="1">
      <c r="A80" s="590">
        <f t="shared" si="2"/>
        <v>69</v>
      </c>
      <c r="B80" s="591" t="str">
        <f>IF(基本情報入力シート!C101="","",基本情報入力シート!C101)</f>
        <v/>
      </c>
      <c r="C80" s="592" t="str">
        <f>IF(基本情報入力シート!D101="","",基本情報入力シート!D101)</f>
        <v/>
      </c>
      <c r="D80" s="593" t="str">
        <f>IF(基本情報入力シート!E101="","",基本情報入力シート!E101)</f>
        <v/>
      </c>
      <c r="E80" s="593" t="str">
        <f>IF(基本情報入力シート!F101="","",基本情報入力シート!F101)</f>
        <v/>
      </c>
      <c r="F80" s="593" t="str">
        <f>IF(基本情報入力シート!G101="","",基本情報入力シート!G101)</f>
        <v/>
      </c>
      <c r="G80" s="593" t="str">
        <f>IF(基本情報入力シート!H101="","",基本情報入力シート!H101)</f>
        <v/>
      </c>
      <c r="H80" s="593" t="str">
        <f>IF(基本情報入力シート!I101="","",基本情報入力シート!I101)</f>
        <v/>
      </c>
      <c r="I80" s="593" t="str">
        <f>IF(基本情報入力シート!J101="","",基本情報入力シート!J101)</f>
        <v/>
      </c>
      <c r="J80" s="593" t="str">
        <f>IF(基本情報入力シート!K101="","",基本情報入力シート!K101)</f>
        <v/>
      </c>
      <c r="K80" s="594" t="str">
        <f>IF(基本情報入力シート!L101="","",基本情報入力シート!L101)</f>
        <v/>
      </c>
      <c r="L80" s="595" t="str">
        <f>IF(基本情報入力シート!M101="","",基本情報入力シート!M101)</f>
        <v/>
      </c>
      <c r="M80" s="595" t="str">
        <f>IF(基本情報入力シート!R101="","",基本情報入力シート!R101)</f>
        <v/>
      </c>
      <c r="N80" s="595" t="str">
        <f>IF(基本情報入力シート!W101="","",基本情報入力シート!W101)</f>
        <v/>
      </c>
      <c r="O80" s="590" t="str">
        <f>IF(基本情報入力シート!X101="","",基本情報入力シート!X101)</f>
        <v/>
      </c>
      <c r="P80" s="596" t="str">
        <f>IF(基本情報入力シート!Y101="","",基本情報入力シート!Y101)</f>
        <v/>
      </c>
      <c r="Q80" s="597" t="str">
        <f>IF(基本情報入力シート!Z101="","",基本情報入力シート!Z101)</f>
        <v/>
      </c>
      <c r="R80" s="624" t="str">
        <f>IF(基本情報入力シート!AA101="","",基本情報入力シート!AA101)</f>
        <v/>
      </c>
      <c r="S80" s="625"/>
      <c r="T80" s="626"/>
      <c r="U80" s="627" t="str">
        <f>IF(P80="","",VLOOKUP(P80,【参考】数式用!$A$5:$I$38,MATCH(T80,【参考】数式用!$H$4:$I$4,0)+7,0))</f>
        <v/>
      </c>
      <c r="V80" s="834"/>
      <c r="W80" s="235" t="s">
        <v>193</v>
      </c>
      <c r="X80" s="628"/>
      <c r="Y80" s="232" t="s">
        <v>194</v>
      </c>
      <c r="Z80" s="628"/>
      <c r="AA80" s="384" t="s">
        <v>195</v>
      </c>
      <c r="AB80" s="628"/>
      <c r="AC80" s="232" t="s">
        <v>194</v>
      </c>
      <c r="AD80" s="628"/>
      <c r="AE80" s="232" t="s">
        <v>196</v>
      </c>
      <c r="AF80" s="604" t="s">
        <v>197</v>
      </c>
      <c r="AG80" s="605" t="str">
        <f t="shared" si="5"/>
        <v/>
      </c>
      <c r="AH80" s="606" t="s">
        <v>198</v>
      </c>
      <c r="AI80" s="607" t="str">
        <f t="shared" si="9"/>
        <v/>
      </c>
      <c r="AJ80" s="190"/>
      <c r="AK80" s="629" t="str">
        <f t="shared" si="6"/>
        <v>○</v>
      </c>
      <c r="AL80" s="630" t="str">
        <f t="shared" si="7"/>
        <v/>
      </c>
      <c r="AM80" s="631"/>
      <c r="AN80" s="631"/>
      <c r="AO80" s="631"/>
      <c r="AP80" s="631"/>
      <c r="AQ80" s="631"/>
      <c r="AR80" s="631"/>
      <c r="AS80" s="631"/>
      <c r="AT80" s="631"/>
      <c r="AU80" s="632"/>
    </row>
    <row r="81" spans="1:47" ht="33" customHeight="1" thickBot="1">
      <c r="A81" s="590">
        <f t="shared" si="2"/>
        <v>70</v>
      </c>
      <c r="B81" s="591" t="str">
        <f>IF(基本情報入力シート!C102="","",基本情報入力シート!C102)</f>
        <v/>
      </c>
      <c r="C81" s="592" t="str">
        <f>IF(基本情報入力シート!D102="","",基本情報入力シート!D102)</f>
        <v/>
      </c>
      <c r="D81" s="593" t="str">
        <f>IF(基本情報入力シート!E102="","",基本情報入力シート!E102)</f>
        <v/>
      </c>
      <c r="E81" s="593" t="str">
        <f>IF(基本情報入力シート!F102="","",基本情報入力シート!F102)</f>
        <v/>
      </c>
      <c r="F81" s="593" t="str">
        <f>IF(基本情報入力シート!G102="","",基本情報入力シート!G102)</f>
        <v/>
      </c>
      <c r="G81" s="593" t="str">
        <f>IF(基本情報入力シート!H102="","",基本情報入力シート!H102)</f>
        <v/>
      </c>
      <c r="H81" s="593" t="str">
        <f>IF(基本情報入力シート!I102="","",基本情報入力シート!I102)</f>
        <v/>
      </c>
      <c r="I81" s="593" t="str">
        <f>IF(基本情報入力シート!J102="","",基本情報入力シート!J102)</f>
        <v/>
      </c>
      <c r="J81" s="593" t="str">
        <f>IF(基本情報入力シート!K102="","",基本情報入力シート!K102)</f>
        <v/>
      </c>
      <c r="K81" s="594" t="str">
        <f>IF(基本情報入力シート!L102="","",基本情報入力シート!L102)</f>
        <v/>
      </c>
      <c r="L81" s="595" t="str">
        <f>IF(基本情報入力シート!M102="","",基本情報入力シート!M102)</f>
        <v/>
      </c>
      <c r="M81" s="595" t="str">
        <f>IF(基本情報入力シート!R102="","",基本情報入力シート!R102)</f>
        <v/>
      </c>
      <c r="N81" s="595" t="str">
        <f>IF(基本情報入力シート!W102="","",基本情報入力シート!W102)</f>
        <v/>
      </c>
      <c r="O81" s="590" t="str">
        <f>IF(基本情報入力シート!X102="","",基本情報入力シート!X102)</f>
        <v/>
      </c>
      <c r="P81" s="596" t="str">
        <f>IF(基本情報入力シート!Y102="","",基本情報入力シート!Y102)</f>
        <v/>
      </c>
      <c r="Q81" s="597" t="str">
        <f>IF(基本情報入力シート!Z102="","",基本情報入力シート!Z102)</f>
        <v/>
      </c>
      <c r="R81" s="624" t="str">
        <f>IF(基本情報入力シート!AA102="","",基本情報入力シート!AA102)</f>
        <v/>
      </c>
      <c r="S81" s="625"/>
      <c r="T81" s="626"/>
      <c r="U81" s="627" t="str">
        <f>IF(P81="","",VLOOKUP(P81,【参考】数式用!$A$5:$I$38,MATCH(T81,【参考】数式用!$H$4:$I$4,0)+7,0))</f>
        <v/>
      </c>
      <c r="V81" s="834"/>
      <c r="W81" s="235" t="s">
        <v>193</v>
      </c>
      <c r="X81" s="628"/>
      <c r="Y81" s="232" t="s">
        <v>194</v>
      </c>
      <c r="Z81" s="628"/>
      <c r="AA81" s="384" t="s">
        <v>195</v>
      </c>
      <c r="AB81" s="628"/>
      <c r="AC81" s="232" t="s">
        <v>194</v>
      </c>
      <c r="AD81" s="628"/>
      <c r="AE81" s="232" t="s">
        <v>196</v>
      </c>
      <c r="AF81" s="604" t="s">
        <v>197</v>
      </c>
      <c r="AG81" s="605" t="str">
        <f t="shared" ref="AG81:AG111" si="10">IF(X81&gt;=1,(AB81*12+AD81)-(X81*12+Z81)+1,"")</f>
        <v/>
      </c>
      <c r="AH81" s="606" t="s">
        <v>198</v>
      </c>
      <c r="AI81" s="607" t="str">
        <f t="shared" si="9"/>
        <v/>
      </c>
      <c r="AJ81" s="190"/>
      <c r="AK81" s="629" t="str">
        <f t="shared" si="6"/>
        <v>○</v>
      </c>
      <c r="AL81" s="630" t="str">
        <f t="shared" si="7"/>
        <v/>
      </c>
      <c r="AM81" s="631"/>
      <c r="AN81" s="631"/>
      <c r="AO81" s="631"/>
      <c r="AP81" s="631"/>
      <c r="AQ81" s="631"/>
      <c r="AR81" s="631"/>
      <c r="AS81" s="631"/>
      <c r="AT81" s="631"/>
      <c r="AU81" s="632"/>
    </row>
    <row r="82" spans="1:47" ht="33" customHeight="1" thickBot="1">
      <c r="A82" s="590">
        <f t="shared" si="2"/>
        <v>71</v>
      </c>
      <c r="B82" s="591" t="str">
        <f>IF(基本情報入力シート!C103="","",基本情報入力シート!C103)</f>
        <v/>
      </c>
      <c r="C82" s="592" t="str">
        <f>IF(基本情報入力シート!D103="","",基本情報入力シート!D103)</f>
        <v/>
      </c>
      <c r="D82" s="593" t="str">
        <f>IF(基本情報入力シート!E103="","",基本情報入力シート!E103)</f>
        <v/>
      </c>
      <c r="E82" s="593" t="str">
        <f>IF(基本情報入力シート!F103="","",基本情報入力シート!F103)</f>
        <v/>
      </c>
      <c r="F82" s="593" t="str">
        <f>IF(基本情報入力シート!G103="","",基本情報入力シート!G103)</f>
        <v/>
      </c>
      <c r="G82" s="593" t="str">
        <f>IF(基本情報入力シート!H103="","",基本情報入力シート!H103)</f>
        <v/>
      </c>
      <c r="H82" s="593" t="str">
        <f>IF(基本情報入力シート!I103="","",基本情報入力シート!I103)</f>
        <v/>
      </c>
      <c r="I82" s="593" t="str">
        <f>IF(基本情報入力シート!J103="","",基本情報入力シート!J103)</f>
        <v/>
      </c>
      <c r="J82" s="593" t="str">
        <f>IF(基本情報入力シート!K103="","",基本情報入力シート!K103)</f>
        <v/>
      </c>
      <c r="K82" s="594" t="str">
        <f>IF(基本情報入力シート!L103="","",基本情報入力シート!L103)</f>
        <v/>
      </c>
      <c r="L82" s="595" t="str">
        <f>IF(基本情報入力シート!M103="","",基本情報入力シート!M103)</f>
        <v/>
      </c>
      <c r="M82" s="595" t="str">
        <f>IF(基本情報入力シート!R103="","",基本情報入力シート!R103)</f>
        <v/>
      </c>
      <c r="N82" s="595" t="str">
        <f>IF(基本情報入力シート!W103="","",基本情報入力シート!W103)</f>
        <v/>
      </c>
      <c r="O82" s="590" t="str">
        <f>IF(基本情報入力シート!X103="","",基本情報入力シート!X103)</f>
        <v/>
      </c>
      <c r="P82" s="596" t="str">
        <f>IF(基本情報入力シート!Y103="","",基本情報入力シート!Y103)</f>
        <v/>
      </c>
      <c r="Q82" s="597" t="str">
        <f>IF(基本情報入力シート!Z103="","",基本情報入力シート!Z103)</f>
        <v/>
      </c>
      <c r="R82" s="624" t="str">
        <f>IF(基本情報入力シート!AA103="","",基本情報入力シート!AA103)</f>
        <v/>
      </c>
      <c r="S82" s="625"/>
      <c r="T82" s="626"/>
      <c r="U82" s="627" t="str">
        <f>IF(P82="","",VLOOKUP(P82,【参考】数式用!$A$5:$I$38,MATCH(T82,【参考】数式用!$H$4:$I$4,0)+7,0))</f>
        <v/>
      </c>
      <c r="V82" s="834"/>
      <c r="W82" s="235" t="s">
        <v>193</v>
      </c>
      <c r="X82" s="628"/>
      <c r="Y82" s="232" t="s">
        <v>194</v>
      </c>
      <c r="Z82" s="628"/>
      <c r="AA82" s="384" t="s">
        <v>195</v>
      </c>
      <c r="AB82" s="628"/>
      <c r="AC82" s="232" t="s">
        <v>194</v>
      </c>
      <c r="AD82" s="628"/>
      <c r="AE82" s="232" t="s">
        <v>196</v>
      </c>
      <c r="AF82" s="604" t="s">
        <v>197</v>
      </c>
      <c r="AG82" s="605" t="str">
        <f t="shared" si="10"/>
        <v/>
      </c>
      <c r="AH82" s="606" t="s">
        <v>198</v>
      </c>
      <c r="AI82" s="607" t="str">
        <f t="shared" si="9"/>
        <v/>
      </c>
      <c r="AJ82" s="190"/>
      <c r="AK82" s="629" t="str">
        <f t="shared" si="6"/>
        <v>○</v>
      </c>
      <c r="AL82" s="630" t="str">
        <f t="shared" si="7"/>
        <v/>
      </c>
      <c r="AM82" s="631"/>
      <c r="AN82" s="631"/>
      <c r="AO82" s="631"/>
      <c r="AP82" s="631"/>
      <c r="AQ82" s="631"/>
      <c r="AR82" s="631"/>
      <c r="AS82" s="631"/>
      <c r="AT82" s="631"/>
      <c r="AU82" s="632"/>
    </row>
    <row r="83" spans="1:47" ht="33" customHeight="1" thickBot="1">
      <c r="A83" s="590">
        <f t="shared" si="2"/>
        <v>72</v>
      </c>
      <c r="B83" s="591" t="str">
        <f>IF(基本情報入力シート!C104="","",基本情報入力シート!C104)</f>
        <v/>
      </c>
      <c r="C83" s="592" t="str">
        <f>IF(基本情報入力シート!D104="","",基本情報入力シート!D104)</f>
        <v/>
      </c>
      <c r="D83" s="593" t="str">
        <f>IF(基本情報入力シート!E104="","",基本情報入力シート!E104)</f>
        <v/>
      </c>
      <c r="E83" s="593" t="str">
        <f>IF(基本情報入力シート!F104="","",基本情報入力シート!F104)</f>
        <v/>
      </c>
      <c r="F83" s="593" t="str">
        <f>IF(基本情報入力シート!G104="","",基本情報入力シート!G104)</f>
        <v/>
      </c>
      <c r="G83" s="593" t="str">
        <f>IF(基本情報入力シート!H104="","",基本情報入力シート!H104)</f>
        <v/>
      </c>
      <c r="H83" s="593" t="str">
        <f>IF(基本情報入力シート!I104="","",基本情報入力シート!I104)</f>
        <v/>
      </c>
      <c r="I83" s="593" t="str">
        <f>IF(基本情報入力シート!J104="","",基本情報入力シート!J104)</f>
        <v/>
      </c>
      <c r="J83" s="593" t="str">
        <f>IF(基本情報入力シート!K104="","",基本情報入力シート!K104)</f>
        <v/>
      </c>
      <c r="K83" s="594" t="str">
        <f>IF(基本情報入力シート!L104="","",基本情報入力シート!L104)</f>
        <v/>
      </c>
      <c r="L83" s="595" t="str">
        <f>IF(基本情報入力シート!M104="","",基本情報入力シート!M104)</f>
        <v/>
      </c>
      <c r="M83" s="595" t="str">
        <f>IF(基本情報入力シート!R104="","",基本情報入力シート!R104)</f>
        <v/>
      </c>
      <c r="N83" s="595" t="str">
        <f>IF(基本情報入力シート!W104="","",基本情報入力シート!W104)</f>
        <v/>
      </c>
      <c r="O83" s="590" t="str">
        <f>IF(基本情報入力シート!X104="","",基本情報入力シート!X104)</f>
        <v/>
      </c>
      <c r="P83" s="596" t="str">
        <f>IF(基本情報入力シート!Y104="","",基本情報入力シート!Y104)</f>
        <v/>
      </c>
      <c r="Q83" s="597" t="str">
        <f>IF(基本情報入力シート!Z104="","",基本情報入力シート!Z104)</f>
        <v/>
      </c>
      <c r="R83" s="624" t="str">
        <f>IF(基本情報入力シート!AA104="","",基本情報入力シート!AA104)</f>
        <v/>
      </c>
      <c r="S83" s="625"/>
      <c r="T83" s="626"/>
      <c r="U83" s="627" t="str">
        <f>IF(P83="","",VLOOKUP(P83,【参考】数式用!$A$5:$I$38,MATCH(T83,【参考】数式用!$H$4:$I$4,0)+7,0))</f>
        <v/>
      </c>
      <c r="V83" s="834"/>
      <c r="W83" s="235" t="s">
        <v>193</v>
      </c>
      <c r="X83" s="628"/>
      <c r="Y83" s="232" t="s">
        <v>194</v>
      </c>
      <c r="Z83" s="628"/>
      <c r="AA83" s="384" t="s">
        <v>195</v>
      </c>
      <c r="AB83" s="628"/>
      <c r="AC83" s="232" t="s">
        <v>194</v>
      </c>
      <c r="AD83" s="628"/>
      <c r="AE83" s="232" t="s">
        <v>196</v>
      </c>
      <c r="AF83" s="604" t="s">
        <v>197</v>
      </c>
      <c r="AG83" s="605" t="str">
        <f t="shared" si="10"/>
        <v/>
      </c>
      <c r="AH83" s="606" t="s">
        <v>198</v>
      </c>
      <c r="AI83" s="607" t="str">
        <f t="shared" si="9"/>
        <v/>
      </c>
      <c r="AJ83" s="190"/>
      <c r="AK83" s="629" t="str">
        <f t="shared" ref="AK83:AK111" si="11">IFERROR(IF(AND(T83="特定加算Ⅰ",OR(V83="",V83="-",V83="いずれも取得していない")),"☓","○"),"")</f>
        <v>○</v>
      </c>
      <c r="AL83" s="630" t="str">
        <f t="shared" ref="AL83:AL111" si="12">IFERROR(IF(AND(T83="特定加算Ⅰ",OR(V83="",V83="-",V83="いずれも取得していない")),"！特定加算Ⅰが選択されています。該当する介護福祉士配置等要件を選択してください。",""),"")</f>
        <v/>
      </c>
      <c r="AM83" s="631"/>
      <c r="AN83" s="631"/>
      <c r="AO83" s="631"/>
      <c r="AP83" s="631"/>
      <c r="AQ83" s="631"/>
      <c r="AR83" s="631"/>
      <c r="AS83" s="631"/>
      <c r="AT83" s="631"/>
      <c r="AU83" s="632"/>
    </row>
    <row r="84" spans="1:47" ht="33" customHeight="1" thickBot="1">
      <c r="A84" s="590">
        <f t="shared" si="2"/>
        <v>73</v>
      </c>
      <c r="B84" s="591" t="str">
        <f>IF(基本情報入力シート!C105="","",基本情報入力シート!C105)</f>
        <v/>
      </c>
      <c r="C84" s="592" t="str">
        <f>IF(基本情報入力シート!D105="","",基本情報入力シート!D105)</f>
        <v/>
      </c>
      <c r="D84" s="593" t="str">
        <f>IF(基本情報入力シート!E105="","",基本情報入力シート!E105)</f>
        <v/>
      </c>
      <c r="E84" s="593" t="str">
        <f>IF(基本情報入力シート!F105="","",基本情報入力シート!F105)</f>
        <v/>
      </c>
      <c r="F84" s="593" t="str">
        <f>IF(基本情報入力シート!G105="","",基本情報入力シート!G105)</f>
        <v/>
      </c>
      <c r="G84" s="593" t="str">
        <f>IF(基本情報入力シート!H105="","",基本情報入力シート!H105)</f>
        <v/>
      </c>
      <c r="H84" s="593" t="str">
        <f>IF(基本情報入力シート!I105="","",基本情報入力シート!I105)</f>
        <v/>
      </c>
      <c r="I84" s="593" t="str">
        <f>IF(基本情報入力シート!J105="","",基本情報入力シート!J105)</f>
        <v/>
      </c>
      <c r="J84" s="593" t="str">
        <f>IF(基本情報入力シート!K105="","",基本情報入力シート!K105)</f>
        <v/>
      </c>
      <c r="K84" s="594" t="str">
        <f>IF(基本情報入力シート!L105="","",基本情報入力シート!L105)</f>
        <v/>
      </c>
      <c r="L84" s="595" t="str">
        <f>IF(基本情報入力シート!M105="","",基本情報入力シート!M105)</f>
        <v/>
      </c>
      <c r="M84" s="595" t="str">
        <f>IF(基本情報入力シート!R105="","",基本情報入力シート!R105)</f>
        <v/>
      </c>
      <c r="N84" s="595" t="str">
        <f>IF(基本情報入力シート!W105="","",基本情報入力シート!W105)</f>
        <v/>
      </c>
      <c r="O84" s="590" t="str">
        <f>IF(基本情報入力シート!X105="","",基本情報入力シート!X105)</f>
        <v/>
      </c>
      <c r="P84" s="596" t="str">
        <f>IF(基本情報入力シート!Y105="","",基本情報入力シート!Y105)</f>
        <v/>
      </c>
      <c r="Q84" s="597" t="str">
        <f>IF(基本情報入力シート!Z105="","",基本情報入力シート!Z105)</f>
        <v/>
      </c>
      <c r="R84" s="624" t="str">
        <f>IF(基本情報入力シート!AA105="","",基本情報入力シート!AA105)</f>
        <v/>
      </c>
      <c r="S84" s="625"/>
      <c r="T84" s="626"/>
      <c r="U84" s="627" t="str">
        <f>IF(P84="","",VLOOKUP(P84,【参考】数式用!$A$5:$I$38,MATCH(T84,【参考】数式用!$H$4:$I$4,0)+7,0))</f>
        <v/>
      </c>
      <c r="V84" s="834"/>
      <c r="W84" s="235" t="s">
        <v>193</v>
      </c>
      <c r="X84" s="628"/>
      <c r="Y84" s="232" t="s">
        <v>194</v>
      </c>
      <c r="Z84" s="628"/>
      <c r="AA84" s="384" t="s">
        <v>195</v>
      </c>
      <c r="AB84" s="628"/>
      <c r="AC84" s="232" t="s">
        <v>194</v>
      </c>
      <c r="AD84" s="628"/>
      <c r="AE84" s="232" t="s">
        <v>196</v>
      </c>
      <c r="AF84" s="604" t="s">
        <v>197</v>
      </c>
      <c r="AG84" s="605" t="str">
        <f t="shared" si="10"/>
        <v/>
      </c>
      <c r="AH84" s="606" t="s">
        <v>198</v>
      </c>
      <c r="AI84" s="607" t="str">
        <f t="shared" si="9"/>
        <v/>
      </c>
      <c r="AJ84" s="190"/>
      <c r="AK84" s="629" t="str">
        <f t="shared" si="11"/>
        <v>○</v>
      </c>
      <c r="AL84" s="630" t="str">
        <f t="shared" si="12"/>
        <v/>
      </c>
      <c r="AM84" s="631"/>
      <c r="AN84" s="631"/>
      <c r="AO84" s="631"/>
      <c r="AP84" s="631"/>
      <c r="AQ84" s="631"/>
      <c r="AR84" s="631"/>
      <c r="AS84" s="631"/>
      <c r="AT84" s="631"/>
      <c r="AU84" s="632"/>
    </row>
    <row r="85" spans="1:47" ht="33" customHeight="1" thickBot="1">
      <c r="A85" s="590">
        <f t="shared" si="2"/>
        <v>74</v>
      </c>
      <c r="B85" s="591" t="str">
        <f>IF(基本情報入力シート!C106="","",基本情報入力シート!C106)</f>
        <v/>
      </c>
      <c r="C85" s="592" t="str">
        <f>IF(基本情報入力シート!D106="","",基本情報入力シート!D106)</f>
        <v/>
      </c>
      <c r="D85" s="593" t="str">
        <f>IF(基本情報入力シート!E106="","",基本情報入力シート!E106)</f>
        <v/>
      </c>
      <c r="E85" s="593" t="str">
        <f>IF(基本情報入力シート!F106="","",基本情報入力シート!F106)</f>
        <v/>
      </c>
      <c r="F85" s="593" t="str">
        <f>IF(基本情報入力シート!G106="","",基本情報入力シート!G106)</f>
        <v/>
      </c>
      <c r="G85" s="593" t="str">
        <f>IF(基本情報入力シート!H106="","",基本情報入力シート!H106)</f>
        <v/>
      </c>
      <c r="H85" s="593" t="str">
        <f>IF(基本情報入力シート!I106="","",基本情報入力シート!I106)</f>
        <v/>
      </c>
      <c r="I85" s="593" t="str">
        <f>IF(基本情報入力シート!J106="","",基本情報入力シート!J106)</f>
        <v/>
      </c>
      <c r="J85" s="593" t="str">
        <f>IF(基本情報入力シート!K106="","",基本情報入力シート!K106)</f>
        <v/>
      </c>
      <c r="K85" s="594" t="str">
        <f>IF(基本情報入力シート!L106="","",基本情報入力シート!L106)</f>
        <v/>
      </c>
      <c r="L85" s="595" t="str">
        <f>IF(基本情報入力シート!M106="","",基本情報入力シート!M106)</f>
        <v/>
      </c>
      <c r="M85" s="595" t="str">
        <f>IF(基本情報入力シート!R106="","",基本情報入力シート!R106)</f>
        <v/>
      </c>
      <c r="N85" s="595" t="str">
        <f>IF(基本情報入力シート!W106="","",基本情報入力シート!W106)</f>
        <v/>
      </c>
      <c r="O85" s="590" t="str">
        <f>IF(基本情報入力シート!X106="","",基本情報入力シート!X106)</f>
        <v/>
      </c>
      <c r="P85" s="596" t="str">
        <f>IF(基本情報入力シート!Y106="","",基本情報入力シート!Y106)</f>
        <v/>
      </c>
      <c r="Q85" s="597" t="str">
        <f>IF(基本情報入力シート!Z106="","",基本情報入力シート!Z106)</f>
        <v/>
      </c>
      <c r="R85" s="624" t="str">
        <f>IF(基本情報入力シート!AA106="","",基本情報入力シート!AA106)</f>
        <v/>
      </c>
      <c r="S85" s="625"/>
      <c r="T85" s="626"/>
      <c r="U85" s="627" t="str">
        <f>IF(P85="","",VLOOKUP(P85,【参考】数式用!$A$5:$I$38,MATCH(T85,【参考】数式用!$H$4:$I$4,0)+7,0))</f>
        <v/>
      </c>
      <c r="V85" s="834"/>
      <c r="W85" s="235" t="s">
        <v>193</v>
      </c>
      <c r="X85" s="628"/>
      <c r="Y85" s="232" t="s">
        <v>194</v>
      </c>
      <c r="Z85" s="628"/>
      <c r="AA85" s="384" t="s">
        <v>195</v>
      </c>
      <c r="AB85" s="628"/>
      <c r="AC85" s="232" t="s">
        <v>194</v>
      </c>
      <c r="AD85" s="628"/>
      <c r="AE85" s="232" t="s">
        <v>196</v>
      </c>
      <c r="AF85" s="604" t="s">
        <v>197</v>
      </c>
      <c r="AG85" s="605" t="str">
        <f t="shared" si="10"/>
        <v/>
      </c>
      <c r="AH85" s="606" t="s">
        <v>198</v>
      </c>
      <c r="AI85" s="607" t="str">
        <f t="shared" si="9"/>
        <v/>
      </c>
      <c r="AJ85" s="190"/>
      <c r="AK85" s="629" t="str">
        <f t="shared" si="11"/>
        <v>○</v>
      </c>
      <c r="AL85" s="630" t="str">
        <f t="shared" si="12"/>
        <v/>
      </c>
      <c r="AM85" s="631"/>
      <c r="AN85" s="631"/>
      <c r="AO85" s="631"/>
      <c r="AP85" s="631"/>
      <c r="AQ85" s="631"/>
      <c r="AR85" s="631"/>
      <c r="AS85" s="631"/>
      <c r="AT85" s="631"/>
      <c r="AU85" s="632"/>
    </row>
    <row r="86" spans="1:47" ht="33" customHeight="1" thickBot="1">
      <c r="A86" s="590">
        <f t="shared" si="2"/>
        <v>75</v>
      </c>
      <c r="B86" s="591" t="str">
        <f>IF(基本情報入力シート!C107="","",基本情報入力シート!C107)</f>
        <v/>
      </c>
      <c r="C86" s="592" t="str">
        <f>IF(基本情報入力シート!D107="","",基本情報入力シート!D107)</f>
        <v/>
      </c>
      <c r="D86" s="593" t="str">
        <f>IF(基本情報入力シート!E107="","",基本情報入力シート!E107)</f>
        <v/>
      </c>
      <c r="E86" s="593" t="str">
        <f>IF(基本情報入力シート!F107="","",基本情報入力シート!F107)</f>
        <v/>
      </c>
      <c r="F86" s="593" t="str">
        <f>IF(基本情報入力シート!G107="","",基本情報入力シート!G107)</f>
        <v/>
      </c>
      <c r="G86" s="593" t="str">
        <f>IF(基本情報入力シート!H107="","",基本情報入力シート!H107)</f>
        <v/>
      </c>
      <c r="H86" s="593" t="str">
        <f>IF(基本情報入力シート!I107="","",基本情報入力シート!I107)</f>
        <v/>
      </c>
      <c r="I86" s="593" t="str">
        <f>IF(基本情報入力シート!J107="","",基本情報入力シート!J107)</f>
        <v/>
      </c>
      <c r="J86" s="593" t="str">
        <f>IF(基本情報入力シート!K107="","",基本情報入力シート!K107)</f>
        <v/>
      </c>
      <c r="K86" s="594" t="str">
        <f>IF(基本情報入力シート!L107="","",基本情報入力シート!L107)</f>
        <v/>
      </c>
      <c r="L86" s="595" t="str">
        <f>IF(基本情報入力シート!M107="","",基本情報入力シート!M107)</f>
        <v/>
      </c>
      <c r="M86" s="595" t="str">
        <f>IF(基本情報入力シート!R107="","",基本情報入力シート!R107)</f>
        <v/>
      </c>
      <c r="N86" s="595" t="str">
        <f>IF(基本情報入力シート!W107="","",基本情報入力シート!W107)</f>
        <v/>
      </c>
      <c r="O86" s="590" t="str">
        <f>IF(基本情報入力シート!X107="","",基本情報入力シート!X107)</f>
        <v/>
      </c>
      <c r="P86" s="596" t="str">
        <f>IF(基本情報入力シート!Y107="","",基本情報入力シート!Y107)</f>
        <v/>
      </c>
      <c r="Q86" s="597" t="str">
        <f>IF(基本情報入力シート!Z107="","",基本情報入力シート!Z107)</f>
        <v/>
      </c>
      <c r="R86" s="624" t="str">
        <f>IF(基本情報入力シート!AA107="","",基本情報入力シート!AA107)</f>
        <v/>
      </c>
      <c r="S86" s="625"/>
      <c r="T86" s="626"/>
      <c r="U86" s="627" t="str">
        <f>IF(P86="","",VLOOKUP(P86,【参考】数式用!$A$5:$I$38,MATCH(T86,【参考】数式用!$H$4:$I$4,0)+7,0))</f>
        <v/>
      </c>
      <c r="V86" s="834"/>
      <c r="W86" s="235" t="s">
        <v>193</v>
      </c>
      <c r="X86" s="628"/>
      <c r="Y86" s="232" t="s">
        <v>194</v>
      </c>
      <c r="Z86" s="628"/>
      <c r="AA86" s="384" t="s">
        <v>195</v>
      </c>
      <c r="AB86" s="628"/>
      <c r="AC86" s="232" t="s">
        <v>194</v>
      </c>
      <c r="AD86" s="628"/>
      <c r="AE86" s="232" t="s">
        <v>196</v>
      </c>
      <c r="AF86" s="604" t="s">
        <v>197</v>
      </c>
      <c r="AG86" s="605" t="str">
        <f t="shared" si="10"/>
        <v/>
      </c>
      <c r="AH86" s="606" t="s">
        <v>198</v>
      </c>
      <c r="AI86" s="607" t="str">
        <f t="shared" si="9"/>
        <v/>
      </c>
      <c r="AJ86" s="190"/>
      <c r="AK86" s="629" t="str">
        <f t="shared" si="11"/>
        <v>○</v>
      </c>
      <c r="AL86" s="630" t="str">
        <f t="shared" si="12"/>
        <v/>
      </c>
      <c r="AM86" s="631"/>
      <c r="AN86" s="631"/>
      <c r="AO86" s="631"/>
      <c r="AP86" s="631"/>
      <c r="AQ86" s="631"/>
      <c r="AR86" s="631"/>
      <c r="AS86" s="631"/>
      <c r="AT86" s="631"/>
      <c r="AU86" s="632"/>
    </row>
    <row r="87" spans="1:47" ht="33" customHeight="1" thickBot="1">
      <c r="A87" s="590">
        <f t="shared" si="2"/>
        <v>76</v>
      </c>
      <c r="B87" s="591" t="str">
        <f>IF(基本情報入力シート!C108="","",基本情報入力シート!C108)</f>
        <v/>
      </c>
      <c r="C87" s="592" t="str">
        <f>IF(基本情報入力シート!D108="","",基本情報入力シート!D108)</f>
        <v/>
      </c>
      <c r="D87" s="593" t="str">
        <f>IF(基本情報入力シート!E108="","",基本情報入力シート!E108)</f>
        <v/>
      </c>
      <c r="E87" s="593" t="str">
        <f>IF(基本情報入力シート!F108="","",基本情報入力シート!F108)</f>
        <v/>
      </c>
      <c r="F87" s="593" t="str">
        <f>IF(基本情報入力シート!G108="","",基本情報入力シート!G108)</f>
        <v/>
      </c>
      <c r="G87" s="593" t="str">
        <f>IF(基本情報入力シート!H108="","",基本情報入力シート!H108)</f>
        <v/>
      </c>
      <c r="H87" s="593" t="str">
        <f>IF(基本情報入力シート!I108="","",基本情報入力シート!I108)</f>
        <v/>
      </c>
      <c r="I87" s="593" t="str">
        <f>IF(基本情報入力シート!J108="","",基本情報入力シート!J108)</f>
        <v/>
      </c>
      <c r="J87" s="593" t="str">
        <f>IF(基本情報入力シート!K108="","",基本情報入力シート!K108)</f>
        <v/>
      </c>
      <c r="K87" s="594" t="str">
        <f>IF(基本情報入力シート!L108="","",基本情報入力シート!L108)</f>
        <v/>
      </c>
      <c r="L87" s="595" t="str">
        <f>IF(基本情報入力シート!M108="","",基本情報入力シート!M108)</f>
        <v/>
      </c>
      <c r="M87" s="595" t="str">
        <f>IF(基本情報入力シート!R108="","",基本情報入力シート!R108)</f>
        <v/>
      </c>
      <c r="N87" s="595" t="str">
        <f>IF(基本情報入力シート!W108="","",基本情報入力シート!W108)</f>
        <v/>
      </c>
      <c r="O87" s="590" t="str">
        <f>IF(基本情報入力シート!X108="","",基本情報入力シート!X108)</f>
        <v/>
      </c>
      <c r="P87" s="596" t="str">
        <f>IF(基本情報入力シート!Y108="","",基本情報入力シート!Y108)</f>
        <v/>
      </c>
      <c r="Q87" s="597" t="str">
        <f>IF(基本情報入力シート!Z108="","",基本情報入力シート!Z108)</f>
        <v/>
      </c>
      <c r="R87" s="624" t="str">
        <f>IF(基本情報入力シート!AA108="","",基本情報入力シート!AA108)</f>
        <v/>
      </c>
      <c r="S87" s="625"/>
      <c r="T87" s="626"/>
      <c r="U87" s="627" t="str">
        <f>IF(P87="","",VLOOKUP(P87,【参考】数式用!$A$5:$I$38,MATCH(T87,【参考】数式用!$H$4:$I$4,0)+7,0))</f>
        <v/>
      </c>
      <c r="V87" s="834"/>
      <c r="W87" s="235" t="s">
        <v>193</v>
      </c>
      <c r="X87" s="628"/>
      <c r="Y87" s="232" t="s">
        <v>194</v>
      </c>
      <c r="Z87" s="628"/>
      <c r="AA87" s="384" t="s">
        <v>195</v>
      </c>
      <c r="AB87" s="628"/>
      <c r="AC87" s="232" t="s">
        <v>194</v>
      </c>
      <c r="AD87" s="628"/>
      <c r="AE87" s="232" t="s">
        <v>196</v>
      </c>
      <c r="AF87" s="604" t="s">
        <v>197</v>
      </c>
      <c r="AG87" s="605" t="str">
        <f t="shared" si="10"/>
        <v/>
      </c>
      <c r="AH87" s="606" t="s">
        <v>198</v>
      </c>
      <c r="AI87" s="607" t="str">
        <f t="shared" si="9"/>
        <v/>
      </c>
      <c r="AJ87" s="190"/>
      <c r="AK87" s="629" t="str">
        <f t="shared" si="11"/>
        <v>○</v>
      </c>
      <c r="AL87" s="630" t="str">
        <f t="shared" si="12"/>
        <v/>
      </c>
      <c r="AM87" s="631"/>
      <c r="AN87" s="631"/>
      <c r="AO87" s="631"/>
      <c r="AP87" s="631"/>
      <c r="AQ87" s="631"/>
      <c r="AR87" s="631"/>
      <c r="AS87" s="631"/>
      <c r="AT87" s="631"/>
      <c r="AU87" s="632"/>
    </row>
    <row r="88" spans="1:47" ht="33" customHeight="1" thickBot="1">
      <c r="A88" s="590">
        <f t="shared" si="2"/>
        <v>77</v>
      </c>
      <c r="B88" s="591" t="str">
        <f>IF(基本情報入力シート!C109="","",基本情報入力シート!C109)</f>
        <v/>
      </c>
      <c r="C88" s="592" t="str">
        <f>IF(基本情報入力シート!D109="","",基本情報入力シート!D109)</f>
        <v/>
      </c>
      <c r="D88" s="593" t="str">
        <f>IF(基本情報入力シート!E109="","",基本情報入力シート!E109)</f>
        <v/>
      </c>
      <c r="E88" s="593" t="str">
        <f>IF(基本情報入力シート!F109="","",基本情報入力シート!F109)</f>
        <v/>
      </c>
      <c r="F88" s="593" t="str">
        <f>IF(基本情報入力シート!G109="","",基本情報入力シート!G109)</f>
        <v/>
      </c>
      <c r="G88" s="593" t="str">
        <f>IF(基本情報入力シート!H109="","",基本情報入力シート!H109)</f>
        <v/>
      </c>
      <c r="H88" s="593" t="str">
        <f>IF(基本情報入力シート!I109="","",基本情報入力シート!I109)</f>
        <v/>
      </c>
      <c r="I88" s="593" t="str">
        <f>IF(基本情報入力シート!J109="","",基本情報入力シート!J109)</f>
        <v/>
      </c>
      <c r="J88" s="593" t="str">
        <f>IF(基本情報入力シート!K109="","",基本情報入力シート!K109)</f>
        <v/>
      </c>
      <c r="K88" s="594" t="str">
        <f>IF(基本情報入力シート!L109="","",基本情報入力シート!L109)</f>
        <v/>
      </c>
      <c r="L88" s="595" t="str">
        <f>IF(基本情報入力シート!M109="","",基本情報入力シート!M109)</f>
        <v/>
      </c>
      <c r="M88" s="595" t="str">
        <f>IF(基本情報入力シート!R109="","",基本情報入力シート!R109)</f>
        <v/>
      </c>
      <c r="N88" s="595" t="str">
        <f>IF(基本情報入力シート!W109="","",基本情報入力シート!W109)</f>
        <v/>
      </c>
      <c r="O88" s="590" t="str">
        <f>IF(基本情報入力シート!X109="","",基本情報入力シート!X109)</f>
        <v/>
      </c>
      <c r="P88" s="596" t="str">
        <f>IF(基本情報入力シート!Y109="","",基本情報入力シート!Y109)</f>
        <v/>
      </c>
      <c r="Q88" s="597" t="str">
        <f>IF(基本情報入力シート!Z109="","",基本情報入力シート!Z109)</f>
        <v/>
      </c>
      <c r="R88" s="624" t="str">
        <f>IF(基本情報入力シート!AA109="","",基本情報入力シート!AA109)</f>
        <v/>
      </c>
      <c r="S88" s="625"/>
      <c r="T88" s="626"/>
      <c r="U88" s="627" t="str">
        <f>IF(P88="","",VLOOKUP(P88,【参考】数式用!$A$5:$I$38,MATCH(T88,【参考】数式用!$H$4:$I$4,0)+7,0))</f>
        <v/>
      </c>
      <c r="V88" s="834"/>
      <c r="W88" s="235" t="s">
        <v>193</v>
      </c>
      <c r="X88" s="628"/>
      <c r="Y88" s="232" t="s">
        <v>194</v>
      </c>
      <c r="Z88" s="628"/>
      <c r="AA88" s="384" t="s">
        <v>195</v>
      </c>
      <c r="AB88" s="628"/>
      <c r="AC88" s="232" t="s">
        <v>194</v>
      </c>
      <c r="AD88" s="628"/>
      <c r="AE88" s="232" t="s">
        <v>196</v>
      </c>
      <c r="AF88" s="604" t="s">
        <v>197</v>
      </c>
      <c r="AG88" s="605" t="str">
        <f t="shared" si="10"/>
        <v/>
      </c>
      <c r="AH88" s="606" t="s">
        <v>198</v>
      </c>
      <c r="AI88" s="607" t="str">
        <f t="shared" si="9"/>
        <v/>
      </c>
      <c r="AJ88" s="190"/>
      <c r="AK88" s="629" t="str">
        <f t="shared" si="11"/>
        <v>○</v>
      </c>
      <c r="AL88" s="630" t="str">
        <f t="shared" si="12"/>
        <v/>
      </c>
      <c r="AM88" s="631"/>
      <c r="AN88" s="631"/>
      <c r="AO88" s="631"/>
      <c r="AP88" s="631"/>
      <c r="AQ88" s="631"/>
      <c r="AR88" s="631"/>
      <c r="AS88" s="631"/>
      <c r="AT88" s="631"/>
      <c r="AU88" s="632"/>
    </row>
    <row r="89" spans="1:47" ht="33" customHeight="1" thickBot="1">
      <c r="A89" s="590">
        <f t="shared" si="2"/>
        <v>78</v>
      </c>
      <c r="B89" s="591" t="str">
        <f>IF(基本情報入力シート!C110="","",基本情報入力シート!C110)</f>
        <v/>
      </c>
      <c r="C89" s="592" t="str">
        <f>IF(基本情報入力シート!D110="","",基本情報入力シート!D110)</f>
        <v/>
      </c>
      <c r="D89" s="593" t="str">
        <f>IF(基本情報入力シート!E110="","",基本情報入力シート!E110)</f>
        <v/>
      </c>
      <c r="E89" s="593" t="str">
        <f>IF(基本情報入力シート!F110="","",基本情報入力シート!F110)</f>
        <v/>
      </c>
      <c r="F89" s="593" t="str">
        <f>IF(基本情報入力シート!G110="","",基本情報入力シート!G110)</f>
        <v/>
      </c>
      <c r="G89" s="593" t="str">
        <f>IF(基本情報入力シート!H110="","",基本情報入力シート!H110)</f>
        <v/>
      </c>
      <c r="H89" s="593" t="str">
        <f>IF(基本情報入力シート!I110="","",基本情報入力シート!I110)</f>
        <v/>
      </c>
      <c r="I89" s="593" t="str">
        <f>IF(基本情報入力シート!J110="","",基本情報入力シート!J110)</f>
        <v/>
      </c>
      <c r="J89" s="593" t="str">
        <f>IF(基本情報入力シート!K110="","",基本情報入力シート!K110)</f>
        <v/>
      </c>
      <c r="K89" s="594" t="str">
        <f>IF(基本情報入力シート!L110="","",基本情報入力シート!L110)</f>
        <v/>
      </c>
      <c r="L89" s="595" t="str">
        <f>IF(基本情報入力シート!M110="","",基本情報入力シート!M110)</f>
        <v/>
      </c>
      <c r="M89" s="595" t="str">
        <f>IF(基本情報入力シート!R110="","",基本情報入力シート!R110)</f>
        <v/>
      </c>
      <c r="N89" s="595" t="str">
        <f>IF(基本情報入力シート!W110="","",基本情報入力シート!W110)</f>
        <v/>
      </c>
      <c r="O89" s="590" t="str">
        <f>IF(基本情報入力シート!X110="","",基本情報入力シート!X110)</f>
        <v/>
      </c>
      <c r="P89" s="596" t="str">
        <f>IF(基本情報入力シート!Y110="","",基本情報入力シート!Y110)</f>
        <v/>
      </c>
      <c r="Q89" s="597" t="str">
        <f>IF(基本情報入力シート!Z110="","",基本情報入力シート!Z110)</f>
        <v/>
      </c>
      <c r="R89" s="624" t="str">
        <f>IF(基本情報入力シート!AA110="","",基本情報入力シート!AA110)</f>
        <v/>
      </c>
      <c r="S89" s="625"/>
      <c r="T89" s="626"/>
      <c r="U89" s="627" t="str">
        <f>IF(P89="","",VLOOKUP(P89,【参考】数式用!$A$5:$I$38,MATCH(T89,【参考】数式用!$H$4:$I$4,0)+7,0))</f>
        <v/>
      </c>
      <c r="V89" s="834"/>
      <c r="W89" s="235" t="s">
        <v>193</v>
      </c>
      <c r="X89" s="628"/>
      <c r="Y89" s="232" t="s">
        <v>194</v>
      </c>
      <c r="Z89" s="628"/>
      <c r="AA89" s="384" t="s">
        <v>195</v>
      </c>
      <c r="AB89" s="628"/>
      <c r="AC89" s="232" t="s">
        <v>194</v>
      </c>
      <c r="AD89" s="628"/>
      <c r="AE89" s="232" t="s">
        <v>196</v>
      </c>
      <c r="AF89" s="604" t="s">
        <v>197</v>
      </c>
      <c r="AG89" s="605" t="str">
        <f t="shared" si="10"/>
        <v/>
      </c>
      <c r="AH89" s="606" t="s">
        <v>198</v>
      </c>
      <c r="AI89" s="607" t="str">
        <f t="shared" si="9"/>
        <v/>
      </c>
      <c r="AJ89" s="190"/>
      <c r="AK89" s="629" t="str">
        <f t="shared" si="11"/>
        <v>○</v>
      </c>
      <c r="AL89" s="630" t="str">
        <f t="shared" si="12"/>
        <v/>
      </c>
      <c r="AM89" s="631"/>
      <c r="AN89" s="631"/>
      <c r="AO89" s="631"/>
      <c r="AP89" s="631"/>
      <c r="AQ89" s="631"/>
      <c r="AR89" s="631"/>
      <c r="AS89" s="631"/>
      <c r="AT89" s="631"/>
      <c r="AU89" s="632"/>
    </row>
    <row r="90" spans="1:47" ht="33" customHeight="1" thickBot="1">
      <c r="A90" s="590">
        <f t="shared" si="2"/>
        <v>79</v>
      </c>
      <c r="B90" s="591" t="str">
        <f>IF(基本情報入力シート!C111="","",基本情報入力シート!C111)</f>
        <v/>
      </c>
      <c r="C90" s="592" t="str">
        <f>IF(基本情報入力シート!D111="","",基本情報入力シート!D111)</f>
        <v/>
      </c>
      <c r="D90" s="593" t="str">
        <f>IF(基本情報入力シート!E111="","",基本情報入力シート!E111)</f>
        <v/>
      </c>
      <c r="E90" s="593" t="str">
        <f>IF(基本情報入力シート!F111="","",基本情報入力シート!F111)</f>
        <v/>
      </c>
      <c r="F90" s="593" t="str">
        <f>IF(基本情報入力シート!G111="","",基本情報入力シート!G111)</f>
        <v/>
      </c>
      <c r="G90" s="593" t="str">
        <f>IF(基本情報入力シート!H111="","",基本情報入力シート!H111)</f>
        <v/>
      </c>
      <c r="H90" s="593" t="str">
        <f>IF(基本情報入力シート!I111="","",基本情報入力シート!I111)</f>
        <v/>
      </c>
      <c r="I90" s="593" t="str">
        <f>IF(基本情報入力シート!J111="","",基本情報入力シート!J111)</f>
        <v/>
      </c>
      <c r="J90" s="593" t="str">
        <f>IF(基本情報入力シート!K111="","",基本情報入力シート!K111)</f>
        <v/>
      </c>
      <c r="K90" s="594" t="str">
        <f>IF(基本情報入力シート!L111="","",基本情報入力シート!L111)</f>
        <v/>
      </c>
      <c r="L90" s="595" t="str">
        <f>IF(基本情報入力シート!M111="","",基本情報入力シート!M111)</f>
        <v/>
      </c>
      <c r="M90" s="595" t="str">
        <f>IF(基本情報入力シート!R111="","",基本情報入力シート!R111)</f>
        <v/>
      </c>
      <c r="N90" s="595" t="str">
        <f>IF(基本情報入力シート!W111="","",基本情報入力シート!W111)</f>
        <v/>
      </c>
      <c r="O90" s="590" t="str">
        <f>IF(基本情報入力シート!X111="","",基本情報入力シート!X111)</f>
        <v/>
      </c>
      <c r="P90" s="596" t="str">
        <f>IF(基本情報入力シート!Y111="","",基本情報入力シート!Y111)</f>
        <v/>
      </c>
      <c r="Q90" s="597" t="str">
        <f>IF(基本情報入力シート!Z111="","",基本情報入力シート!Z111)</f>
        <v/>
      </c>
      <c r="R90" s="624" t="str">
        <f>IF(基本情報入力シート!AA111="","",基本情報入力シート!AA111)</f>
        <v/>
      </c>
      <c r="S90" s="625"/>
      <c r="T90" s="626"/>
      <c r="U90" s="627" t="str">
        <f>IF(P90="","",VLOOKUP(P90,【参考】数式用!$A$5:$I$38,MATCH(T90,【参考】数式用!$H$4:$I$4,0)+7,0))</f>
        <v/>
      </c>
      <c r="V90" s="834"/>
      <c r="W90" s="235" t="s">
        <v>193</v>
      </c>
      <c r="X90" s="628"/>
      <c r="Y90" s="232" t="s">
        <v>194</v>
      </c>
      <c r="Z90" s="628"/>
      <c r="AA90" s="384" t="s">
        <v>195</v>
      </c>
      <c r="AB90" s="628"/>
      <c r="AC90" s="232" t="s">
        <v>194</v>
      </c>
      <c r="AD90" s="628"/>
      <c r="AE90" s="232" t="s">
        <v>196</v>
      </c>
      <c r="AF90" s="604" t="s">
        <v>197</v>
      </c>
      <c r="AG90" s="605" t="str">
        <f t="shared" si="10"/>
        <v/>
      </c>
      <c r="AH90" s="606" t="s">
        <v>198</v>
      </c>
      <c r="AI90" s="607" t="str">
        <f t="shared" si="9"/>
        <v/>
      </c>
      <c r="AJ90" s="190"/>
      <c r="AK90" s="629" t="str">
        <f t="shared" si="11"/>
        <v>○</v>
      </c>
      <c r="AL90" s="630" t="str">
        <f t="shared" si="12"/>
        <v/>
      </c>
      <c r="AM90" s="631"/>
      <c r="AN90" s="631"/>
      <c r="AO90" s="631"/>
      <c r="AP90" s="631"/>
      <c r="AQ90" s="631"/>
      <c r="AR90" s="631"/>
      <c r="AS90" s="631"/>
      <c r="AT90" s="631"/>
      <c r="AU90" s="632"/>
    </row>
    <row r="91" spans="1:47" ht="33" customHeight="1" thickBot="1">
      <c r="A91" s="590">
        <f t="shared" si="2"/>
        <v>80</v>
      </c>
      <c r="B91" s="591" t="str">
        <f>IF(基本情報入力シート!C112="","",基本情報入力シート!C112)</f>
        <v/>
      </c>
      <c r="C91" s="592" t="str">
        <f>IF(基本情報入力シート!D112="","",基本情報入力シート!D112)</f>
        <v/>
      </c>
      <c r="D91" s="593" t="str">
        <f>IF(基本情報入力シート!E112="","",基本情報入力シート!E112)</f>
        <v/>
      </c>
      <c r="E91" s="593" t="str">
        <f>IF(基本情報入力シート!F112="","",基本情報入力シート!F112)</f>
        <v/>
      </c>
      <c r="F91" s="593" t="str">
        <f>IF(基本情報入力シート!G112="","",基本情報入力シート!G112)</f>
        <v/>
      </c>
      <c r="G91" s="593" t="str">
        <f>IF(基本情報入力シート!H112="","",基本情報入力シート!H112)</f>
        <v/>
      </c>
      <c r="H91" s="593" t="str">
        <f>IF(基本情報入力シート!I112="","",基本情報入力シート!I112)</f>
        <v/>
      </c>
      <c r="I91" s="593" t="str">
        <f>IF(基本情報入力シート!J112="","",基本情報入力シート!J112)</f>
        <v/>
      </c>
      <c r="J91" s="593" t="str">
        <f>IF(基本情報入力シート!K112="","",基本情報入力シート!K112)</f>
        <v/>
      </c>
      <c r="K91" s="594" t="str">
        <f>IF(基本情報入力シート!L112="","",基本情報入力シート!L112)</f>
        <v/>
      </c>
      <c r="L91" s="595" t="str">
        <f>IF(基本情報入力シート!M112="","",基本情報入力シート!M112)</f>
        <v/>
      </c>
      <c r="M91" s="595" t="str">
        <f>IF(基本情報入力シート!R112="","",基本情報入力シート!R112)</f>
        <v/>
      </c>
      <c r="N91" s="595" t="str">
        <f>IF(基本情報入力シート!W112="","",基本情報入力シート!W112)</f>
        <v/>
      </c>
      <c r="O91" s="590" t="str">
        <f>IF(基本情報入力シート!X112="","",基本情報入力シート!X112)</f>
        <v/>
      </c>
      <c r="P91" s="596" t="str">
        <f>IF(基本情報入力シート!Y112="","",基本情報入力シート!Y112)</f>
        <v/>
      </c>
      <c r="Q91" s="597" t="str">
        <f>IF(基本情報入力シート!Z112="","",基本情報入力シート!Z112)</f>
        <v/>
      </c>
      <c r="R91" s="624" t="str">
        <f>IF(基本情報入力シート!AA112="","",基本情報入力シート!AA112)</f>
        <v/>
      </c>
      <c r="S91" s="625"/>
      <c r="T91" s="626"/>
      <c r="U91" s="627" t="str">
        <f>IF(P91="","",VLOOKUP(P91,【参考】数式用!$A$5:$I$38,MATCH(T91,【参考】数式用!$H$4:$I$4,0)+7,0))</f>
        <v/>
      </c>
      <c r="V91" s="834"/>
      <c r="W91" s="235" t="s">
        <v>193</v>
      </c>
      <c r="X91" s="628"/>
      <c r="Y91" s="232" t="s">
        <v>194</v>
      </c>
      <c r="Z91" s="628"/>
      <c r="AA91" s="384" t="s">
        <v>195</v>
      </c>
      <c r="AB91" s="628"/>
      <c r="AC91" s="232" t="s">
        <v>194</v>
      </c>
      <c r="AD91" s="628"/>
      <c r="AE91" s="232" t="s">
        <v>196</v>
      </c>
      <c r="AF91" s="604" t="s">
        <v>197</v>
      </c>
      <c r="AG91" s="605" t="str">
        <f t="shared" si="10"/>
        <v/>
      </c>
      <c r="AH91" s="606" t="s">
        <v>198</v>
      </c>
      <c r="AI91" s="607" t="str">
        <f t="shared" si="9"/>
        <v/>
      </c>
      <c r="AJ91" s="190"/>
      <c r="AK91" s="629" t="str">
        <f t="shared" si="11"/>
        <v>○</v>
      </c>
      <c r="AL91" s="630" t="str">
        <f t="shared" si="12"/>
        <v/>
      </c>
      <c r="AM91" s="631"/>
      <c r="AN91" s="631"/>
      <c r="AO91" s="631"/>
      <c r="AP91" s="631"/>
      <c r="AQ91" s="631"/>
      <c r="AR91" s="631"/>
      <c r="AS91" s="631"/>
      <c r="AT91" s="631"/>
      <c r="AU91" s="632"/>
    </row>
    <row r="92" spans="1:47" ht="33" customHeight="1" thickBot="1">
      <c r="A92" s="590">
        <f t="shared" si="2"/>
        <v>81</v>
      </c>
      <c r="B92" s="591" t="str">
        <f>IF(基本情報入力シート!C113="","",基本情報入力シート!C113)</f>
        <v/>
      </c>
      <c r="C92" s="592" t="str">
        <f>IF(基本情報入力シート!D113="","",基本情報入力シート!D113)</f>
        <v/>
      </c>
      <c r="D92" s="593" t="str">
        <f>IF(基本情報入力シート!E113="","",基本情報入力シート!E113)</f>
        <v/>
      </c>
      <c r="E92" s="593" t="str">
        <f>IF(基本情報入力シート!F113="","",基本情報入力シート!F113)</f>
        <v/>
      </c>
      <c r="F92" s="593" t="str">
        <f>IF(基本情報入力シート!G113="","",基本情報入力シート!G113)</f>
        <v/>
      </c>
      <c r="G92" s="593" t="str">
        <f>IF(基本情報入力シート!H113="","",基本情報入力シート!H113)</f>
        <v/>
      </c>
      <c r="H92" s="593" t="str">
        <f>IF(基本情報入力シート!I113="","",基本情報入力シート!I113)</f>
        <v/>
      </c>
      <c r="I92" s="593" t="str">
        <f>IF(基本情報入力シート!J113="","",基本情報入力シート!J113)</f>
        <v/>
      </c>
      <c r="J92" s="593" t="str">
        <f>IF(基本情報入力シート!K113="","",基本情報入力シート!K113)</f>
        <v/>
      </c>
      <c r="K92" s="594" t="str">
        <f>IF(基本情報入力シート!L113="","",基本情報入力シート!L113)</f>
        <v/>
      </c>
      <c r="L92" s="595" t="str">
        <f>IF(基本情報入力シート!M113="","",基本情報入力シート!M113)</f>
        <v/>
      </c>
      <c r="M92" s="595" t="str">
        <f>IF(基本情報入力シート!R113="","",基本情報入力シート!R113)</f>
        <v/>
      </c>
      <c r="N92" s="595" t="str">
        <f>IF(基本情報入力シート!W113="","",基本情報入力シート!W113)</f>
        <v/>
      </c>
      <c r="O92" s="590" t="str">
        <f>IF(基本情報入力シート!X113="","",基本情報入力シート!X113)</f>
        <v/>
      </c>
      <c r="P92" s="596" t="str">
        <f>IF(基本情報入力シート!Y113="","",基本情報入力シート!Y113)</f>
        <v/>
      </c>
      <c r="Q92" s="597" t="str">
        <f>IF(基本情報入力シート!Z113="","",基本情報入力シート!Z113)</f>
        <v/>
      </c>
      <c r="R92" s="624" t="str">
        <f>IF(基本情報入力シート!AA113="","",基本情報入力シート!AA113)</f>
        <v/>
      </c>
      <c r="S92" s="625"/>
      <c r="T92" s="626"/>
      <c r="U92" s="627" t="str">
        <f>IF(P92="","",VLOOKUP(P92,【参考】数式用!$A$5:$I$38,MATCH(T92,【参考】数式用!$H$4:$I$4,0)+7,0))</f>
        <v/>
      </c>
      <c r="V92" s="834"/>
      <c r="W92" s="235" t="s">
        <v>193</v>
      </c>
      <c r="X92" s="628"/>
      <c r="Y92" s="232" t="s">
        <v>194</v>
      </c>
      <c r="Z92" s="628"/>
      <c r="AA92" s="384" t="s">
        <v>195</v>
      </c>
      <c r="AB92" s="628"/>
      <c r="AC92" s="232" t="s">
        <v>194</v>
      </c>
      <c r="AD92" s="628"/>
      <c r="AE92" s="232" t="s">
        <v>196</v>
      </c>
      <c r="AF92" s="604" t="s">
        <v>197</v>
      </c>
      <c r="AG92" s="605" t="str">
        <f t="shared" si="10"/>
        <v/>
      </c>
      <c r="AH92" s="606" t="s">
        <v>198</v>
      </c>
      <c r="AI92" s="607" t="str">
        <f t="shared" si="9"/>
        <v/>
      </c>
      <c r="AJ92" s="190"/>
      <c r="AK92" s="629" t="str">
        <f t="shared" si="11"/>
        <v>○</v>
      </c>
      <c r="AL92" s="630" t="str">
        <f t="shared" si="12"/>
        <v/>
      </c>
      <c r="AM92" s="631"/>
      <c r="AN92" s="631"/>
      <c r="AO92" s="631"/>
      <c r="AP92" s="631"/>
      <c r="AQ92" s="631"/>
      <c r="AR92" s="631"/>
      <c r="AS92" s="631"/>
      <c r="AT92" s="631"/>
      <c r="AU92" s="632"/>
    </row>
    <row r="93" spans="1:47" ht="33" customHeight="1" thickBot="1">
      <c r="A93" s="590">
        <f t="shared" si="2"/>
        <v>82</v>
      </c>
      <c r="B93" s="591" t="str">
        <f>IF(基本情報入力シート!C114="","",基本情報入力シート!C114)</f>
        <v/>
      </c>
      <c r="C93" s="592" t="str">
        <f>IF(基本情報入力シート!D114="","",基本情報入力シート!D114)</f>
        <v/>
      </c>
      <c r="D93" s="593" t="str">
        <f>IF(基本情報入力シート!E114="","",基本情報入力シート!E114)</f>
        <v/>
      </c>
      <c r="E93" s="593" t="str">
        <f>IF(基本情報入力シート!F114="","",基本情報入力シート!F114)</f>
        <v/>
      </c>
      <c r="F93" s="593" t="str">
        <f>IF(基本情報入力シート!G114="","",基本情報入力シート!G114)</f>
        <v/>
      </c>
      <c r="G93" s="593" t="str">
        <f>IF(基本情報入力シート!H114="","",基本情報入力シート!H114)</f>
        <v/>
      </c>
      <c r="H93" s="593" t="str">
        <f>IF(基本情報入力シート!I114="","",基本情報入力シート!I114)</f>
        <v/>
      </c>
      <c r="I93" s="593" t="str">
        <f>IF(基本情報入力シート!J114="","",基本情報入力シート!J114)</f>
        <v/>
      </c>
      <c r="J93" s="593" t="str">
        <f>IF(基本情報入力シート!K114="","",基本情報入力シート!K114)</f>
        <v/>
      </c>
      <c r="K93" s="594" t="str">
        <f>IF(基本情報入力シート!L114="","",基本情報入力シート!L114)</f>
        <v/>
      </c>
      <c r="L93" s="595" t="str">
        <f>IF(基本情報入力シート!M114="","",基本情報入力シート!M114)</f>
        <v/>
      </c>
      <c r="M93" s="595" t="str">
        <f>IF(基本情報入力シート!R114="","",基本情報入力シート!R114)</f>
        <v/>
      </c>
      <c r="N93" s="595" t="str">
        <f>IF(基本情報入力シート!W114="","",基本情報入力シート!W114)</f>
        <v/>
      </c>
      <c r="O93" s="590" t="str">
        <f>IF(基本情報入力シート!X114="","",基本情報入力シート!X114)</f>
        <v/>
      </c>
      <c r="P93" s="596" t="str">
        <f>IF(基本情報入力シート!Y114="","",基本情報入力シート!Y114)</f>
        <v/>
      </c>
      <c r="Q93" s="597" t="str">
        <f>IF(基本情報入力シート!Z114="","",基本情報入力シート!Z114)</f>
        <v/>
      </c>
      <c r="R93" s="624" t="str">
        <f>IF(基本情報入力シート!AA114="","",基本情報入力シート!AA114)</f>
        <v/>
      </c>
      <c r="S93" s="625"/>
      <c r="T93" s="626"/>
      <c r="U93" s="627" t="str">
        <f>IF(P93="","",VLOOKUP(P93,【参考】数式用!$A$5:$I$38,MATCH(T93,【参考】数式用!$H$4:$I$4,0)+7,0))</f>
        <v/>
      </c>
      <c r="V93" s="834"/>
      <c r="W93" s="235" t="s">
        <v>193</v>
      </c>
      <c r="X93" s="628"/>
      <c r="Y93" s="232" t="s">
        <v>194</v>
      </c>
      <c r="Z93" s="628"/>
      <c r="AA93" s="384" t="s">
        <v>195</v>
      </c>
      <c r="AB93" s="628"/>
      <c r="AC93" s="232" t="s">
        <v>194</v>
      </c>
      <c r="AD93" s="628"/>
      <c r="AE93" s="232" t="s">
        <v>196</v>
      </c>
      <c r="AF93" s="604" t="s">
        <v>197</v>
      </c>
      <c r="AG93" s="605" t="str">
        <f t="shared" si="10"/>
        <v/>
      </c>
      <c r="AH93" s="606" t="s">
        <v>198</v>
      </c>
      <c r="AI93" s="607" t="str">
        <f t="shared" si="9"/>
        <v/>
      </c>
      <c r="AJ93" s="190"/>
      <c r="AK93" s="629" t="str">
        <f t="shared" si="11"/>
        <v>○</v>
      </c>
      <c r="AL93" s="630" t="str">
        <f t="shared" si="12"/>
        <v/>
      </c>
      <c r="AM93" s="631"/>
      <c r="AN93" s="631"/>
      <c r="AO93" s="631"/>
      <c r="AP93" s="631"/>
      <c r="AQ93" s="631"/>
      <c r="AR93" s="631"/>
      <c r="AS93" s="631"/>
      <c r="AT93" s="631"/>
      <c r="AU93" s="632"/>
    </row>
    <row r="94" spans="1:47" ht="33" customHeight="1" thickBot="1">
      <c r="A94" s="590">
        <f t="shared" si="2"/>
        <v>83</v>
      </c>
      <c r="B94" s="591" t="str">
        <f>IF(基本情報入力シート!C115="","",基本情報入力シート!C115)</f>
        <v/>
      </c>
      <c r="C94" s="592" t="str">
        <f>IF(基本情報入力シート!D115="","",基本情報入力シート!D115)</f>
        <v/>
      </c>
      <c r="D94" s="593" t="str">
        <f>IF(基本情報入力シート!E115="","",基本情報入力シート!E115)</f>
        <v/>
      </c>
      <c r="E94" s="593" t="str">
        <f>IF(基本情報入力シート!F115="","",基本情報入力シート!F115)</f>
        <v/>
      </c>
      <c r="F94" s="593" t="str">
        <f>IF(基本情報入力シート!G115="","",基本情報入力シート!G115)</f>
        <v/>
      </c>
      <c r="G94" s="593" t="str">
        <f>IF(基本情報入力シート!H115="","",基本情報入力シート!H115)</f>
        <v/>
      </c>
      <c r="H94" s="593" t="str">
        <f>IF(基本情報入力シート!I115="","",基本情報入力シート!I115)</f>
        <v/>
      </c>
      <c r="I94" s="593" t="str">
        <f>IF(基本情報入力シート!J115="","",基本情報入力シート!J115)</f>
        <v/>
      </c>
      <c r="J94" s="593" t="str">
        <f>IF(基本情報入力シート!K115="","",基本情報入力シート!K115)</f>
        <v/>
      </c>
      <c r="K94" s="594" t="str">
        <f>IF(基本情報入力シート!L115="","",基本情報入力シート!L115)</f>
        <v/>
      </c>
      <c r="L94" s="595" t="str">
        <f>IF(基本情報入力シート!M115="","",基本情報入力シート!M115)</f>
        <v/>
      </c>
      <c r="M94" s="595" t="str">
        <f>IF(基本情報入力シート!R115="","",基本情報入力シート!R115)</f>
        <v/>
      </c>
      <c r="N94" s="595" t="str">
        <f>IF(基本情報入力シート!W115="","",基本情報入力シート!W115)</f>
        <v/>
      </c>
      <c r="O94" s="590" t="str">
        <f>IF(基本情報入力シート!X115="","",基本情報入力シート!X115)</f>
        <v/>
      </c>
      <c r="P94" s="596" t="str">
        <f>IF(基本情報入力シート!Y115="","",基本情報入力シート!Y115)</f>
        <v/>
      </c>
      <c r="Q94" s="597" t="str">
        <f>IF(基本情報入力シート!Z115="","",基本情報入力シート!Z115)</f>
        <v/>
      </c>
      <c r="R94" s="624" t="str">
        <f>IF(基本情報入力シート!AA115="","",基本情報入力シート!AA115)</f>
        <v/>
      </c>
      <c r="S94" s="625"/>
      <c r="T94" s="626"/>
      <c r="U94" s="627" t="str">
        <f>IF(P94="","",VLOOKUP(P94,【参考】数式用!$A$5:$I$38,MATCH(T94,【参考】数式用!$H$4:$I$4,0)+7,0))</f>
        <v/>
      </c>
      <c r="V94" s="834"/>
      <c r="W94" s="235" t="s">
        <v>193</v>
      </c>
      <c r="X94" s="628"/>
      <c r="Y94" s="232" t="s">
        <v>194</v>
      </c>
      <c r="Z94" s="628"/>
      <c r="AA94" s="384" t="s">
        <v>195</v>
      </c>
      <c r="AB94" s="628"/>
      <c r="AC94" s="232" t="s">
        <v>194</v>
      </c>
      <c r="AD94" s="628"/>
      <c r="AE94" s="232" t="s">
        <v>196</v>
      </c>
      <c r="AF94" s="604" t="s">
        <v>197</v>
      </c>
      <c r="AG94" s="605" t="str">
        <f t="shared" si="10"/>
        <v/>
      </c>
      <c r="AH94" s="606" t="s">
        <v>198</v>
      </c>
      <c r="AI94" s="607" t="str">
        <f t="shared" si="9"/>
        <v/>
      </c>
      <c r="AJ94" s="190"/>
      <c r="AK94" s="629" t="str">
        <f t="shared" si="11"/>
        <v>○</v>
      </c>
      <c r="AL94" s="630" t="str">
        <f t="shared" si="12"/>
        <v/>
      </c>
      <c r="AM94" s="631"/>
      <c r="AN94" s="631"/>
      <c r="AO94" s="631"/>
      <c r="AP94" s="631"/>
      <c r="AQ94" s="631"/>
      <c r="AR94" s="631"/>
      <c r="AS94" s="631"/>
      <c r="AT94" s="631"/>
      <c r="AU94" s="632"/>
    </row>
    <row r="95" spans="1:47" ht="33" customHeight="1" thickBot="1">
      <c r="A95" s="590">
        <f t="shared" si="2"/>
        <v>84</v>
      </c>
      <c r="B95" s="591" t="str">
        <f>IF(基本情報入力シート!C116="","",基本情報入力シート!C116)</f>
        <v/>
      </c>
      <c r="C95" s="592" t="str">
        <f>IF(基本情報入力シート!D116="","",基本情報入力シート!D116)</f>
        <v/>
      </c>
      <c r="D95" s="593" t="str">
        <f>IF(基本情報入力シート!E116="","",基本情報入力シート!E116)</f>
        <v/>
      </c>
      <c r="E95" s="593" t="str">
        <f>IF(基本情報入力シート!F116="","",基本情報入力シート!F116)</f>
        <v/>
      </c>
      <c r="F95" s="593" t="str">
        <f>IF(基本情報入力シート!G116="","",基本情報入力シート!G116)</f>
        <v/>
      </c>
      <c r="G95" s="593" t="str">
        <f>IF(基本情報入力シート!H116="","",基本情報入力シート!H116)</f>
        <v/>
      </c>
      <c r="H95" s="593" t="str">
        <f>IF(基本情報入力シート!I116="","",基本情報入力シート!I116)</f>
        <v/>
      </c>
      <c r="I95" s="593" t="str">
        <f>IF(基本情報入力シート!J116="","",基本情報入力シート!J116)</f>
        <v/>
      </c>
      <c r="J95" s="593" t="str">
        <f>IF(基本情報入力シート!K116="","",基本情報入力シート!K116)</f>
        <v/>
      </c>
      <c r="K95" s="594" t="str">
        <f>IF(基本情報入力シート!L116="","",基本情報入力シート!L116)</f>
        <v/>
      </c>
      <c r="L95" s="595" t="str">
        <f>IF(基本情報入力シート!M116="","",基本情報入力シート!M116)</f>
        <v/>
      </c>
      <c r="M95" s="595" t="str">
        <f>IF(基本情報入力シート!R116="","",基本情報入力シート!R116)</f>
        <v/>
      </c>
      <c r="N95" s="595" t="str">
        <f>IF(基本情報入力シート!W116="","",基本情報入力シート!W116)</f>
        <v/>
      </c>
      <c r="O95" s="590" t="str">
        <f>IF(基本情報入力シート!X116="","",基本情報入力シート!X116)</f>
        <v/>
      </c>
      <c r="P95" s="596" t="str">
        <f>IF(基本情報入力シート!Y116="","",基本情報入力シート!Y116)</f>
        <v/>
      </c>
      <c r="Q95" s="597" t="str">
        <f>IF(基本情報入力シート!Z116="","",基本情報入力シート!Z116)</f>
        <v/>
      </c>
      <c r="R95" s="624" t="str">
        <f>IF(基本情報入力シート!AA116="","",基本情報入力シート!AA116)</f>
        <v/>
      </c>
      <c r="S95" s="625"/>
      <c r="T95" s="626"/>
      <c r="U95" s="627" t="str">
        <f>IF(P95="","",VLOOKUP(P95,【参考】数式用!$A$5:$I$38,MATCH(T95,【参考】数式用!$H$4:$I$4,0)+7,0))</f>
        <v/>
      </c>
      <c r="V95" s="834"/>
      <c r="W95" s="235" t="s">
        <v>193</v>
      </c>
      <c r="X95" s="628"/>
      <c r="Y95" s="232" t="s">
        <v>194</v>
      </c>
      <c r="Z95" s="628"/>
      <c r="AA95" s="384" t="s">
        <v>195</v>
      </c>
      <c r="AB95" s="628"/>
      <c r="AC95" s="232" t="s">
        <v>194</v>
      </c>
      <c r="AD95" s="628"/>
      <c r="AE95" s="232" t="s">
        <v>196</v>
      </c>
      <c r="AF95" s="604" t="s">
        <v>197</v>
      </c>
      <c r="AG95" s="605" t="str">
        <f t="shared" si="10"/>
        <v/>
      </c>
      <c r="AH95" s="606" t="s">
        <v>198</v>
      </c>
      <c r="AI95" s="607" t="str">
        <f t="shared" si="9"/>
        <v/>
      </c>
      <c r="AJ95" s="190"/>
      <c r="AK95" s="629" t="str">
        <f t="shared" si="11"/>
        <v>○</v>
      </c>
      <c r="AL95" s="630" t="str">
        <f t="shared" si="12"/>
        <v/>
      </c>
      <c r="AM95" s="631"/>
      <c r="AN95" s="631"/>
      <c r="AO95" s="631"/>
      <c r="AP95" s="631"/>
      <c r="AQ95" s="631"/>
      <c r="AR95" s="631"/>
      <c r="AS95" s="631"/>
      <c r="AT95" s="631"/>
      <c r="AU95" s="632"/>
    </row>
    <row r="96" spans="1:47" ht="33" customHeight="1" thickBot="1">
      <c r="A96" s="590">
        <f t="shared" si="2"/>
        <v>85</v>
      </c>
      <c r="B96" s="591" t="str">
        <f>IF(基本情報入力シート!C117="","",基本情報入力シート!C117)</f>
        <v/>
      </c>
      <c r="C96" s="592" t="str">
        <f>IF(基本情報入力シート!D117="","",基本情報入力シート!D117)</f>
        <v/>
      </c>
      <c r="D96" s="593" t="str">
        <f>IF(基本情報入力シート!E117="","",基本情報入力シート!E117)</f>
        <v/>
      </c>
      <c r="E96" s="593" t="str">
        <f>IF(基本情報入力シート!F117="","",基本情報入力シート!F117)</f>
        <v/>
      </c>
      <c r="F96" s="593" t="str">
        <f>IF(基本情報入力シート!G117="","",基本情報入力シート!G117)</f>
        <v/>
      </c>
      <c r="G96" s="593" t="str">
        <f>IF(基本情報入力シート!H117="","",基本情報入力シート!H117)</f>
        <v/>
      </c>
      <c r="H96" s="593" t="str">
        <f>IF(基本情報入力シート!I117="","",基本情報入力シート!I117)</f>
        <v/>
      </c>
      <c r="I96" s="593" t="str">
        <f>IF(基本情報入力シート!J117="","",基本情報入力シート!J117)</f>
        <v/>
      </c>
      <c r="J96" s="593" t="str">
        <f>IF(基本情報入力シート!K117="","",基本情報入力シート!K117)</f>
        <v/>
      </c>
      <c r="K96" s="594" t="str">
        <f>IF(基本情報入力シート!L117="","",基本情報入力シート!L117)</f>
        <v/>
      </c>
      <c r="L96" s="595" t="str">
        <f>IF(基本情報入力シート!M117="","",基本情報入力シート!M117)</f>
        <v/>
      </c>
      <c r="M96" s="595" t="str">
        <f>IF(基本情報入力シート!R117="","",基本情報入力シート!R117)</f>
        <v/>
      </c>
      <c r="N96" s="595" t="str">
        <f>IF(基本情報入力シート!W117="","",基本情報入力シート!W117)</f>
        <v/>
      </c>
      <c r="O96" s="590" t="str">
        <f>IF(基本情報入力シート!X117="","",基本情報入力シート!X117)</f>
        <v/>
      </c>
      <c r="P96" s="596" t="str">
        <f>IF(基本情報入力シート!Y117="","",基本情報入力シート!Y117)</f>
        <v/>
      </c>
      <c r="Q96" s="597" t="str">
        <f>IF(基本情報入力シート!Z117="","",基本情報入力シート!Z117)</f>
        <v/>
      </c>
      <c r="R96" s="624" t="str">
        <f>IF(基本情報入力シート!AA117="","",基本情報入力シート!AA117)</f>
        <v/>
      </c>
      <c r="S96" s="625"/>
      <c r="T96" s="626"/>
      <c r="U96" s="627" t="str">
        <f>IF(P96="","",VLOOKUP(P96,【参考】数式用!$A$5:$I$38,MATCH(T96,【参考】数式用!$H$4:$I$4,0)+7,0))</f>
        <v/>
      </c>
      <c r="V96" s="834"/>
      <c r="W96" s="235" t="s">
        <v>193</v>
      </c>
      <c r="X96" s="628"/>
      <c r="Y96" s="232" t="s">
        <v>194</v>
      </c>
      <c r="Z96" s="628"/>
      <c r="AA96" s="384" t="s">
        <v>195</v>
      </c>
      <c r="AB96" s="628"/>
      <c r="AC96" s="232" t="s">
        <v>194</v>
      </c>
      <c r="AD96" s="628"/>
      <c r="AE96" s="232" t="s">
        <v>196</v>
      </c>
      <c r="AF96" s="604" t="s">
        <v>197</v>
      </c>
      <c r="AG96" s="605" t="str">
        <f t="shared" si="10"/>
        <v/>
      </c>
      <c r="AH96" s="606" t="s">
        <v>198</v>
      </c>
      <c r="AI96" s="607" t="str">
        <f t="shared" si="9"/>
        <v/>
      </c>
      <c r="AJ96" s="190"/>
      <c r="AK96" s="629" t="str">
        <f t="shared" si="11"/>
        <v>○</v>
      </c>
      <c r="AL96" s="630" t="str">
        <f t="shared" si="12"/>
        <v/>
      </c>
      <c r="AM96" s="631"/>
      <c r="AN96" s="631"/>
      <c r="AO96" s="631"/>
      <c r="AP96" s="631"/>
      <c r="AQ96" s="631"/>
      <c r="AR96" s="631"/>
      <c r="AS96" s="631"/>
      <c r="AT96" s="631"/>
      <c r="AU96" s="632"/>
    </row>
    <row r="97" spans="1:47" ht="33" customHeight="1" thickBot="1">
      <c r="A97" s="590">
        <f t="shared" si="2"/>
        <v>86</v>
      </c>
      <c r="B97" s="591" t="str">
        <f>IF(基本情報入力シート!C118="","",基本情報入力シート!C118)</f>
        <v/>
      </c>
      <c r="C97" s="592" t="str">
        <f>IF(基本情報入力シート!D118="","",基本情報入力シート!D118)</f>
        <v/>
      </c>
      <c r="D97" s="593" t="str">
        <f>IF(基本情報入力シート!E118="","",基本情報入力シート!E118)</f>
        <v/>
      </c>
      <c r="E97" s="593" t="str">
        <f>IF(基本情報入力シート!F118="","",基本情報入力シート!F118)</f>
        <v/>
      </c>
      <c r="F97" s="593" t="str">
        <f>IF(基本情報入力シート!G118="","",基本情報入力シート!G118)</f>
        <v/>
      </c>
      <c r="G97" s="593" t="str">
        <f>IF(基本情報入力シート!H118="","",基本情報入力シート!H118)</f>
        <v/>
      </c>
      <c r="H97" s="593" t="str">
        <f>IF(基本情報入力シート!I118="","",基本情報入力シート!I118)</f>
        <v/>
      </c>
      <c r="I97" s="593" t="str">
        <f>IF(基本情報入力シート!J118="","",基本情報入力シート!J118)</f>
        <v/>
      </c>
      <c r="J97" s="593" t="str">
        <f>IF(基本情報入力シート!K118="","",基本情報入力シート!K118)</f>
        <v/>
      </c>
      <c r="K97" s="594" t="str">
        <f>IF(基本情報入力シート!L118="","",基本情報入力シート!L118)</f>
        <v/>
      </c>
      <c r="L97" s="595" t="str">
        <f>IF(基本情報入力シート!M118="","",基本情報入力シート!M118)</f>
        <v/>
      </c>
      <c r="M97" s="595" t="str">
        <f>IF(基本情報入力シート!R118="","",基本情報入力シート!R118)</f>
        <v/>
      </c>
      <c r="N97" s="595" t="str">
        <f>IF(基本情報入力シート!W118="","",基本情報入力シート!W118)</f>
        <v/>
      </c>
      <c r="O97" s="590" t="str">
        <f>IF(基本情報入力シート!X118="","",基本情報入力シート!X118)</f>
        <v/>
      </c>
      <c r="P97" s="596" t="str">
        <f>IF(基本情報入力シート!Y118="","",基本情報入力シート!Y118)</f>
        <v/>
      </c>
      <c r="Q97" s="597" t="str">
        <f>IF(基本情報入力シート!Z118="","",基本情報入力シート!Z118)</f>
        <v/>
      </c>
      <c r="R97" s="624" t="str">
        <f>IF(基本情報入力シート!AA118="","",基本情報入力シート!AA118)</f>
        <v/>
      </c>
      <c r="S97" s="625"/>
      <c r="T97" s="626"/>
      <c r="U97" s="627" t="str">
        <f>IF(P97="","",VLOOKUP(P97,【参考】数式用!$A$5:$I$38,MATCH(T97,【参考】数式用!$H$4:$I$4,0)+7,0))</f>
        <v/>
      </c>
      <c r="V97" s="834"/>
      <c r="W97" s="235" t="s">
        <v>193</v>
      </c>
      <c r="X97" s="628"/>
      <c r="Y97" s="232" t="s">
        <v>194</v>
      </c>
      <c r="Z97" s="628"/>
      <c r="AA97" s="384" t="s">
        <v>195</v>
      </c>
      <c r="AB97" s="628"/>
      <c r="AC97" s="232" t="s">
        <v>194</v>
      </c>
      <c r="AD97" s="628"/>
      <c r="AE97" s="232" t="s">
        <v>196</v>
      </c>
      <c r="AF97" s="604" t="s">
        <v>197</v>
      </c>
      <c r="AG97" s="605" t="str">
        <f t="shared" si="10"/>
        <v/>
      </c>
      <c r="AH97" s="606" t="s">
        <v>198</v>
      </c>
      <c r="AI97" s="607" t="str">
        <f t="shared" si="9"/>
        <v/>
      </c>
      <c r="AJ97" s="190"/>
      <c r="AK97" s="629" t="str">
        <f t="shared" si="11"/>
        <v>○</v>
      </c>
      <c r="AL97" s="630" t="str">
        <f t="shared" si="12"/>
        <v/>
      </c>
      <c r="AM97" s="631"/>
      <c r="AN97" s="631"/>
      <c r="AO97" s="631"/>
      <c r="AP97" s="631"/>
      <c r="AQ97" s="631"/>
      <c r="AR97" s="631"/>
      <c r="AS97" s="631"/>
      <c r="AT97" s="631"/>
      <c r="AU97" s="632"/>
    </row>
    <row r="98" spans="1:47" ht="33" customHeight="1" thickBot="1">
      <c r="A98" s="590">
        <f t="shared" si="2"/>
        <v>87</v>
      </c>
      <c r="B98" s="591" t="str">
        <f>IF(基本情報入力シート!C119="","",基本情報入力シート!C119)</f>
        <v/>
      </c>
      <c r="C98" s="592" t="str">
        <f>IF(基本情報入力シート!D119="","",基本情報入力シート!D119)</f>
        <v/>
      </c>
      <c r="D98" s="593" t="str">
        <f>IF(基本情報入力シート!E119="","",基本情報入力シート!E119)</f>
        <v/>
      </c>
      <c r="E98" s="593" t="str">
        <f>IF(基本情報入力シート!F119="","",基本情報入力シート!F119)</f>
        <v/>
      </c>
      <c r="F98" s="593" t="str">
        <f>IF(基本情報入力シート!G119="","",基本情報入力シート!G119)</f>
        <v/>
      </c>
      <c r="G98" s="593" t="str">
        <f>IF(基本情報入力シート!H119="","",基本情報入力シート!H119)</f>
        <v/>
      </c>
      <c r="H98" s="593" t="str">
        <f>IF(基本情報入力シート!I119="","",基本情報入力シート!I119)</f>
        <v/>
      </c>
      <c r="I98" s="593" t="str">
        <f>IF(基本情報入力シート!J119="","",基本情報入力シート!J119)</f>
        <v/>
      </c>
      <c r="J98" s="593" t="str">
        <f>IF(基本情報入力シート!K119="","",基本情報入力シート!K119)</f>
        <v/>
      </c>
      <c r="K98" s="594" t="str">
        <f>IF(基本情報入力シート!L119="","",基本情報入力シート!L119)</f>
        <v/>
      </c>
      <c r="L98" s="595" t="str">
        <f>IF(基本情報入力シート!M119="","",基本情報入力シート!M119)</f>
        <v/>
      </c>
      <c r="M98" s="595" t="str">
        <f>IF(基本情報入力シート!R119="","",基本情報入力シート!R119)</f>
        <v/>
      </c>
      <c r="N98" s="595" t="str">
        <f>IF(基本情報入力シート!W119="","",基本情報入力シート!W119)</f>
        <v/>
      </c>
      <c r="O98" s="590" t="str">
        <f>IF(基本情報入力シート!X119="","",基本情報入力シート!X119)</f>
        <v/>
      </c>
      <c r="P98" s="596" t="str">
        <f>IF(基本情報入力シート!Y119="","",基本情報入力シート!Y119)</f>
        <v/>
      </c>
      <c r="Q98" s="597" t="str">
        <f>IF(基本情報入力シート!Z119="","",基本情報入力シート!Z119)</f>
        <v/>
      </c>
      <c r="R98" s="624" t="str">
        <f>IF(基本情報入力シート!AA119="","",基本情報入力シート!AA119)</f>
        <v/>
      </c>
      <c r="S98" s="625"/>
      <c r="T98" s="626"/>
      <c r="U98" s="627" t="str">
        <f>IF(P98="","",VLOOKUP(P98,【参考】数式用!$A$5:$I$38,MATCH(T98,【参考】数式用!$H$4:$I$4,0)+7,0))</f>
        <v/>
      </c>
      <c r="V98" s="834"/>
      <c r="W98" s="235" t="s">
        <v>193</v>
      </c>
      <c r="X98" s="628"/>
      <c r="Y98" s="232" t="s">
        <v>194</v>
      </c>
      <c r="Z98" s="628"/>
      <c r="AA98" s="384" t="s">
        <v>195</v>
      </c>
      <c r="AB98" s="628"/>
      <c r="AC98" s="232" t="s">
        <v>194</v>
      </c>
      <c r="AD98" s="628"/>
      <c r="AE98" s="232" t="s">
        <v>196</v>
      </c>
      <c r="AF98" s="604" t="s">
        <v>197</v>
      </c>
      <c r="AG98" s="605" t="str">
        <f t="shared" si="10"/>
        <v/>
      </c>
      <c r="AH98" s="606" t="s">
        <v>198</v>
      </c>
      <c r="AI98" s="607" t="str">
        <f t="shared" si="9"/>
        <v/>
      </c>
      <c r="AJ98" s="190"/>
      <c r="AK98" s="629" t="str">
        <f t="shared" si="11"/>
        <v>○</v>
      </c>
      <c r="AL98" s="630" t="str">
        <f t="shared" si="12"/>
        <v/>
      </c>
      <c r="AM98" s="631"/>
      <c r="AN98" s="631"/>
      <c r="AO98" s="631"/>
      <c r="AP98" s="631"/>
      <c r="AQ98" s="631"/>
      <c r="AR98" s="631"/>
      <c r="AS98" s="631"/>
      <c r="AT98" s="631"/>
      <c r="AU98" s="632"/>
    </row>
    <row r="99" spans="1:47" ht="33" customHeight="1" thickBot="1">
      <c r="A99" s="590">
        <f t="shared" si="2"/>
        <v>88</v>
      </c>
      <c r="B99" s="591" t="str">
        <f>IF(基本情報入力シート!C120="","",基本情報入力シート!C120)</f>
        <v/>
      </c>
      <c r="C99" s="592" t="str">
        <f>IF(基本情報入力シート!D120="","",基本情報入力シート!D120)</f>
        <v/>
      </c>
      <c r="D99" s="593" t="str">
        <f>IF(基本情報入力シート!E120="","",基本情報入力シート!E120)</f>
        <v/>
      </c>
      <c r="E99" s="593" t="str">
        <f>IF(基本情報入力シート!F120="","",基本情報入力シート!F120)</f>
        <v/>
      </c>
      <c r="F99" s="593" t="str">
        <f>IF(基本情報入力シート!G120="","",基本情報入力シート!G120)</f>
        <v/>
      </c>
      <c r="G99" s="593" t="str">
        <f>IF(基本情報入力シート!H120="","",基本情報入力シート!H120)</f>
        <v/>
      </c>
      <c r="H99" s="593" t="str">
        <f>IF(基本情報入力シート!I120="","",基本情報入力シート!I120)</f>
        <v/>
      </c>
      <c r="I99" s="593" t="str">
        <f>IF(基本情報入力シート!J120="","",基本情報入力シート!J120)</f>
        <v/>
      </c>
      <c r="J99" s="593" t="str">
        <f>IF(基本情報入力シート!K120="","",基本情報入力シート!K120)</f>
        <v/>
      </c>
      <c r="K99" s="594" t="str">
        <f>IF(基本情報入力シート!L120="","",基本情報入力シート!L120)</f>
        <v/>
      </c>
      <c r="L99" s="595" t="str">
        <f>IF(基本情報入力シート!M120="","",基本情報入力シート!M120)</f>
        <v/>
      </c>
      <c r="M99" s="595" t="str">
        <f>IF(基本情報入力シート!R120="","",基本情報入力シート!R120)</f>
        <v/>
      </c>
      <c r="N99" s="595" t="str">
        <f>IF(基本情報入力シート!W120="","",基本情報入力シート!W120)</f>
        <v/>
      </c>
      <c r="O99" s="590" t="str">
        <f>IF(基本情報入力シート!X120="","",基本情報入力シート!X120)</f>
        <v/>
      </c>
      <c r="P99" s="596" t="str">
        <f>IF(基本情報入力シート!Y120="","",基本情報入力シート!Y120)</f>
        <v/>
      </c>
      <c r="Q99" s="597" t="str">
        <f>IF(基本情報入力シート!Z120="","",基本情報入力シート!Z120)</f>
        <v/>
      </c>
      <c r="R99" s="624" t="str">
        <f>IF(基本情報入力シート!AA120="","",基本情報入力シート!AA120)</f>
        <v/>
      </c>
      <c r="S99" s="625"/>
      <c r="T99" s="626"/>
      <c r="U99" s="627" t="str">
        <f>IF(P99="","",VLOOKUP(P99,【参考】数式用!$A$5:$I$38,MATCH(T99,【参考】数式用!$H$4:$I$4,0)+7,0))</f>
        <v/>
      </c>
      <c r="V99" s="834"/>
      <c r="W99" s="235" t="s">
        <v>193</v>
      </c>
      <c r="X99" s="628"/>
      <c r="Y99" s="232" t="s">
        <v>194</v>
      </c>
      <c r="Z99" s="628"/>
      <c r="AA99" s="384" t="s">
        <v>195</v>
      </c>
      <c r="AB99" s="628"/>
      <c r="AC99" s="232" t="s">
        <v>194</v>
      </c>
      <c r="AD99" s="628"/>
      <c r="AE99" s="232" t="s">
        <v>196</v>
      </c>
      <c r="AF99" s="604" t="s">
        <v>197</v>
      </c>
      <c r="AG99" s="605" t="str">
        <f t="shared" si="10"/>
        <v/>
      </c>
      <c r="AH99" s="606" t="s">
        <v>198</v>
      </c>
      <c r="AI99" s="607" t="str">
        <f t="shared" si="9"/>
        <v/>
      </c>
      <c r="AJ99" s="190"/>
      <c r="AK99" s="629" t="str">
        <f t="shared" si="11"/>
        <v>○</v>
      </c>
      <c r="AL99" s="630" t="str">
        <f t="shared" si="12"/>
        <v/>
      </c>
      <c r="AM99" s="631"/>
      <c r="AN99" s="631"/>
      <c r="AO99" s="631"/>
      <c r="AP99" s="631"/>
      <c r="AQ99" s="631"/>
      <c r="AR99" s="631"/>
      <c r="AS99" s="631"/>
      <c r="AT99" s="631"/>
      <c r="AU99" s="632"/>
    </row>
    <row r="100" spans="1:47" ht="33" customHeight="1" thickBot="1">
      <c r="A100" s="590">
        <f t="shared" si="2"/>
        <v>89</v>
      </c>
      <c r="B100" s="591" t="str">
        <f>IF(基本情報入力シート!C121="","",基本情報入力シート!C121)</f>
        <v/>
      </c>
      <c r="C100" s="592" t="str">
        <f>IF(基本情報入力シート!D121="","",基本情報入力シート!D121)</f>
        <v/>
      </c>
      <c r="D100" s="593" t="str">
        <f>IF(基本情報入力シート!E121="","",基本情報入力シート!E121)</f>
        <v/>
      </c>
      <c r="E100" s="593" t="str">
        <f>IF(基本情報入力シート!F121="","",基本情報入力シート!F121)</f>
        <v/>
      </c>
      <c r="F100" s="593" t="str">
        <f>IF(基本情報入力シート!G121="","",基本情報入力シート!G121)</f>
        <v/>
      </c>
      <c r="G100" s="593" t="str">
        <f>IF(基本情報入力シート!H121="","",基本情報入力シート!H121)</f>
        <v/>
      </c>
      <c r="H100" s="593" t="str">
        <f>IF(基本情報入力シート!I121="","",基本情報入力シート!I121)</f>
        <v/>
      </c>
      <c r="I100" s="593" t="str">
        <f>IF(基本情報入力シート!J121="","",基本情報入力シート!J121)</f>
        <v/>
      </c>
      <c r="J100" s="593" t="str">
        <f>IF(基本情報入力シート!K121="","",基本情報入力シート!K121)</f>
        <v/>
      </c>
      <c r="K100" s="594" t="str">
        <f>IF(基本情報入力シート!L121="","",基本情報入力シート!L121)</f>
        <v/>
      </c>
      <c r="L100" s="595" t="str">
        <f>IF(基本情報入力シート!M121="","",基本情報入力シート!M121)</f>
        <v/>
      </c>
      <c r="M100" s="595" t="str">
        <f>IF(基本情報入力シート!R121="","",基本情報入力シート!R121)</f>
        <v/>
      </c>
      <c r="N100" s="595" t="str">
        <f>IF(基本情報入力シート!W121="","",基本情報入力シート!W121)</f>
        <v/>
      </c>
      <c r="O100" s="590" t="str">
        <f>IF(基本情報入力シート!X121="","",基本情報入力シート!X121)</f>
        <v/>
      </c>
      <c r="P100" s="596" t="str">
        <f>IF(基本情報入力シート!Y121="","",基本情報入力シート!Y121)</f>
        <v/>
      </c>
      <c r="Q100" s="597" t="str">
        <f>IF(基本情報入力シート!Z121="","",基本情報入力シート!Z121)</f>
        <v/>
      </c>
      <c r="R100" s="624" t="str">
        <f>IF(基本情報入力シート!AA121="","",基本情報入力シート!AA121)</f>
        <v/>
      </c>
      <c r="S100" s="625"/>
      <c r="T100" s="626"/>
      <c r="U100" s="627" t="str">
        <f>IF(P100="","",VLOOKUP(P100,【参考】数式用!$A$5:$I$38,MATCH(T100,【参考】数式用!$H$4:$I$4,0)+7,0))</f>
        <v/>
      </c>
      <c r="V100" s="834"/>
      <c r="W100" s="235" t="s">
        <v>193</v>
      </c>
      <c r="X100" s="628"/>
      <c r="Y100" s="232" t="s">
        <v>194</v>
      </c>
      <c r="Z100" s="628"/>
      <c r="AA100" s="384" t="s">
        <v>195</v>
      </c>
      <c r="AB100" s="628"/>
      <c r="AC100" s="232" t="s">
        <v>194</v>
      </c>
      <c r="AD100" s="628"/>
      <c r="AE100" s="232" t="s">
        <v>196</v>
      </c>
      <c r="AF100" s="604" t="s">
        <v>197</v>
      </c>
      <c r="AG100" s="605" t="str">
        <f t="shared" si="10"/>
        <v/>
      </c>
      <c r="AH100" s="606" t="s">
        <v>198</v>
      </c>
      <c r="AI100" s="607" t="str">
        <f t="shared" si="9"/>
        <v/>
      </c>
      <c r="AJ100" s="190"/>
      <c r="AK100" s="629" t="str">
        <f t="shared" si="11"/>
        <v>○</v>
      </c>
      <c r="AL100" s="630" t="str">
        <f t="shared" si="12"/>
        <v/>
      </c>
      <c r="AM100" s="631"/>
      <c r="AN100" s="631"/>
      <c r="AO100" s="631"/>
      <c r="AP100" s="631"/>
      <c r="AQ100" s="631"/>
      <c r="AR100" s="631"/>
      <c r="AS100" s="631"/>
      <c r="AT100" s="631"/>
      <c r="AU100" s="632"/>
    </row>
    <row r="101" spans="1:47" ht="33" customHeight="1" thickBot="1">
      <c r="A101" s="590">
        <f t="shared" si="2"/>
        <v>90</v>
      </c>
      <c r="B101" s="591" t="str">
        <f>IF(基本情報入力シート!C122="","",基本情報入力シート!C122)</f>
        <v/>
      </c>
      <c r="C101" s="592" t="str">
        <f>IF(基本情報入力シート!D122="","",基本情報入力シート!D122)</f>
        <v/>
      </c>
      <c r="D101" s="593" t="str">
        <f>IF(基本情報入力シート!E122="","",基本情報入力シート!E122)</f>
        <v/>
      </c>
      <c r="E101" s="593" t="str">
        <f>IF(基本情報入力シート!F122="","",基本情報入力シート!F122)</f>
        <v/>
      </c>
      <c r="F101" s="593" t="str">
        <f>IF(基本情報入力シート!G122="","",基本情報入力シート!G122)</f>
        <v/>
      </c>
      <c r="G101" s="593" t="str">
        <f>IF(基本情報入力シート!H122="","",基本情報入力シート!H122)</f>
        <v/>
      </c>
      <c r="H101" s="593" t="str">
        <f>IF(基本情報入力シート!I122="","",基本情報入力シート!I122)</f>
        <v/>
      </c>
      <c r="I101" s="593" t="str">
        <f>IF(基本情報入力シート!J122="","",基本情報入力シート!J122)</f>
        <v/>
      </c>
      <c r="J101" s="593" t="str">
        <f>IF(基本情報入力シート!K122="","",基本情報入力シート!K122)</f>
        <v/>
      </c>
      <c r="K101" s="594" t="str">
        <f>IF(基本情報入力シート!L122="","",基本情報入力シート!L122)</f>
        <v/>
      </c>
      <c r="L101" s="595" t="str">
        <f>IF(基本情報入力シート!M122="","",基本情報入力シート!M122)</f>
        <v/>
      </c>
      <c r="M101" s="595" t="str">
        <f>IF(基本情報入力シート!R122="","",基本情報入力シート!R122)</f>
        <v/>
      </c>
      <c r="N101" s="595" t="str">
        <f>IF(基本情報入力シート!W122="","",基本情報入力シート!W122)</f>
        <v/>
      </c>
      <c r="O101" s="590" t="str">
        <f>IF(基本情報入力シート!X122="","",基本情報入力シート!X122)</f>
        <v/>
      </c>
      <c r="P101" s="596" t="str">
        <f>IF(基本情報入力シート!Y122="","",基本情報入力シート!Y122)</f>
        <v/>
      </c>
      <c r="Q101" s="597" t="str">
        <f>IF(基本情報入力シート!Z122="","",基本情報入力シート!Z122)</f>
        <v/>
      </c>
      <c r="R101" s="624" t="str">
        <f>IF(基本情報入力シート!AA122="","",基本情報入力シート!AA122)</f>
        <v/>
      </c>
      <c r="S101" s="625"/>
      <c r="T101" s="626"/>
      <c r="U101" s="627" t="str">
        <f>IF(P101="","",VLOOKUP(P101,【参考】数式用!$A$5:$I$38,MATCH(T101,【参考】数式用!$H$4:$I$4,0)+7,0))</f>
        <v/>
      </c>
      <c r="V101" s="834"/>
      <c r="W101" s="235" t="s">
        <v>193</v>
      </c>
      <c r="X101" s="628"/>
      <c r="Y101" s="232" t="s">
        <v>194</v>
      </c>
      <c r="Z101" s="628"/>
      <c r="AA101" s="384" t="s">
        <v>195</v>
      </c>
      <c r="AB101" s="628"/>
      <c r="AC101" s="232" t="s">
        <v>194</v>
      </c>
      <c r="AD101" s="628"/>
      <c r="AE101" s="232" t="s">
        <v>196</v>
      </c>
      <c r="AF101" s="604" t="s">
        <v>197</v>
      </c>
      <c r="AG101" s="605" t="str">
        <f t="shared" si="10"/>
        <v/>
      </c>
      <c r="AH101" s="606" t="s">
        <v>198</v>
      </c>
      <c r="AI101" s="607" t="str">
        <f t="shared" si="9"/>
        <v/>
      </c>
      <c r="AJ101" s="190"/>
      <c r="AK101" s="629" t="str">
        <f t="shared" si="11"/>
        <v>○</v>
      </c>
      <c r="AL101" s="630" t="str">
        <f t="shared" si="12"/>
        <v/>
      </c>
      <c r="AM101" s="631"/>
      <c r="AN101" s="631"/>
      <c r="AO101" s="631"/>
      <c r="AP101" s="631"/>
      <c r="AQ101" s="631"/>
      <c r="AR101" s="631"/>
      <c r="AS101" s="631"/>
      <c r="AT101" s="631"/>
      <c r="AU101" s="632"/>
    </row>
    <row r="102" spans="1:47" ht="33" customHeight="1" thickBot="1">
      <c r="A102" s="590">
        <f t="shared" si="2"/>
        <v>91</v>
      </c>
      <c r="B102" s="591" t="str">
        <f>IF(基本情報入力シート!C123="","",基本情報入力シート!C123)</f>
        <v/>
      </c>
      <c r="C102" s="592" t="str">
        <f>IF(基本情報入力シート!D123="","",基本情報入力シート!D123)</f>
        <v/>
      </c>
      <c r="D102" s="593" t="str">
        <f>IF(基本情報入力シート!E123="","",基本情報入力シート!E123)</f>
        <v/>
      </c>
      <c r="E102" s="593" t="str">
        <f>IF(基本情報入力シート!F123="","",基本情報入力シート!F123)</f>
        <v/>
      </c>
      <c r="F102" s="593" t="str">
        <f>IF(基本情報入力シート!G123="","",基本情報入力シート!G123)</f>
        <v/>
      </c>
      <c r="G102" s="593" t="str">
        <f>IF(基本情報入力シート!H123="","",基本情報入力シート!H123)</f>
        <v/>
      </c>
      <c r="H102" s="593" t="str">
        <f>IF(基本情報入力シート!I123="","",基本情報入力シート!I123)</f>
        <v/>
      </c>
      <c r="I102" s="593" t="str">
        <f>IF(基本情報入力シート!J123="","",基本情報入力シート!J123)</f>
        <v/>
      </c>
      <c r="J102" s="593" t="str">
        <f>IF(基本情報入力シート!K123="","",基本情報入力シート!K123)</f>
        <v/>
      </c>
      <c r="K102" s="594" t="str">
        <f>IF(基本情報入力シート!L123="","",基本情報入力シート!L123)</f>
        <v/>
      </c>
      <c r="L102" s="595" t="str">
        <f>IF(基本情報入力シート!M123="","",基本情報入力シート!M123)</f>
        <v/>
      </c>
      <c r="M102" s="595" t="str">
        <f>IF(基本情報入力シート!R123="","",基本情報入力シート!R123)</f>
        <v/>
      </c>
      <c r="N102" s="595" t="str">
        <f>IF(基本情報入力シート!W123="","",基本情報入力シート!W123)</f>
        <v/>
      </c>
      <c r="O102" s="590" t="str">
        <f>IF(基本情報入力シート!X123="","",基本情報入力シート!X123)</f>
        <v/>
      </c>
      <c r="P102" s="596" t="str">
        <f>IF(基本情報入力シート!Y123="","",基本情報入力シート!Y123)</f>
        <v/>
      </c>
      <c r="Q102" s="597" t="str">
        <f>IF(基本情報入力シート!Z123="","",基本情報入力シート!Z123)</f>
        <v/>
      </c>
      <c r="R102" s="624" t="str">
        <f>IF(基本情報入力シート!AA123="","",基本情報入力シート!AA123)</f>
        <v/>
      </c>
      <c r="S102" s="625"/>
      <c r="T102" s="626"/>
      <c r="U102" s="627" t="str">
        <f>IF(P102="","",VLOOKUP(P102,【参考】数式用!$A$5:$I$38,MATCH(T102,【参考】数式用!$H$4:$I$4,0)+7,0))</f>
        <v/>
      </c>
      <c r="V102" s="834"/>
      <c r="W102" s="235" t="s">
        <v>193</v>
      </c>
      <c r="X102" s="628"/>
      <c r="Y102" s="232" t="s">
        <v>194</v>
      </c>
      <c r="Z102" s="628"/>
      <c r="AA102" s="384" t="s">
        <v>195</v>
      </c>
      <c r="AB102" s="628"/>
      <c r="AC102" s="232" t="s">
        <v>194</v>
      </c>
      <c r="AD102" s="628"/>
      <c r="AE102" s="232" t="s">
        <v>196</v>
      </c>
      <c r="AF102" s="604" t="s">
        <v>197</v>
      </c>
      <c r="AG102" s="605" t="str">
        <f t="shared" si="10"/>
        <v/>
      </c>
      <c r="AH102" s="606" t="s">
        <v>198</v>
      </c>
      <c r="AI102" s="607" t="str">
        <f t="shared" si="9"/>
        <v/>
      </c>
      <c r="AJ102" s="190"/>
      <c r="AK102" s="629" t="str">
        <f t="shared" si="11"/>
        <v>○</v>
      </c>
      <c r="AL102" s="630" t="str">
        <f t="shared" si="12"/>
        <v/>
      </c>
      <c r="AM102" s="631"/>
      <c r="AN102" s="631"/>
      <c r="AO102" s="631"/>
      <c r="AP102" s="631"/>
      <c r="AQ102" s="631"/>
      <c r="AR102" s="631"/>
      <c r="AS102" s="631"/>
      <c r="AT102" s="631"/>
      <c r="AU102" s="632"/>
    </row>
    <row r="103" spans="1:47" ht="33" customHeight="1" thickBot="1">
      <c r="A103" s="590">
        <f t="shared" si="2"/>
        <v>92</v>
      </c>
      <c r="B103" s="591" t="str">
        <f>IF(基本情報入力シート!C124="","",基本情報入力シート!C124)</f>
        <v/>
      </c>
      <c r="C103" s="592" t="str">
        <f>IF(基本情報入力シート!D124="","",基本情報入力シート!D124)</f>
        <v/>
      </c>
      <c r="D103" s="593" t="str">
        <f>IF(基本情報入力シート!E124="","",基本情報入力シート!E124)</f>
        <v/>
      </c>
      <c r="E103" s="593" t="str">
        <f>IF(基本情報入力シート!F124="","",基本情報入力シート!F124)</f>
        <v/>
      </c>
      <c r="F103" s="593" t="str">
        <f>IF(基本情報入力シート!G124="","",基本情報入力シート!G124)</f>
        <v/>
      </c>
      <c r="G103" s="593" t="str">
        <f>IF(基本情報入力シート!H124="","",基本情報入力シート!H124)</f>
        <v/>
      </c>
      <c r="H103" s="593" t="str">
        <f>IF(基本情報入力シート!I124="","",基本情報入力シート!I124)</f>
        <v/>
      </c>
      <c r="I103" s="593" t="str">
        <f>IF(基本情報入力シート!J124="","",基本情報入力シート!J124)</f>
        <v/>
      </c>
      <c r="J103" s="593" t="str">
        <f>IF(基本情報入力シート!K124="","",基本情報入力シート!K124)</f>
        <v/>
      </c>
      <c r="K103" s="594" t="str">
        <f>IF(基本情報入力シート!L124="","",基本情報入力シート!L124)</f>
        <v/>
      </c>
      <c r="L103" s="595" t="str">
        <f>IF(基本情報入力シート!M124="","",基本情報入力シート!M124)</f>
        <v/>
      </c>
      <c r="M103" s="595" t="str">
        <f>IF(基本情報入力シート!R124="","",基本情報入力シート!R124)</f>
        <v/>
      </c>
      <c r="N103" s="595" t="str">
        <f>IF(基本情報入力シート!W124="","",基本情報入力シート!W124)</f>
        <v/>
      </c>
      <c r="O103" s="590" t="str">
        <f>IF(基本情報入力シート!X124="","",基本情報入力シート!X124)</f>
        <v/>
      </c>
      <c r="P103" s="596" t="str">
        <f>IF(基本情報入力シート!Y124="","",基本情報入力シート!Y124)</f>
        <v/>
      </c>
      <c r="Q103" s="597" t="str">
        <f>IF(基本情報入力シート!Z124="","",基本情報入力シート!Z124)</f>
        <v/>
      </c>
      <c r="R103" s="624" t="str">
        <f>IF(基本情報入力シート!AA124="","",基本情報入力シート!AA124)</f>
        <v/>
      </c>
      <c r="S103" s="625"/>
      <c r="T103" s="626"/>
      <c r="U103" s="627" t="str">
        <f>IF(P103="","",VLOOKUP(P103,【参考】数式用!$A$5:$I$38,MATCH(T103,【参考】数式用!$H$4:$I$4,0)+7,0))</f>
        <v/>
      </c>
      <c r="V103" s="834"/>
      <c r="W103" s="235" t="s">
        <v>193</v>
      </c>
      <c r="X103" s="628"/>
      <c r="Y103" s="232" t="s">
        <v>194</v>
      </c>
      <c r="Z103" s="628"/>
      <c r="AA103" s="384" t="s">
        <v>195</v>
      </c>
      <c r="AB103" s="628"/>
      <c r="AC103" s="232" t="s">
        <v>194</v>
      </c>
      <c r="AD103" s="628"/>
      <c r="AE103" s="232" t="s">
        <v>196</v>
      </c>
      <c r="AF103" s="604" t="s">
        <v>197</v>
      </c>
      <c r="AG103" s="605" t="str">
        <f t="shared" si="10"/>
        <v/>
      </c>
      <c r="AH103" s="606" t="s">
        <v>198</v>
      </c>
      <c r="AI103" s="607" t="str">
        <f t="shared" si="9"/>
        <v/>
      </c>
      <c r="AJ103" s="190"/>
      <c r="AK103" s="629" t="str">
        <f t="shared" si="11"/>
        <v>○</v>
      </c>
      <c r="AL103" s="630" t="str">
        <f t="shared" si="12"/>
        <v/>
      </c>
      <c r="AM103" s="631"/>
      <c r="AN103" s="631"/>
      <c r="AO103" s="631"/>
      <c r="AP103" s="631"/>
      <c r="AQ103" s="631"/>
      <c r="AR103" s="631"/>
      <c r="AS103" s="631"/>
      <c r="AT103" s="631"/>
      <c r="AU103" s="632"/>
    </row>
    <row r="104" spans="1:47" ht="33" customHeight="1" thickBot="1">
      <c r="A104" s="590">
        <f t="shared" si="2"/>
        <v>93</v>
      </c>
      <c r="B104" s="591" t="str">
        <f>IF(基本情報入力シート!C125="","",基本情報入力シート!C125)</f>
        <v/>
      </c>
      <c r="C104" s="592" t="str">
        <f>IF(基本情報入力シート!D125="","",基本情報入力シート!D125)</f>
        <v/>
      </c>
      <c r="D104" s="593" t="str">
        <f>IF(基本情報入力シート!E125="","",基本情報入力シート!E125)</f>
        <v/>
      </c>
      <c r="E104" s="593" t="str">
        <f>IF(基本情報入力シート!F125="","",基本情報入力シート!F125)</f>
        <v/>
      </c>
      <c r="F104" s="593" t="str">
        <f>IF(基本情報入力シート!G125="","",基本情報入力シート!G125)</f>
        <v/>
      </c>
      <c r="G104" s="593" t="str">
        <f>IF(基本情報入力シート!H125="","",基本情報入力シート!H125)</f>
        <v/>
      </c>
      <c r="H104" s="593" t="str">
        <f>IF(基本情報入力シート!I125="","",基本情報入力シート!I125)</f>
        <v/>
      </c>
      <c r="I104" s="593" t="str">
        <f>IF(基本情報入力シート!J125="","",基本情報入力シート!J125)</f>
        <v/>
      </c>
      <c r="J104" s="593" t="str">
        <f>IF(基本情報入力シート!K125="","",基本情報入力シート!K125)</f>
        <v/>
      </c>
      <c r="K104" s="594" t="str">
        <f>IF(基本情報入力シート!L125="","",基本情報入力シート!L125)</f>
        <v/>
      </c>
      <c r="L104" s="595" t="str">
        <f>IF(基本情報入力シート!M125="","",基本情報入力シート!M125)</f>
        <v/>
      </c>
      <c r="M104" s="595" t="str">
        <f>IF(基本情報入力シート!R125="","",基本情報入力シート!R125)</f>
        <v/>
      </c>
      <c r="N104" s="595" t="str">
        <f>IF(基本情報入力シート!W125="","",基本情報入力シート!W125)</f>
        <v/>
      </c>
      <c r="O104" s="590" t="str">
        <f>IF(基本情報入力シート!X125="","",基本情報入力シート!X125)</f>
        <v/>
      </c>
      <c r="P104" s="596" t="str">
        <f>IF(基本情報入力シート!Y125="","",基本情報入力シート!Y125)</f>
        <v/>
      </c>
      <c r="Q104" s="597" t="str">
        <f>IF(基本情報入力シート!Z125="","",基本情報入力シート!Z125)</f>
        <v/>
      </c>
      <c r="R104" s="624" t="str">
        <f>IF(基本情報入力シート!AA125="","",基本情報入力シート!AA125)</f>
        <v/>
      </c>
      <c r="S104" s="625"/>
      <c r="T104" s="626"/>
      <c r="U104" s="627" t="str">
        <f>IF(P104="","",VLOOKUP(P104,【参考】数式用!$A$5:$I$38,MATCH(T104,【参考】数式用!$H$4:$I$4,0)+7,0))</f>
        <v/>
      </c>
      <c r="V104" s="834"/>
      <c r="W104" s="235" t="s">
        <v>193</v>
      </c>
      <c r="X104" s="628"/>
      <c r="Y104" s="232" t="s">
        <v>194</v>
      </c>
      <c r="Z104" s="628"/>
      <c r="AA104" s="384" t="s">
        <v>195</v>
      </c>
      <c r="AB104" s="628"/>
      <c r="AC104" s="232" t="s">
        <v>194</v>
      </c>
      <c r="AD104" s="628"/>
      <c r="AE104" s="232" t="s">
        <v>196</v>
      </c>
      <c r="AF104" s="604" t="s">
        <v>197</v>
      </c>
      <c r="AG104" s="605" t="str">
        <f t="shared" si="10"/>
        <v/>
      </c>
      <c r="AH104" s="606" t="s">
        <v>198</v>
      </c>
      <c r="AI104" s="607" t="str">
        <f t="shared" si="9"/>
        <v/>
      </c>
      <c r="AJ104" s="190"/>
      <c r="AK104" s="629" t="str">
        <f t="shared" si="11"/>
        <v>○</v>
      </c>
      <c r="AL104" s="630" t="str">
        <f t="shared" si="12"/>
        <v/>
      </c>
      <c r="AM104" s="631"/>
      <c r="AN104" s="631"/>
      <c r="AO104" s="631"/>
      <c r="AP104" s="631"/>
      <c r="AQ104" s="631"/>
      <c r="AR104" s="631"/>
      <c r="AS104" s="631"/>
      <c r="AT104" s="631"/>
      <c r="AU104" s="632"/>
    </row>
    <row r="105" spans="1:47" ht="33" customHeight="1" thickBot="1">
      <c r="A105" s="590">
        <f t="shared" si="2"/>
        <v>94</v>
      </c>
      <c r="B105" s="591" t="str">
        <f>IF(基本情報入力シート!C126="","",基本情報入力シート!C126)</f>
        <v/>
      </c>
      <c r="C105" s="592" t="str">
        <f>IF(基本情報入力シート!D126="","",基本情報入力シート!D126)</f>
        <v/>
      </c>
      <c r="D105" s="593" t="str">
        <f>IF(基本情報入力シート!E126="","",基本情報入力シート!E126)</f>
        <v/>
      </c>
      <c r="E105" s="593" t="str">
        <f>IF(基本情報入力シート!F126="","",基本情報入力シート!F126)</f>
        <v/>
      </c>
      <c r="F105" s="593" t="str">
        <f>IF(基本情報入力シート!G126="","",基本情報入力シート!G126)</f>
        <v/>
      </c>
      <c r="G105" s="593" t="str">
        <f>IF(基本情報入力シート!H126="","",基本情報入力シート!H126)</f>
        <v/>
      </c>
      <c r="H105" s="593" t="str">
        <f>IF(基本情報入力シート!I126="","",基本情報入力シート!I126)</f>
        <v/>
      </c>
      <c r="I105" s="593" t="str">
        <f>IF(基本情報入力シート!J126="","",基本情報入力シート!J126)</f>
        <v/>
      </c>
      <c r="J105" s="593" t="str">
        <f>IF(基本情報入力シート!K126="","",基本情報入力シート!K126)</f>
        <v/>
      </c>
      <c r="K105" s="594" t="str">
        <f>IF(基本情報入力シート!L126="","",基本情報入力シート!L126)</f>
        <v/>
      </c>
      <c r="L105" s="595" t="str">
        <f>IF(基本情報入力シート!M126="","",基本情報入力シート!M126)</f>
        <v/>
      </c>
      <c r="M105" s="595" t="str">
        <f>IF(基本情報入力シート!R126="","",基本情報入力シート!R126)</f>
        <v/>
      </c>
      <c r="N105" s="595" t="str">
        <f>IF(基本情報入力シート!W126="","",基本情報入力シート!W126)</f>
        <v/>
      </c>
      <c r="O105" s="590" t="str">
        <f>IF(基本情報入力シート!X126="","",基本情報入力シート!X126)</f>
        <v/>
      </c>
      <c r="P105" s="596" t="str">
        <f>IF(基本情報入力シート!Y126="","",基本情報入力シート!Y126)</f>
        <v/>
      </c>
      <c r="Q105" s="597" t="str">
        <f>IF(基本情報入力シート!Z126="","",基本情報入力シート!Z126)</f>
        <v/>
      </c>
      <c r="R105" s="624" t="str">
        <f>IF(基本情報入力シート!AA126="","",基本情報入力シート!AA126)</f>
        <v/>
      </c>
      <c r="S105" s="625"/>
      <c r="T105" s="626"/>
      <c r="U105" s="627" t="str">
        <f>IF(P105="","",VLOOKUP(P105,【参考】数式用!$A$5:$I$38,MATCH(T105,【参考】数式用!$H$4:$I$4,0)+7,0))</f>
        <v/>
      </c>
      <c r="V105" s="834"/>
      <c r="W105" s="235" t="s">
        <v>193</v>
      </c>
      <c r="X105" s="628"/>
      <c r="Y105" s="232" t="s">
        <v>194</v>
      </c>
      <c r="Z105" s="628"/>
      <c r="AA105" s="384" t="s">
        <v>195</v>
      </c>
      <c r="AB105" s="628"/>
      <c r="AC105" s="232" t="s">
        <v>194</v>
      </c>
      <c r="AD105" s="628"/>
      <c r="AE105" s="232" t="s">
        <v>196</v>
      </c>
      <c r="AF105" s="604" t="s">
        <v>197</v>
      </c>
      <c r="AG105" s="605" t="str">
        <f t="shared" si="10"/>
        <v/>
      </c>
      <c r="AH105" s="606" t="s">
        <v>198</v>
      </c>
      <c r="AI105" s="607" t="str">
        <f t="shared" si="9"/>
        <v/>
      </c>
      <c r="AJ105" s="190"/>
      <c r="AK105" s="629" t="str">
        <f t="shared" si="11"/>
        <v>○</v>
      </c>
      <c r="AL105" s="630" t="str">
        <f t="shared" si="12"/>
        <v/>
      </c>
      <c r="AM105" s="631"/>
      <c r="AN105" s="631"/>
      <c r="AO105" s="631"/>
      <c r="AP105" s="631"/>
      <c r="AQ105" s="631"/>
      <c r="AR105" s="631"/>
      <c r="AS105" s="631"/>
      <c r="AT105" s="631"/>
      <c r="AU105" s="632"/>
    </row>
    <row r="106" spans="1:47" ht="33" customHeight="1" thickBot="1">
      <c r="A106" s="590">
        <f t="shared" si="2"/>
        <v>95</v>
      </c>
      <c r="B106" s="591" t="str">
        <f>IF(基本情報入力シート!C127="","",基本情報入力シート!C127)</f>
        <v/>
      </c>
      <c r="C106" s="592" t="str">
        <f>IF(基本情報入力シート!D127="","",基本情報入力シート!D127)</f>
        <v/>
      </c>
      <c r="D106" s="593" t="str">
        <f>IF(基本情報入力シート!E127="","",基本情報入力シート!E127)</f>
        <v/>
      </c>
      <c r="E106" s="593" t="str">
        <f>IF(基本情報入力シート!F127="","",基本情報入力シート!F127)</f>
        <v/>
      </c>
      <c r="F106" s="593" t="str">
        <f>IF(基本情報入力シート!G127="","",基本情報入力シート!G127)</f>
        <v/>
      </c>
      <c r="G106" s="593" t="str">
        <f>IF(基本情報入力シート!H127="","",基本情報入力シート!H127)</f>
        <v/>
      </c>
      <c r="H106" s="593" t="str">
        <f>IF(基本情報入力シート!I127="","",基本情報入力シート!I127)</f>
        <v/>
      </c>
      <c r="I106" s="593" t="str">
        <f>IF(基本情報入力シート!J127="","",基本情報入力シート!J127)</f>
        <v/>
      </c>
      <c r="J106" s="593" t="str">
        <f>IF(基本情報入力シート!K127="","",基本情報入力シート!K127)</f>
        <v/>
      </c>
      <c r="K106" s="594" t="str">
        <f>IF(基本情報入力シート!L127="","",基本情報入力シート!L127)</f>
        <v/>
      </c>
      <c r="L106" s="595" t="str">
        <f>IF(基本情報入力シート!M127="","",基本情報入力シート!M127)</f>
        <v/>
      </c>
      <c r="M106" s="595" t="str">
        <f>IF(基本情報入力シート!R127="","",基本情報入力シート!R127)</f>
        <v/>
      </c>
      <c r="N106" s="595" t="str">
        <f>IF(基本情報入力シート!W127="","",基本情報入力シート!W127)</f>
        <v/>
      </c>
      <c r="O106" s="590" t="str">
        <f>IF(基本情報入力シート!X127="","",基本情報入力シート!X127)</f>
        <v/>
      </c>
      <c r="P106" s="596" t="str">
        <f>IF(基本情報入力シート!Y127="","",基本情報入力シート!Y127)</f>
        <v/>
      </c>
      <c r="Q106" s="597" t="str">
        <f>IF(基本情報入力シート!Z127="","",基本情報入力シート!Z127)</f>
        <v/>
      </c>
      <c r="R106" s="624" t="str">
        <f>IF(基本情報入力シート!AA127="","",基本情報入力シート!AA127)</f>
        <v/>
      </c>
      <c r="S106" s="625"/>
      <c r="T106" s="626"/>
      <c r="U106" s="627" t="str">
        <f>IF(P106="","",VLOOKUP(P106,【参考】数式用!$A$5:$I$38,MATCH(T106,【参考】数式用!$H$4:$I$4,0)+7,0))</f>
        <v/>
      </c>
      <c r="V106" s="834"/>
      <c r="W106" s="235" t="s">
        <v>193</v>
      </c>
      <c r="X106" s="628"/>
      <c r="Y106" s="232" t="s">
        <v>194</v>
      </c>
      <c r="Z106" s="628"/>
      <c r="AA106" s="384" t="s">
        <v>195</v>
      </c>
      <c r="AB106" s="628"/>
      <c r="AC106" s="232" t="s">
        <v>194</v>
      </c>
      <c r="AD106" s="628"/>
      <c r="AE106" s="232" t="s">
        <v>196</v>
      </c>
      <c r="AF106" s="604" t="s">
        <v>197</v>
      </c>
      <c r="AG106" s="605" t="str">
        <f t="shared" si="10"/>
        <v/>
      </c>
      <c r="AH106" s="606" t="s">
        <v>198</v>
      </c>
      <c r="AI106" s="607" t="str">
        <f t="shared" si="9"/>
        <v/>
      </c>
      <c r="AJ106" s="190"/>
      <c r="AK106" s="629" t="str">
        <f t="shared" si="11"/>
        <v>○</v>
      </c>
      <c r="AL106" s="630" t="str">
        <f t="shared" si="12"/>
        <v/>
      </c>
      <c r="AM106" s="631"/>
      <c r="AN106" s="631"/>
      <c r="AO106" s="631"/>
      <c r="AP106" s="631"/>
      <c r="AQ106" s="631"/>
      <c r="AR106" s="631"/>
      <c r="AS106" s="631"/>
      <c r="AT106" s="631"/>
      <c r="AU106" s="632"/>
    </row>
    <row r="107" spans="1:47" ht="33" customHeight="1" thickBot="1">
      <c r="A107" s="590">
        <f t="shared" si="2"/>
        <v>96</v>
      </c>
      <c r="B107" s="591" t="str">
        <f>IF(基本情報入力シート!C128="","",基本情報入力シート!C128)</f>
        <v/>
      </c>
      <c r="C107" s="592" t="str">
        <f>IF(基本情報入力シート!D128="","",基本情報入力シート!D128)</f>
        <v/>
      </c>
      <c r="D107" s="593" t="str">
        <f>IF(基本情報入力シート!E128="","",基本情報入力シート!E128)</f>
        <v/>
      </c>
      <c r="E107" s="593" t="str">
        <f>IF(基本情報入力シート!F128="","",基本情報入力シート!F128)</f>
        <v/>
      </c>
      <c r="F107" s="593" t="str">
        <f>IF(基本情報入力シート!G128="","",基本情報入力シート!G128)</f>
        <v/>
      </c>
      <c r="G107" s="593" t="str">
        <f>IF(基本情報入力シート!H128="","",基本情報入力シート!H128)</f>
        <v/>
      </c>
      <c r="H107" s="593" t="str">
        <f>IF(基本情報入力シート!I128="","",基本情報入力シート!I128)</f>
        <v/>
      </c>
      <c r="I107" s="593" t="str">
        <f>IF(基本情報入力シート!J128="","",基本情報入力シート!J128)</f>
        <v/>
      </c>
      <c r="J107" s="593" t="str">
        <f>IF(基本情報入力シート!K128="","",基本情報入力シート!K128)</f>
        <v/>
      </c>
      <c r="K107" s="594" t="str">
        <f>IF(基本情報入力シート!L128="","",基本情報入力シート!L128)</f>
        <v/>
      </c>
      <c r="L107" s="595" t="str">
        <f>IF(基本情報入力シート!M128="","",基本情報入力シート!M128)</f>
        <v/>
      </c>
      <c r="M107" s="595" t="str">
        <f>IF(基本情報入力シート!R128="","",基本情報入力シート!R128)</f>
        <v/>
      </c>
      <c r="N107" s="595" t="str">
        <f>IF(基本情報入力シート!W128="","",基本情報入力シート!W128)</f>
        <v/>
      </c>
      <c r="O107" s="590" t="str">
        <f>IF(基本情報入力シート!X128="","",基本情報入力シート!X128)</f>
        <v/>
      </c>
      <c r="P107" s="596" t="str">
        <f>IF(基本情報入力シート!Y128="","",基本情報入力シート!Y128)</f>
        <v/>
      </c>
      <c r="Q107" s="597" t="str">
        <f>IF(基本情報入力シート!Z128="","",基本情報入力シート!Z128)</f>
        <v/>
      </c>
      <c r="R107" s="624" t="str">
        <f>IF(基本情報入力シート!AA128="","",基本情報入力シート!AA128)</f>
        <v/>
      </c>
      <c r="S107" s="625"/>
      <c r="T107" s="626"/>
      <c r="U107" s="627" t="str">
        <f>IF(P107="","",VLOOKUP(P107,【参考】数式用!$A$5:$I$38,MATCH(T107,【参考】数式用!$H$4:$I$4,0)+7,0))</f>
        <v/>
      </c>
      <c r="V107" s="834"/>
      <c r="W107" s="235" t="s">
        <v>193</v>
      </c>
      <c r="X107" s="628"/>
      <c r="Y107" s="232" t="s">
        <v>194</v>
      </c>
      <c r="Z107" s="628"/>
      <c r="AA107" s="384" t="s">
        <v>195</v>
      </c>
      <c r="AB107" s="628"/>
      <c r="AC107" s="232" t="s">
        <v>194</v>
      </c>
      <c r="AD107" s="628"/>
      <c r="AE107" s="232" t="s">
        <v>196</v>
      </c>
      <c r="AF107" s="604" t="s">
        <v>197</v>
      </c>
      <c r="AG107" s="605" t="str">
        <f t="shared" si="10"/>
        <v/>
      </c>
      <c r="AH107" s="606" t="s">
        <v>198</v>
      </c>
      <c r="AI107" s="607" t="str">
        <f t="shared" si="9"/>
        <v/>
      </c>
      <c r="AJ107" s="190"/>
      <c r="AK107" s="629" t="str">
        <f t="shared" si="11"/>
        <v>○</v>
      </c>
      <c r="AL107" s="630" t="str">
        <f t="shared" si="12"/>
        <v/>
      </c>
      <c r="AM107" s="631"/>
      <c r="AN107" s="631"/>
      <c r="AO107" s="631"/>
      <c r="AP107" s="631"/>
      <c r="AQ107" s="631"/>
      <c r="AR107" s="631"/>
      <c r="AS107" s="631"/>
      <c r="AT107" s="631"/>
      <c r="AU107" s="632"/>
    </row>
    <row r="108" spans="1:47" ht="33" customHeight="1" thickBot="1">
      <c r="A108" s="590">
        <f t="shared" si="2"/>
        <v>97</v>
      </c>
      <c r="B108" s="591" t="str">
        <f>IF(基本情報入力シート!C129="","",基本情報入力シート!C129)</f>
        <v/>
      </c>
      <c r="C108" s="592" t="str">
        <f>IF(基本情報入力シート!D129="","",基本情報入力シート!D129)</f>
        <v/>
      </c>
      <c r="D108" s="593" t="str">
        <f>IF(基本情報入力シート!E129="","",基本情報入力シート!E129)</f>
        <v/>
      </c>
      <c r="E108" s="593" t="str">
        <f>IF(基本情報入力シート!F129="","",基本情報入力シート!F129)</f>
        <v/>
      </c>
      <c r="F108" s="593" t="str">
        <f>IF(基本情報入力シート!G129="","",基本情報入力シート!G129)</f>
        <v/>
      </c>
      <c r="G108" s="593" t="str">
        <f>IF(基本情報入力シート!H129="","",基本情報入力シート!H129)</f>
        <v/>
      </c>
      <c r="H108" s="593" t="str">
        <f>IF(基本情報入力シート!I129="","",基本情報入力シート!I129)</f>
        <v/>
      </c>
      <c r="I108" s="593" t="str">
        <f>IF(基本情報入力シート!J129="","",基本情報入力シート!J129)</f>
        <v/>
      </c>
      <c r="J108" s="593" t="str">
        <f>IF(基本情報入力シート!K129="","",基本情報入力シート!K129)</f>
        <v/>
      </c>
      <c r="K108" s="594" t="str">
        <f>IF(基本情報入力シート!L129="","",基本情報入力シート!L129)</f>
        <v/>
      </c>
      <c r="L108" s="595" t="str">
        <f>IF(基本情報入力シート!M129="","",基本情報入力シート!M129)</f>
        <v/>
      </c>
      <c r="M108" s="595" t="str">
        <f>IF(基本情報入力シート!R129="","",基本情報入力シート!R129)</f>
        <v/>
      </c>
      <c r="N108" s="595" t="str">
        <f>IF(基本情報入力シート!W129="","",基本情報入力シート!W129)</f>
        <v/>
      </c>
      <c r="O108" s="590" t="str">
        <f>IF(基本情報入力シート!X129="","",基本情報入力シート!X129)</f>
        <v/>
      </c>
      <c r="P108" s="596" t="str">
        <f>IF(基本情報入力シート!Y129="","",基本情報入力シート!Y129)</f>
        <v/>
      </c>
      <c r="Q108" s="597" t="str">
        <f>IF(基本情報入力シート!Z129="","",基本情報入力シート!Z129)</f>
        <v/>
      </c>
      <c r="R108" s="624" t="str">
        <f>IF(基本情報入力シート!AA129="","",基本情報入力シート!AA129)</f>
        <v/>
      </c>
      <c r="S108" s="625"/>
      <c r="T108" s="626"/>
      <c r="U108" s="627" t="str">
        <f>IF(P108="","",VLOOKUP(P108,【参考】数式用!$A$5:$I$38,MATCH(T108,【参考】数式用!$H$4:$I$4,0)+7,0))</f>
        <v/>
      </c>
      <c r="V108" s="834"/>
      <c r="W108" s="235" t="s">
        <v>193</v>
      </c>
      <c r="X108" s="628"/>
      <c r="Y108" s="232" t="s">
        <v>194</v>
      </c>
      <c r="Z108" s="628"/>
      <c r="AA108" s="384" t="s">
        <v>195</v>
      </c>
      <c r="AB108" s="628"/>
      <c r="AC108" s="232" t="s">
        <v>194</v>
      </c>
      <c r="AD108" s="628"/>
      <c r="AE108" s="232" t="s">
        <v>196</v>
      </c>
      <c r="AF108" s="604" t="s">
        <v>197</v>
      </c>
      <c r="AG108" s="605" t="str">
        <f t="shared" si="10"/>
        <v/>
      </c>
      <c r="AH108" s="606" t="s">
        <v>198</v>
      </c>
      <c r="AI108" s="607" t="str">
        <f t="shared" si="9"/>
        <v/>
      </c>
      <c r="AJ108" s="190"/>
      <c r="AK108" s="629" t="str">
        <f t="shared" si="11"/>
        <v>○</v>
      </c>
      <c r="AL108" s="630" t="str">
        <f t="shared" si="12"/>
        <v/>
      </c>
      <c r="AM108" s="631"/>
      <c r="AN108" s="631"/>
      <c r="AO108" s="631"/>
      <c r="AP108" s="631"/>
      <c r="AQ108" s="631"/>
      <c r="AR108" s="631"/>
      <c r="AS108" s="631"/>
      <c r="AT108" s="631"/>
      <c r="AU108" s="632"/>
    </row>
    <row r="109" spans="1:47" ht="33" customHeight="1" thickBot="1">
      <c r="A109" s="590">
        <f t="shared" si="2"/>
        <v>98</v>
      </c>
      <c r="B109" s="591" t="str">
        <f>IF(基本情報入力シート!C130="","",基本情報入力シート!C130)</f>
        <v/>
      </c>
      <c r="C109" s="592" t="str">
        <f>IF(基本情報入力シート!D130="","",基本情報入力シート!D130)</f>
        <v/>
      </c>
      <c r="D109" s="593" t="str">
        <f>IF(基本情報入力シート!E130="","",基本情報入力シート!E130)</f>
        <v/>
      </c>
      <c r="E109" s="593" t="str">
        <f>IF(基本情報入力シート!F130="","",基本情報入力シート!F130)</f>
        <v/>
      </c>
      <c r="F109" s="593" t="str">
        <f>IF(基本情報入力シート!G130="","",基本情報入力シート!G130)</f>
        <v/>
      </c>
      <c r="G109" s="593" t="str">
        <f>IF(基本情報入力シート!H130="","",基本情報入力シート!H130)</f>
        <v/>
      </c>
      <c r="H109" s="593" t="str">
        <f>IF(基本情報入力シート!I130="","",基本情報入力シート!I130)</f>
        <v/>
      </c>
      <c r="I109" s="593" t="str">
        <f>IF(基本情報入力シート!J130="","",基本情報入力シート!J130)</f>
        <v/>
      </c>
      <c r="J109" s="593" t="str">
        <f>IF(基本情報入力シート!K130="","",基本情報入力シート!K130)</f>
        <v/>
      </c>
      <c r="K109" s="594" t="str">
        <f>IF(基本情報入力シート!L130="","",基本情報入力シート!L130)</f>
        <v/>
      </c>
      <c r="L109" s="595" t="str">
        <f>IF(基本情報入力シート!M130="","",基本情報入力シート!M130)</f>
        <v/>
      </c>
      <c r="M109" s="595" t="str">
        <f>IF(基本情報入力シート!R130="","",基本情報入力シート!R130)</f>
        <v/>
      </c>
      <c r="N109" s="595" t="str">
        <f>IF(基本情報入力シート!W130="","",基本情報入力シート!W130)</f>
        <v/>
      </c>
      <c r="O109" s="590" t="str">
        <f>IF(基本情報入力シート!X130="","",基本情報入力シート!X130)</f>
        <v/>
      </c>
      <c r="P109" s="596" t="str">
        <f>IF(基本情報入力シート!Y130="","",基本情報入力シート!Y130)</f>
        <v/>
      </c>
      <c r="Q109" s="597" t="str">
        <f>IF(基本情報入力シート!Z130="","",基本情報入力シート!Z130)</f>
        <v/>
      </c>
      <c r="R109" s="624" t="str">
        <f>IF(基本情報入力シート!AA130="","",基本情報入力シート!AA130)</f>
        <v/>
      </c>
      <c r="S109" s="625"/>
      <c r="T109" s="626"/>
      <c r="U109" s="627" t="str">
        <f>IF(P109="","",VLOOKUP(P109,【参考】数式用!$A$5:$I$38,MATCH(T109,【参考】数式用!$H$4:$I$4,0)+7,0))</f>
        <v/>
      </c>
      <c r="V109" s="834"/>
      <c r="W109" s="235" t="s">
        <v>193</v>
      </c>
      <c r="X109" s="628"/>
      <c r="Y109" s="232" t="s">
        <v>194</v>
      </c>
      <c r="Z109" s="628"/>
      <c r="AA109" s="384" t="s">
        <v>195</v>
      </c>
      <c r="AB109" s="628"/>
      <c r="AC109" s="232" t="s">
        <v>194</v>
      </c>
      <c r="AD109" s="628"/>
      <c r="AE109" s="232" t="s">
        <v>196</v>
      </c>
      <c r="AF109" s="604" t="s">
        <v>197</v>
      </c>
      <c r="AG109" s="605" t="str">
        <f t="shared" si="10"/>
        <v/>
      </c>
      <c r="AH109" s="606" t="s">
        <v>198</v>
      </c>
      <c r="AI109" s="607" t="str">
        <f t="shared" si="9"/>
        <v/>
      </c>
      <c r="AJ109" s="190"/>
      <c r="AK109" s="629" t="str">
        <f t="shared" si="11"/>
        <v>○</v>
      </c>
      <c r="AL109" s="630" t="str">
        <f t="shared" si="12"/>
        <v/>
      </c>
      <c r="AM109" s="631"/>
      <c r="AN109" s="631"/>
      <c r="AO109" s="631"/>
      <c r="AP109" s="631"/>
      <c r="AQ109" s="631"/>
      <c r="AR109" s="631"/>
      <c r="AS109" s="631"/>
      <c r="AT109" s="631"/>
      <c r="AU109" s="632"/>
    </row>
    <row r="110" spans="1:47" ht="33" customHeight="1" thickBot="1">
      <c r="A110" s="590">
        <f t="shared" si="2"/>
        <v>99</v>
      </c>
      <c r="B110" s="591" t="str">
        <f>IF(基本情報入力シート!C131="","",基本情報入力シート!C131)</f>
        <v/>
      </c>
      <c r="C110" s="592" t="str">
        <f>IF(基本情報入力シート!D131="","",基本情報入力シート!D131)</f>
        <v/>
      </c>
      <c r="D110" s="593" t="str">
        <f>IF(基本情報入力シート!E131="","",基本情報入力シート!E131)</f>
        <v/>
      </c>
      <c r="E110" s="593" t="str">
        <f>IF(基本情報入力シート!F131="","",基本情報入力シート!F131)</f>
        <v/>
      </c>
      <c r="F110" s="593" t="str">
        <f>IF(基本情報入力シート!G131="","",基本情報入力シート!G131)</f>
        <v/>
      </c>
      <c r="G110" s="593" t="str">
        <f>IF(基本情報入力シート!H131="","",基本情報入力シート!H131)</f>
        <v/>
      </c>
      <c r="H110" s="593" t="str">
        <f>IF(基本情報入力シート!I131="","",基本情報入力シート!I131)</f>
        <v/>
      </c>
      <c r="I110" s="593" t="str">
        <f>IF(基本情報入力シート!J131="","",基本情報入力シート!J131)</f>
        <v/>
      </c>
      <c r="J110" s="593" t="str">
        <f>IF(基本情報入力シート!K131="","",基本情報入力シート!K131)</f>
        <v/>
      </c>
      <c r="K110" s="594" t="str">
        <f>IF(基本情報入力シート!L131="","",基本情報入力シート!L131)</f>
        <v/>
      </c>
      <c r="L110" s="595" t="str">
        <f>IF(基本情報入力シート!M131="","",基本情報入力シート!M131)</f>
        <v/>
      </c>
      <c r="M110" s="595" t="str">
        <f>IF(基本情報入力シート!R131="","",基本情報入力シート!R131)</f>
        <v/>
      </c>
      <c r="N110" s="595" t="str">
        <f>IF(基本情報入力シート!W131="","",基本情報入力シート!W131)</f>
        <v/>
      </c>
      <c r="O110" s="590" t="str">
        <f>IF(基本情報入力シート!X131="","",基本情報入力シート!X131)</f>
        <v/>
      </c>
      <c r="P110" s="596" t="str">
        <f>IF(基本情報入力シート!Y131="","",基本情報入力シート!Y131)</f>
        <v/>
      </c>
      <c r="Q110" s="597" t="str">
        <f>IF(基本情報入力シート!Z131="","",基本情報入力シート!Z131)</f>
        <v/>
      </c>
      <c r="R110" s="624" t="str">
        <f>IF(基本情報入力シート!AA131="","",基本情報入力シート!AA131)</f>
        <v/>
      </c>
      <c r="S110" s="625"/>
      <c r="T110" s="626"/>
      <c r="U110" s="627" t="str">
        <f>IF(P110="","",VLOOKUP(P110,【参考】数式用!$A$5:$I$38,MATCH(T110,【参考】数式用!$H$4:$I$4,0)+7,0))</f>
        <v/>
      </c>
      <c r="V110" s="834"/>
      <c r="W110" s="235" t="s">
        <v>193</v>
      </c>
      <c r="X110" s="628"/>
      <c r="Y110" s="232" t="s">
        <v>194</v>
      </c>
      <c r="Z110" s="628"/>
      <c r="AA110" s="384" t="s">
        <v>195</v>
      </c>
      <c r="AB110" s="628"/>
      <c r="AC110" s="232" t="s">
        <v>194</v>
      </c>
      <c r="AD110" s="628"/>
      <c r="AE110" s="232" t="s">
        <v>196</v>
      </c>
      <c r="AF110" s="604" t="s">
        <v>197</v>
      </c>
      <c r="AG110" s="605" t="str">
        <f t="shared" si="10"/>
        <v/>
      </c>
      <c r="AH110" s="606" t="s">
        <v>198</v>
      </c>
      <c r="AI110" s="607" t="str">
        <f t="shared" si="9"/>
        <v/>
      </c>
      <c r="AJ110" s="190"/>
      <c r="AK110" s="629" t="str">
        <f t="shared" si="11"/>
        <v>○</v>
      </c>
      <c r="AL110" s="630" t="str">
        <f t="shared" si="12"/>
        <v/>
      </c>
      <c r="AM110" s="631"/>
      <c r="AN110" s="631"/>
      <c r="AO110" s="631"/>
      <c r="AP110" s="631"/>
      <c r="AQ110" s="631"/>
      <c r="AR110" s="631"/>
      <c r="AS110" s="631"/>
      <c r="AT110" s="631"/>
      <c r="AU110" s="632"/>
    </row>
    <row r="111" spans="1:47" ht="33" customHeight="1" thickBot="1">
      <c r="A111" s="590">
        <f t="shared" si="2"/>
        <v>100</v>
      </c>
      <c r="B111" s="591" t="str">
        <f>IF(基本情報入力シート!C132="","",基本情報入力シート!C132)</f>
        <v/>
      </c>
      <c r="C111" s="592" t="str">
        <f>IF(基本情報入力シート!D132="","",基本情報入力シート!D132)</f>
        <v/>
      </c>
      <c r="D111" s="593" t="str">
        <f>IF(基本情報入力シート!E132="","",基本情報入力シート!E132)</f>
        <v/>
      </c>
      <c r="E111" s="593" t="str">
        <f>IF(基本情報入力シート!F132="","",基本情報入力シート!F132)</f>
        <v/>
      </c>
      <c r="F111" s="593" t="str">
        <f>IF(基本情報入力シート!G132="","",基本情報入力シート!G132)</f>
        <v/>
      </c>
      <c r="G111" s="593" t="str">
        <f>IF(基本情報入力シート!H132="","",基本情報入力シート!H132)</f>
        <v/>
      </c>
      <c r="H111" s="593" t="str">
        <f>IF(基本情報入力シート!I132="","",基本情報入力シート!I132)</f>
        <v/>
      </c>
      <c r="I111" s="593" t="str">
        <f>IF(基本情報入力シート!J132="","",基本情報入力シート!J132)</f>
        <v/>
      </c>
      <c r="J111" s="593" t="str">
        <f>IF(基本情報入力シート!K132="","",基本情報入力シート!K132)</f>
        <v/>
      </c>
      <c r="K111" s="594" t="str">
        <f>IF(基本情報入力シート!L132="","",基本情報入力シート!L132)</f>
        <v/>
      </c>
      <c r="L111" s="595" t="str">
        <f>IF(基本情報入力シート!M132="","",基本情報入力シート!M132)</f>
        <v/>
      </c>
      <c r="M111" s="595" t="str">
        <f>IF(基本情報入力シート!R132="","",基本情報入力シート!R132)</f>
        <v/>
      </c>
      <c r="N111" s="595" t="str">
        <f>IF(基本情報入力シート!W132="","",基本情報入力シート!W132)</f>
        <v/>
      </c>
      <c r="O111" s="590" t="str">
        <f>IF(基本情報入力シート!X132="","",基本情報入力シート!X132)</f>
        <v/>
      </c>
      <c r="P111" s="596" t="str">
        <f>IF(基本情報入力シート!Y132="","",基本情報入力シート!Y132)</f>
        <v/>
      </c>
      <c r="Q111" s="597" t="str">
        <f>IF(基本情報入力シート!Z132="","",基本情報入力シート!Z132)</f>
        <v/>
      </c>
      <c r="R111" s="624" t="str">
        <f>IF(基本情報入力シート!AA132="","",基本情報入力シート!AA132)</f>
        <v/>
      </c>
      <c r="S111" s="625"/>
      <c r="T111" s="633"/>
      <c r="U111" s="627" t="str">
        <f>IF(P111="","",VLOOKUP(P111,【参考】数式用!$A$5:$I$38,MATCH(T111,【参考】数式用!$H$4:$I$4,0)+7,0))</f>
        <v/>
      </c>
      <c r="V111" s="835"/>
      <c r="W111" s="634" t="s">
        <v>193</v>
      </c>
      <c r="X111" s="635"/>
      <c r="Y111" s="636" t="s">
        <v>194</v>
      </c>
      <c r="Z111" s="635"/>
      <c r="AA111" s="637" t="s">
        <v>195</v>
      </c>
      <c r="AB111" s="635"/>
      <c r="AC111" s="636" t="s">
        <v>194</v>
      </c>
      <c r="AD111" s="635"/>
      <c r="AE111" s="636" t="s">
        <v>196</v>
      </c>
      <c r="AF111" s="638" t="s">
        <v>197</v>
      </c>
      <c r="AG111" s="639" t="str">
        <f t="shared" si="10"/>
        <v/>
      </c>
      <c r="AH111" s="640" t="s">
        <v>198</v>
      </c>
      <c r="AI111" s="641" t="str">
        <f t="shared" si="9"/>
        <v/>
      </c>
      <c r="AJ111" s="190"/>
      <c r="AK111" s="629" t="str">
        <f t="shared" si="11"/>
        <v>○</v>
      </c>
      <c r="AL111" s="630" t="str">
        <f t="shared" si="12"/>
        <v/>
      </c>
      <c r="AM111" s="631"/>
      <c r="AN111" s="631"/>
      <c r="AO111" s="631"/>
      <c r="AP111" s="631"/>
      <c r="AQ111" s="631"/>
      <c r="AR111" s="631"/>
      <c r="AS111" s="631"/>
      <c r="AT111" s="631"/>
      <c r="AU111" s="632"/>
    </row>
    <row r="112" spans="1:47" ht="10.5" customHeight="1"/>
    <row r="113" spans="35:35" ht="20.25" customHeight="1">
      <c r="AI113" s="127"/>
    </row>
    <row r="114" spans="35:35" ht="20.25" customHeight="1">
      <c r="AI114" s="154"/>
    </row>
    <row r="115" spans="35:35" ht="21" customHeight="1"/>
  </sheetData>
  <sheetProtection formatCells="0" formatColumns="0" formatRows="0" insertRows="0" deleteRows="0" autoFilter="0"/>
  <autoFilter ref="L11:AI11"/>
  <mergeCells count="20">
    <mergeCell ref="S9:S10"/>
    <mergeCell ref="T9:T10"/>
    <mergeCell ref="U9:U10"/>
    <mergeCell ref="W9:AH10"/>
    <mergeCell ref="AI9:AI10"/>
    <mergeCell ref="X2:AE2"/>
    <mergeCell ref="X3:AE5"/>
    <mergeCell ref="A3:C3"/>
    <mergeCell ref="D3:O3"/>
    <mergeCell ref="T8:U8"/>
    <mergeCell ref="W8:AH8"/>
    <mergeCell ref="A7:A10"/>
    <mergeCell ref="B7:K10"/>
    <mergeCell ref="L7:L10"/>
    <mergeCell ref="O7:O10"/>
    <mergeCell ref="P7:P10"/>
    <mergeCell ref="Q7:Q10"/>
    <mergeCell ref="R7:R10"/>
    <mergeCell ref="V9:V10"/>
    <mergeCell ref="M7:N9"/>
  </mergeCells>
  <phoneticPr fontId="8"/>
  <dataValidations count="4">
    <dataValidation imeMode="hiragana" allowBlank="1" showInputMessage="1" showErrorMessage="1" sqref="AI114"/>
    <dataValidation imeMode="halfAlpha" allowBlank="1" showInputMessage="1" showErrorMessage="1" sqref="Z12:Z111 AB12:AB111 AD12:AD111 X12:X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topLeftCell="A11" zoomScale="130" zoomScaleNormal="120" zoomScaleSheetLayoutView="130" workbookViewId="0">
      <selection activeCell="B23" sqref="B23:Y23"/>
    </sheetView>
  </sheetViews>
  <sheetFormatPr defaultColWidth="9" defaultRowHeight="13.2"/>
  <cols>
    <col min="1" max="1" width="2.44140625" style="47" customWidth="1"/>
    <col min="2" max="6" width="2.77734375" style="47" customWidth="1"/>
    <col min="7" max="35" width="2.44140625" style="47" customWidth="1"/>
    <col min="36" max="36" width="2.44140625" style="48" customWidth="1"/>
    <col min="37" max="37" width="4.109375" style="47" customWidth="1"/>
    <col min="38" max="43" width="9.21875" style="47" customWidth="1"/>
    <col min="44" max="44" width="9.77734375" style="47" bestFit="1" customWidth="1"/>
    <col min="45" max="16384" width="9" style="47"/>
  </cols>
  <sheetData>
    <row r="1" spans="1:46" ht="14.25" customHeight="1">
      <c r="A1" s="674" t="s">
        <v>434</v>
      </c>
      <c r="B1" s="675"/>
      <c r="C1" s="675"/>
      <c r="D1" s="675"/>
      <c r="E1" s="675"/>
      <c r="F1" s="675"/>
      <c r="G1" s="675"/>
      <c r="H1" s="675"/>
      <c r="I1" s="675"/>
      <c r="J1" s="675"/>
      <c r="K1" s="675"/>
      <c r="L1" s="675"/>
      <c r="M1" s="675"/>
      <c r="N1" s="675"/>
      <c r="O1" s="675"/>
      <c r="P1" s="675"/>
      <c r="Q1" s="675"/>
      <c r="R1" s="675"/>
      <c r="S1" s="675"/>
      <c r="T1" s="675"/>
      <c r="U1" s="675"/>
      <c r="V1" s="675"/>
      <c r="W1" s="676" t="s">
        <v>114</v>
      </c>
      <c r="X1" s="676"/>
      <c r="Y1" s="676"/>
      <c r="Z1" s="1578" t="str">
        <f>IF(基本情報入力シート!R11="","",基本情報入力シート!R11)</f>
        <v/>
      </c>
      <c r="AA1" s="1483"/>
      <c r="AB1" s="1483"/>
      <c r="AC1" s="1483"/>
      <c r="AD1" s="1483"/>
      <c r="AE1" s="1483"/>
      <c r="AF1" s="1483"/>
      <c r="AG1" s="1483"/>
      <c r="AH1" s="1483"/>
      <c r="AI1" s="1483"/>
      <c r="AJ1" s="1539"/>
    </row>
    <row r="2" spans="1:46" ht="8.25" customHeight="1">
      <c r="A2" s="675"/>
      <c r="B2" s="675"/>
      <c r="C2" s="675"/>
      <c r="D2" s="675"/>
      <c r="E2" s="675"/>
      <c r="F2" s="675"/>
      <c r="G2" s="675"/>
      <c r="H2" s="675"/>
      <c r="I2" s="675"/>
      <c r="J2" s="675"/>
      <c r="K2" s="675"/>
      <c r="L2" s="675"/>
      <c r="M2" s="675"/>
      <c r="N2" s="675"/>
      <c r="O2" s="675"/>
      <c r="P2" s="675"/>
      <c r="Q2" s="675"/>
      <c r="R2" s="675"/>
      <c r="S2" s="675"/>
      <c r="T2" s="675"/>
      <c r="U2" s="675"/>
      <c r="V2" s="675"/>
      <c r="W2" s="675"/>
      <c r="X2" s="675"/>
      <c r="Y2" s="677"/>
      <c r="Z2" s="677"/>
      <c r="AA2" s="677"/>
      <c r="AB2" s="677"/>
      <c r="AC2" s="677"/>
      <c r="AD2" s="677"/>
      <c r="AE2" s="677"/>
      <c r="AF2" s="677"/>
      <c r="AG2" s="677"/>
      <c r="AH2" s="677"/>
      <c r="AI2" s="677"/>
      <c r="AJ2" s="678"/>
    </row>
    <row r="3" spans="1:46" ht="3" hidden="1" customHeight="1">
      <c r="A3" s="674"/>
      <c r="B3" s="675"/>
      <c r="C3" s="675"/>
      <c r="D3" s="675"/>
      <c r="E3" s="675"/>
      <c r="F3" s="675"/>
      <c r="G3" s="675"/>
      <c r="H3" s="675"/>
      <c r="I3" s="675"/>
      <c r="J3" s="675"/>
      <c r="K3" s="675"/>
      <c r="L3" s="675"/>
      <c r="M3" s="675"/>
      <c r="N3" s="675"/>
      <c r="O3" s="675"/>
      <c r="P3" s="675"/>
      <c r="Q3" s="675"/>
      <c r="R3" s="675"/>
      <c r="S3" s="675"/>
      <c r="T3" s="675"/>
      <c r="U3" s="675"/>
      <c r="V3" s="675"/>
      <c r="W3" s="675"/>
      <c r="X3" s="675"/>
      <c r="Y3" s="675"/>
      <c r="Z3" s="675"/>
      <c r="AA3" s="675"/>
      <c r="AB3" s="675"/>
      <c r="AC3" s="675"/>
      <c r="AD3" s="675"/>
      <c r="AE3" s="675"/>
      <c r="AF3" s="675"/>
      <c r="AG3" s="675"/>
      <c r="AH3" s="675"/>
      <c r="AI3" s="675"/>
      <c r="AJ3" s="678"/>
    </row>
    <row r="4" spans="1:46" ht="16.5" customHeight="1">
      <c r="A4" s="1579" t="s">
        <v>392</v>
      </c>
      <c r="B4" s="1579"/>
      <c r="C4" s="1579"/>
      <c r="D4" s="1579"/>
      <c r="E4" s="1579"/>
      <c r="F4" s="1579"/>
      <c r="G4" s="1579"/>
      <c r="H4" s="1579"/>
      <c r="I4" s="1579"/>
      <c r="J4" s="1579"/>
      <c r="K4" s="1579"/>
      <c r="L4" s="1579"/>
      <c r="M4" s="1579"/>
      <c r="N4" s="1579"/>
      <c r="O4" s="1579"/>
      <c r="P4" s="1579"/>
      <c r="Q4" s="1579"/>
      <c r="R4" s="1579"/>
      <c r="S4" s="1579"/>
      <c r="T4" s="1579"/>
      <c r="U4" s="1579"/>
      <c r="V4" s="1579"/>
      <c r="W4" s="1579"/>
      <c r="X4" s="1579"/>
      <c r="Y4" s="1579"/>
      <c r="Z4" s="1579"/>
      <c r="AA4" s="1579"/>
      <c r="AB4" s="1579"/>
      <c r="AC4" s="1579"/>
      <c r="AD4" s="1579"/>
      <c r="AE4" s="1579"/>
      <c r="AF4" s="1579"/>
      <c r="AG4" s="1579"/>
      <c r="AH4" s="1579"/>
      <c r="AI4" s="1579"/>
      <c r="AJ4" s="1579"/>
    </row>
    <row r="5" spans="1:46" ht="6" customHeight="1">
      <c r="A5" s="675"/>
      <c r="B5" s="675"/>
      <c r="C5" s="675"/>
      <c r="D5" s="675"/>
      <c r="E5" s="675"/>
      <c r="F5" s="675"/>
      <c r="G5" s="675"/>
      <c r="H5" s="675"/>
      <c r="I5" s="675"/>
      <c r="J5" s="675"/>
      <c r="K5" s="675"/>
      <c r="L5" s="675"/>
      <c r="M5" s="675"/>
      <c r="N5" s="675"/>
      <c r="O5" s="675"/>
      <c r="P5" s="675"/>
      <c r="Q5" s="675"/>
      <c r="R5" s="675"/>
      <c r="S5" s="675"/>
      <c r="T5" s="675"/>
      <c r="U5" s="675"/>
      <c r="V5" s="675"/>
      <c r="W5" s="675"/>
      <c r="X5" s="675"/>
      <c r="Y5" s="675"/>
      <c r="Z5" s="675"/>
      <c r="AA5" s="675"/>
      <c r="AB5" s="675"/>
      <c r="AC5" s="675"/>
      <c r="AD5" s="675"/>
      <c r="AE5" s="675"/>
      <c r="AF5" s="675"/>
      <c r="AG5" s="675"/>
      <c r="AH5" s="675"/>
      <c r="AI5" s="675"/>
      <c r="AJ5" s="678"/>
    </row>
    <row r="6" spans="1:46" ht="15" customHeight="1">
      <c r="A6" s="679" t="s">
        <v>393</v>
      </c>
      <c r="B6" s="675"/>
      <c r="C6" s="675"/>
      <c r="D6" s="675"/>
      <c r="E6" s="675"/>
      <c r="F6" s="675"/>
      <c r="G6" s="675"/>
      <c r="H6" s="675"/>
      <c r="I6" s="675"/>
      <c r="J6" s="675"/>
      <c r="K6" s="675"/>
      <c r="L6" s="675"/>
      <c r="M6" s="675"/>
      <c r="N6" s="675"/>
      <c r="O6" s="675"/>
      <c r="P6" s="675"/>
      <c r="Q6" s="675"/>
      <c r="R6" s="677"/>
      <c r="S6" s="677"/>
      <c r="T6" s="677"/>
      <c r="U6" s="677"/>
      <c r="V6" s="677"/>
      <c r="W6" s="677"/>
      <c r="X6" s="677"/>
      <c r="Y6" s="677"/>
      <c r="Z6" s="677"/>
      <c r="AA6" s="680"/>
      <c r="AB6" s="680"/>
      <c r="AC6" s="681"/>
      <c r="AD6" s="681"/>
      <c r="AE6" s="681"/>
      <c r="AF6" s="681"/>
      <c r="AG6" s="681"/>
      <c r="AH6" s="681"/>
      <c r="AI6" s="681"/>
      <c r="AJ6" s="682"/>
    </row>
    <row r="7" spans="1:46" ht="2.25" customHeight="1">
      <c r="A7" s="675"/>
      <c r="B7" s="675"/>
      <c r="C7" s="675"/>
      <c r="D7" s="675"/>
      <c r="E7" s="675"/>
      <c r="F7" s="675"/>
      <c r="G7" s="675"/>
      <c r="H7" s="675"/>
      <c r="I7" s="675"/>
      <c r="J7" s="675"/>
      <c r="K7" s="675"/>
      <c r="L7" s="675"/>
      <c r="M7" s="675"/>
      <c r="N7" s="675"/>
      <c r="O7" s="675"/>
      <c r="P7" s="675"/>
      <c r="Q7" s="675"/>
      <c r="R7" s="675"/>
      <c r="S7" s="675"/>
      <c r="T7" s="675"/>
      <c r="U7" s="675"/>
      <c r="V7" s="675"/>
      <c r="W7" s="675"/>
      <c r="X7" s="675"/>
      <c r="Y7" s="675"/>
      <c r="Z7" s="675"/>
      <c r="AA7" s="675"/>
      <c r="AB7" s="675"/>
      <c r="AC7" s="675"/>
      <c r="AD7" s="675"/>
      <c r="AE7" s="675"/>
      <c r="AF7" s="675"/>
      <c r="AG7" s="675"/>
      <c r="AH7" s="675"/>
      <c r="AI7" s="675"/>
      <c r="AJ7" s="678"/>
    </row>
    <row r="8" spans="1:46" s="50" customFormat="1" ht="12">
      <c r="A8" s="1580" t="s">
        <v>9</v>
      </c>
      <c r="B8" s="1544"/>
      <c r="C8" s="1544"/>
      <c r="D8" s="1544"/>
      <c r="E8" s="1544"/>
      <c r="F8" s="1545"/>
      <c r="G8" s="1581" t="str">
        <f>IF(基本情報入力シート!M15="","",基本情報入力シート!M15)</f>
        <v/>
      </c>
      <c r="H8" s="1581"/>
      <c r="I8" s="1581"/>
      <c r="J8" s="1581"/>
      <c r="K8" s="1581"/>
      <c r="L8" s="1581"/>
      <c r="M8" s="1581"/>
      <c r="N8" s="1581"/>
      <c r="O8" s="1581"/>
      <c r="P8" s="1581"/>
      <c r="Q8" s="1581"/>
      <c r="R8" s="1581"/>
      <c r="S8" s="1581"/>
      <c r="T8" s="1581"/>
      <c r="U8" s="1581"/>
      <c r="V8" s="1581"/>
      <c r="W8" s="1581"/>
      <c r="X8" s="1581"/>
      <c r="Y8" s="1581"/>
      <c r="Z8" s="1581"/>
      <c r="AA8" s="1581"/>
      <c r="AB8" s="1581"/>
      <c r="AC8" s="1581"/>
      <c r="AD8" s="1581"/>
      <c r="AE8" s="1581"/>
      <c r="AF8" s="1581"/>
      <c r="AG8" s="1581"/>
      <c r="AH8" s="1581"/>
      <c r="AI8" s="1581"/>
      <c r="AJ8" s="1582"/>
    </row>
    <row r="9" spans="1:46" s="50" customFormat="1" ht="25.5" customHeight="1">
      <c r="A9" s="1583" t="s">
        <v>6</v>
      </c>
      <c r="B9" s="1584"/>
      <c r="C9" s="1584"/>
      <c r="D9" s="1584"/>
      <c r="E9" s="1584"/>
      <c r="F9" s="1585"/>
      <c r="G9" s="1586" t="str">
        <f>IF(基本情報入力シート!M16="","",基本情報入力シート!M16)</f>
        <v/>
      </c>
      <c r="H9" s="1586"/>
      <c r="I9" s="1586"/>
      <c r="J9" s="1586"/>
      <c r="K9" s="1586"/>
      <c r="L9" s="1586"/>
      <c r="M9" s="1586"/>
      <c r="N9" s="1586"/>
      <c r="O9" s="1586"/>
      <c r="P9" s="1586"/>
      <c r="Q9" s="1586"/>
      <c r="R9" s="1586"/>
      <c r="S9" s="1586"/>
      <c r="T9" s="1586"/>
      <c r="U9" s="1586"/>
      <c r="V9" s="1586"/>
      <c r="W9" s="1586"/>
      <c r="X9" s="1586"/>
      <c r="Y9" s="1586"/>
      <c r="Z9" s="1586"/>
      <c r="AA9" s="1586"/>
      <c r="AB9" s="1586"/>
      <c r="AC9" s="1586"/>
      <c r="AD9" s="1586"/>
      <c r="AE9" s="1586"/>
      <c r="AF9" s="1586"/>
      <c r="AG9" s="1586"/>
      <c r="AH9" s="1586"/>
      <c r="AI9" s="1586"/>
      <c r="AJ9" s="1587"/>
    </row>
    <row r="10" spans="1:46" s="50" customFormat="1" ht="12.75" customHeight="1">
      <c r="A10" s="1565" t="s">
        <v>169</v>
      </c>
      <c r="B10" s="1566"/>
      <c r="C10" s="1566"/>
      <c r="D10" s="1566"/>
      <c r="E10" s="1566"/>
      <c r="F10" s="1567"/>
      <c r="G10" s="683" t="s">
        <v>8</v>
      </c>
      <c r="H10" s="1568" t="str">
        <f>IF(基本情報入力シート!AC17="","",基本情報入力シート!AC17)</f>
        <v>－</v>
      </c>
      <c r="I10" s="1568"/>
      <c r="J10" s="1568"/>
      <c r="K10" s="1568"/>
      <c r="L10" s="1568"/>
      <c r="M10" s="684"/>
      <c r="N10" s="685"/>
      <c r="O10" s="685"/>
      <c r="P10" s="685"/>
      <c r="Q10" s="685"/>
      <c r="R10" s="685"/>
      <c r="S10" s="685"/>
      <c r="T10" s="685"/>
      <c r="U10" s="685"/>
      <c r="V10" s="685"/>
      <c r="W10" s="685"/>
      <c r="X10" s="685"/>
      <c r="Y10" s="685"/>
      <c r="Z10" s="685"/>
      <c r="AA10" s="685"/>
      <c r="AB10" s="685"/>
      <c r="AC10" s="685"/>
      <c r="AD10" s="685"/>
      <c r="AE10" s="685"/>
      <c r="AF10" s="685"/>
      <c r="AG10" s="685"/>
      <c r="AH10" s="685"/>
      <c r="AI10" s="685"/>
      <c r="AJ10" s="686"/>
    </row>
    <row r="11" spans="1:46" s="50" customFormat="1" ht="16.5" customHeight="1">
      <c r="A11" s="1557"/>
      <c r="B11" s="1558"/>
      <c r="C11" s="1558"/>
      <c r="D11" s="1558"/>
      <c r="E11" s="1558"/>
      <c r="F11" s="1559"/>
      <c r="G11" s="1569" t="str">
        <f>IF(基本情報入力シート!M18="","",基本情報入力シート!M18)</f>
        <v/>
      </c>
      <c r="H11" s="1570"/>
      <c r="I11" s="1570"/>
      <c r="J11" s="1570"/>
      <c r="K11" s="1570"/>
      <c r="L11" s="1570"/>
      <c r="M11" s="1570"/>
      <c r="N11" s="1570"/>
      <c r="O11" s="1570"/>
      <c r="P11" s="1570"/>
      <c r="Q11" s="1570"/>
      <c r="R11" s="1570"/>
      <c r="S11" s="1570"/>
      <c r="T11" s="1570"/>
      <c r="U11" s="1570"/>
      <c r="V11" s="1570"/>
      <c r="W11" s="1570"/>
      <c r="X11" s="1570"/>
      <c r="Y11" s="1570"/>
      <c r="Z11" s="1570"/>
      <c r="AA11" s="1570"/>
      <c r="AB11" s="1570"/>
      <c r="AC11" s="1570"/>
      <c r="AD11" s="1570"/>
      <c r="AE11" s="1570"/>
      <c r="AF11" s="1570"/>
      <c r="AG11" s="1570"/>
      <c r="AH11" s="1570"/>
      <c r="AI11" s="1570"/>
      <c r="AJ11" s="1571"/>
    </row>
    <row r="12" spans="1:46" s="50" customFormat="1" ht="16.5" customHeight="1">
      <c r="A12" s="1557"/>
      <c r="B12" s="1558"/>
      <c r="C12" s="1558"/>
      <c r="D12" s="1558"/>
      <c r="E12" s="1558"/>
      <c r="F12" s="1559"/>
      <c r="G12" s="1572" t="str">
        <f>IF(基本情報入力シート!M19="","",基本情報入力シート!M19)</f>
        <v/>
      </c>
      <c r="H12" s="1560"/>
      <c r="I12" s="1560"/>
      <c r="J12" s="1560"/>
      <c r="K12" s="1560"/>
      <c r="L12" s="1560"/>
      <c r="M12" s="1560"/>
      <c r="N12" s="1560"/>
      <c r="O12" s="1560"/>
      <c r="P12" s="1560"/>
      <c r="Q12" s="1560"/>
      <c r="R12" s="1560"/>
      <c r="S12" s="1560"/>
      <c r="T12" s="1560"/>
      <c r="U12" s="1560"/>
      <c r="V12" s="1560"/>
      <c r="W12" s="1560"/>
      <c r="X12" s="1560"/>
      <c r="Y12" s="1560"/>
      <c r="Z12" s="1560"/>
      <c r="AA12" s="1560"/>
      <c r="AB12" s="1560"/>
      <c r="AC12" s="1560"/>
      <c r="AD12" s="1560"/>
      <c r="AE12" s="1560"/>
      <c r="AF12" s="1560"/>
      <c r="AG12" s="1560"/>
      <c r="AH12" s="1560"/>
      <c r="AI12" s="1560"/>
      <c r="AJ12" s="1561"/>
    </row>
    <row r="13" spans="1:46" s="50" customFormat="1" ht="12">
      <c r="A13" s="1573" t="s">
        <v>9</v>
      </c>
      <c r="B13" s="1574"/>
      <c r="C13" s="1574"/>
      <c r="D13" s="1574"/>
      <c r="E13" s="1574"/>
      <c r="F13" s="1575"/>
      <c r="G13" s="1576" t="str">
        <f>IF(基本情報入力シート!M22="","",基本情報入力シート!M22)</f>
        <v/>
      </c>
      <c r="H13" s="1576"/>
      <c r="I13" s="1576"/>
      <c r="J13" s="1576"/>
      <c r="K13" s="1576"/>
      <c r="L13" s="1576"/>
      <c r="M13" s="1576"/>
      <c r="N13" s="1576"/>
      <c r="O13" s="1576"/>
      <c r="P13" s="1576"/>
      <c r="Q13" s="1576"/>
      <c r="R13" s="1576"/>
      <c r="S13" s="1576"/>
      <c r="T13" s="1576"/>
      <c r="U13" s="1576"/>
      <c r="V13" s="1576"/>
      <c r="W13" s="1576"/>
      <c r="X13" s="1576"/>
      <c r="Y13" s="1576"/>
      <c r="Z13" s="1576"/>
      <c r="AA13" s="1576"/>
      <c r="AB13" s="1576"/>
      <c r="AC13" s="1576"/>
      <c r="AD13" s="1576"/>
      <c r="AE13" s="1576"/>
      <c r="AF13" s="1576"/>
      <c r="AG13" s="1576"/>
      <c r="AH13" s="1576"/>
      <c r="AI13" s="1576"/>
      <c r="AJ13" s="1577"/>
    </row>
    <row r="14" spans="1:46" s="50" customFormat="1" ht="25.5" customHeight="1">
      <c r="A14" s="1557" t="s">
        <v>164</v>
      </c>
      <c r="B14" s="1558"/>
      <c r="C14" s="1558"/>
      <c r="D14" s="1558"/>
      <c r="E14" s="1558"/>
      <c r="F14" s="1559"/>
      <c r="G14" s="1560" t="str">
        <f>IF(基本情報入力シート!M23="","",基本情報入力シート!M23)</f>
        <v/>
      </c>
      <c r="H14" s="1560"/>
      <c r="I14" s="1560"/>
      <c r="J14" s="1560"/>
      <c r="K14" s="1560"/>
      <c r="L14" s="1560"/>
      <c r="M14" s="1560"/>
      <c r="N14" s="1560"/>
      <c r="O14" s="1560"/>
      <c r="P14" s="1560"/>
      <c r="Q14" s="1560"/>
      <c r="R14" s="1560"/>
      <c r="S14" s="1560"/>
      <c r="T14" s="1560"/>
      <c r="U14" s="1560"/>
      <c r="V14" s="1560"/>
      <c r="W14" s="1560"/>
      <c r="X14" s="1560"/>
      <c r="Y14" s="1560"/>
      <c r="Z14" s="1560"/>
      <c r="AA14" s="1560"/>
      <c r="AB14" s="1560"/>
      <c r="AC14" s="1560"/>
      <c r="AD14" s="1560"/>
      <c r="AE14" s="1560"/>
      <c r="AF14" s="1560"/>
      <c r="AG14" s="1560"/>
      <c r="AH14" s="1560"/>
      <c r="AI14" s="1560"/>
      <c r="AJ14" s="1561"/>
    </row>
    <row r="15" spans="1:46" s="50" customFormat="1" ht="15" customHeight="1">
      <c r="A15" s="1562" t="s">
        <v>168</v>
      </c>
      <c r="B15" s="1562"/>
      <c r="C15" s="1562"/>
      <c r="D15" s="1562"/>
      <c r="E15" s="1562"/>
      <c r="F15" s="1562"/>
      <c r="G15" s="1539" t="s">
        <v>0</v>
      </c>
      <c r="H15" s="1540"/>
      <c r="I15" s="1540"/>
      <c r="J15" s="1540"/>
      <c r="K15" s="1563" t="str">
        <f>IF(基本情報入力シート!M24="","",基本情報入力シート!M24)</f>
        <v/>
      </c>
      <c r="L15" s="1563"/>
      <c r="M15" s="1563"/>
      <c r="N15" s="1563"/>
      <c r="O15" s="1563"/>
      <c r="P15" s="1540" t="s">
        <v>1</v>
      </c>
      <c r="Q15" s="1540"/>
      <c r="R15" s="1540"/>
      <c r="S15" s="1540"/>
      <c r="T15" s="1563" t="str">
        <f>IF(基本情報入力シート!M25="","",基本情報入力シート!M25)</f>
        <v/>
      </c>
      <c r="U15" s="1563"/>
      <c r="V15" s="1563"/>
      <c r="W15" s="1563"/>
      <c r="X15" s="1563"/>
      <c r="Y15" s="1540" t="s">
        <v>167</v>
      </c>
      <c r="Z15" s="1540"/>
      <c r="AA15" s="1540"/>
      <c r="AB15" s="1540"/>
      <c r="AC15" s="1564" t="str">
        <f>IF(基本情報入力シート!M26="","",基本情報入力シート!M26)</f>
        <v/>
      </c>
      <c r="AD15" s="1564"/>
      <c r="AE15" s="1564"/>
      <c r="AF15" s="1564"/>
      <c r="AG15" s="1564"/>
      <c r="AH15" s="1564"/>
      <c r="AI15" s="1564"/>
      <c r="AJ15" s="1564"/>
      <c r="AK15" s="51"/>
      <c r="AT15" s="52"/>
    </row>
    <row r="16" spans="1:46" s="50" customFormat="1" ht="8.25" customHeight="1">
      <c r="A16" s="687"/>
      <c r="B16" s="687"/>
      <c r="C16" s="687"/>
      <c r="D16" s="687"/>
      <c r="E16" s="687"/>
      <c r="F16" s="687"/>
      <c r="G16" s="687"/>
      <c r="H16" s="687"/>
      <c r="I16" s="687"/>
      <c r="J16" s="687"/>
      <c r="K16" s="687"/>
      <c r="L16" s="687"/>
      <c r="M16" s="687"/>
      <c r="N16" s="687"/>
      <c r="O16" s="687"/>
      <c r="P16" s="687"/>
      <c r="Q16" s="687"/>
      <c r="R16" s="687"/>
      <c r="S16" s="687"/>
      <c r="T16" s="687"/>
      <c r="U16" s="687"/>
      <c r="V16" s="687"/>
      <c r="W16" s="687"/>
      <c r="X16" s="687"/>
      <c r="Y16" s="687"/>
      <c r="Z16" s="687"/>
      <c r="AA16" s="687"/>
      <c r="AB16" s="687"/>
      <c r="AC16" s="687"/>
      <c r="AD16" s="687"/>
      <c r="AE16" s="687"/>
      <c r="AF16" s="687"/>
      <c r="AG16" s="687"/>
      <c r="AH16" s="687"/>
      <c r="AI16" s="687"/>
      <c r="AJ16" s="688"/>
      <c r="AK16" s="51"/>
      <c r="AT16" s="52"/>
    </row>
    <row r="17" spans="1:46" ht="15" customHeight="1">
      <c r="A17" s="689" t="s">
        <v>394</v>
      </c>
      <c r="B17" s="675"/>
      <c r="C17" s="690"/>
      <c r="D17" s="690"/>
      <c r="E17" s="690"/>
      <c r="F17" s="690"/>
      <c r="G17" s="690"/>
      <c r="H17" s="690"/>
      <c r="I17" s="690"/>
      <c r="J17" s="690"/>
      <c r="K17" s="690"/>
      <c r="L17" s="690"/>
      <c r="M17" s="690"/>
      <c r="N17" s="1546" t="s">
        <v>395</v>
      </c>
      <c r="O17" s="1547"/>
      <c r="P17" s="1547"/>
      <c r="Q17" s="1547"/>
      <c r="R17" s="1547"/>
      <c r="S17" s="1547"/>
      <c r="T17" s="1547"/>
      <c r="U17" s="1547"/>
      <c r="V17" s="1547"/>
      <c r="W17" s="1547"/>
      <c r="X17" s="1547"/>
      <c r="Y17" s="690"/>
      <c r="Z17" s="690"/>
      <c r="AA17" s="690"/>
      <c r="AB17" s="690"/>
      <c r="AC17" s="690"/>
      <c r="AD17" s="690"/>
      <c r="AE17" s="690"/>
      <c r="AF17" s="690"/>
      <c r="AG17" s="690"/>
      <c r="AH17" s="690"/>
      <c r="AI17" s="690"/>
      <c r="AJ17" s="678"/>
      <c r="AK17" s="48"/>
      <c r="AT17" s="53"/>
    </row>
    <row r="18" spans="1:46" ht="24" customHeight="1">
      <c r="A18" s="691"/>
      <c r="B18" s="1548" t="s">
        <v>396</v>
      </c>
      <c r="C18" s="1546"/>
      <c r="D18" s="1546"/>
      <c r="E18" s="1546"/>
      <c r="F18" s="1546"/>
      <c r="G18" s="1546"/>
      <c r="H18" s="1546"/>
      <c r="I18" s="1546"/>
      <c r="J18" s="1546"/>
      <c r="K18" s="1546"/>
      <c r="L18" s="1546"/>
      <c r="M18" s="1546"/>
      <c r="N18" s="1546"/>
      <c r="O18" s="1546"/>
      <c r="P18" s="1546"/>
      <c r="Q18" s="1546"/>
      <c r="R18" s="1546"/>
      <c r="S18" s="1546"/>
      <c r="T18" s="1546"/>
      <c r="U18" s="1546"/>
      <c r="V18" s="1546"/>
      <c r="W18" s="1546"/>
      <c r="X18" s="1546"/>
      <c r="Y18" s="1546"/>
      <c r="Z18" s="1546"/>
      <c r="AA18" s="1546"/>
      <c r="AB18" s="1546"/>
      <c r="AC18" s="1546"/>
      <c r="AD18" s="1546"/>
      <c r="AE18" s="1546"/>
      <c r="AF18" s="1546"/>
      <c r="AG18" s="1546"/>
      <c r="AH18" s="1546"/>
      <c r="AI18" s="1546"/>
      <c r="AJ18" s="678"/>
      <c r="AK18" s="48"/>
      <c r="AT18" s="53"/>
    </row>
    <row r="19" spans="1:46" ht="36.75" customHeight="1">
      <c r="A19" s="689"/>
      <c r="B19" s="1548" t="s">
        <v>465</v>
      </c>
      <c r="C19" s="1548"/>
      <c r="D19" s="1548"/>
      <c r="E19" s="1548"/>
      <c r="F19" s="1548"/>
      <c r="G19" s="1548"/>
      <c r="H19" s="1548"/>
      <c r="I19" s="1548"/>
      <c r="J19" s="1548"/>
      <c r="K19" s="1548"/>
      <c r="L19" s="1548"/>
      <c r="M19" s="1548"/>
      <c r="N19" s="1548"/>
      <c r="O19" s="1548"/>
      <c r="P19" s="1548"/>
      <c r="Q19" s="1548"/>
      <c r="R19" s="1548"/>
      <c r="S19" s="1548"/>
      <c r="T19" s="1548"/>
      <c r="U19" s="1548"/>
      <c r="V19" s="1548"/>
      <c r="W19" s="1548"/>
      <c r="X19" s="1548"/>
      <c r="Y19" s="1548"/>
      <c r="Z19" s="1548"/>
      <c r="AA19" s="1548"/>
      <c r="AB19" s="1548"/>
      <c r="AC19" s="1548"/>
      <c r="AD19" s="1548"/>
      <c r="AE19" s="1548"/>
      <c r="AF19" s="1548"/>
      <c r="AG19" s="1548"/>
      <c r="AH19" s="1548"/>
      <c r="AI19" s="1548"/>
      <c r="AJ19" s="678"/>
      <c r="AK19" s="48"/>
      <c r="AT19" s="53"/>
    </row>
    <row r="20" spans="1:46" ht="8.25" customHeight="1" thickBot="1">
      <c r="A20" s="675"/>
      <c r="B20" s="692"/>
      <c r="C20" s="690"/>
      <c r="D20" s="690"/>
      <c r="E20" s="690"/>
      <c r="F20" s="690"/>
      <c r="G20" s="690"/>
      <c r="H20" s="690"/>
      <c r="I20" s="690"/>
      <c r="J20" s="690"/>
      <c r="K20" s="690"/>
      <c r="L20" s="690"/>
      <c r="M20" s="690"/>
      <c r="N20" s="690"/>
      <c r="O20" s="690"/>
      <c r="P20" s="690"/>
      <c r="Q20" s="690"/>
      <c r="R20" s="690"/>
      <c r="S20" s="690"/>
      <c r="T20" s="690"/>
      <c r="U20" s="690"/>
      <c r="V20" s="690"/>
      <c r="W20" s="690"/>
      <c r="X20" s="690"/>
      <c r="Y20" s="690"/>
      <c r="Z20" s="690"/>
      <c r="AA20" s="690"/>
      <c r="AB20" s="690"/>
      <c r="AC20" s="690"/>
      <c r="AD20" s="690"/>
      <c r="AE20" s="690"/>
      <c r="AF20" s="690"/>
      <c r="AG20" s="690"/>
      <c r="AH20" s="690"/>
      <c r="AI20" s="690"/>
      <c r="AJ20" s="1549" t="s">
        <v>397</v>
      </c>
      <c r="AK20" s="48"/>
      <c r="AT20" s="53"/>
    </row>
    <row r="21" spans="1:46" ht="19.5" customHeight="1" thickBot="1">
      <c r="A21" s="1551" t="s">
        <v>455</v>
      </c>
      <c r="B21" s="1479"/>
      <c r="C21" s="1479"/>
      <c r="D21" s="1479"/>
      <c r="E21" s="1479"/>
      <c r="F21" s="1479"/>
      <c r="G21" s="1479"/>
      <c r="H21" s="1479"/>
      <c r="I21" s="1479"/>
      <c r="J21" s="1479"/>
      <c r="K21" s="1479"/>
      <c r="L21" s="1479"/>
      <c r="M21" s="1479"/>
      <c r="N21" s="1479"/>
      <c r="O21" s="1479"/>
      <c r="P21" s="1479"/>
      <c r="Q21" s="1479"/>
      <c r="R21" s="1479"/>
      <c r="S21" s="1479"/>
      <c r="T21" s="1479"/>
      <c r="U21" s="1479"/>
      <c r="V21" s="1479"/>
      <c r="W21" s="1479"/>
      <c r="X21" s="1479"/>
      <c r="Y21" s="1479"/>
      <c r="Z21" s="1552" t="str">
        <f>IF('（参考）補助金様式2-2'!P5=0,"",'（参考）補助金様式2-2'!P5)</f>
        <v/>
      </c>
      <c r="AA21" s="1553"/>
      <c r="AB21" s="1553"/>
      <c r="AC21" s="1553"/>
      <c r="AD21" s="1553"/>
      <c r="AE21" s="1553"/>
      <c r="AF21" s="1554"/>
      <c r="AG21" s="1555" t="s">
        <v>2</v>
      </c>
      <c r="AH21" s="1556"/>
      <c r="AI21" s="693"/>
      <c r="AJ21" s="1550"/>
      <c r="AR21" s="53"/>
    </row>
    <row r="22" spans="1:46" ht="19.5" customHeight="1" thickBot="1">
      <c r="A22" s="1534" t="s">
        <v>398</v>
      </c>
      <c r="B22" s="1535"/>
      <c r="C22" s="1535"/>
      <c r="D22" s="1535"/>
      <c r="E22" s="1535"/>
      <c r="F22" s="1535"/>
      <c r="G22" s="1535"/>
      <c r="H22" s="1535"/>
      <c r="I22" s="1535"/>
      <c r="J22" s="1535"/>
      <c r="K22" s="1535"/>
      <c r="L22" s="1535"/>
      <c r="M22" s="1535"/>
      <c r="N22" s="1535"/>
      <c r="O22" s="1535"/>
      <c r="P22" s="1535"/>
      <c r="Q22" s="1535"/>
      <c r="R22" s="1535"/>
      <c r="S22" s="1535"/>
      <c r="T22" s="1535"/>
      <c r="U22" s="1535"/>
      <c r="V22" s="1535"/>
      <c r="W22" s="1535"/>
      <c r="X22" s="1535"/>
      <c r="Y22" s="1535"/>
      <c r="Z22" s="1536" t="str">
        <f>IF((Z23-Z24)=0,"",(Z23-Z24))</f>
        <v/>
      </c>
      <c r="AA22" s="1537"/>
      <c r="AB22" s="1537"/>
      <c r="AC22" s="1537"/>
      <c r="AD22" s="1537"/>
      <c r="AE22" s="1537"/>
      <c r="AF22" s="1538"/>
      <c r="AG22" s="1539" t="s">
        <v>2</v>
      </c>
      <c r="AH22" s="1540"/>
      <c r="AI22" s="694" t="s">
        <v>247</v>
      </c>
      <c r="AJ22" s="695" t="str">
        <f>IF(Z22="","",IF(Z21="","",IF(Z22&gt;Z21,"○","☓")))</f>
        <v/>
      </c>
      <c r="AK22" s="56" t="s">
        <v>248</v>
      </c>
      <c r="AL22" s="57"/>
      <c r="AM22" s="57"/>
      <c r="AN22" s="57"/>
      <c r="AO22" s="57"/>
      <c r="AP22" s="57"/>
      <c r="AQ22" s="57"/>
      <c r="AR22" s="58"/>
    </row>
    <row r="23" spans="1:46" ht="23.25" customHeight="1">
      <c r="A23" s="696"/>
      <c r="B23" s="1541" t="s">
        <v>399</v>
      </c>
      <c r="C23" s="1542"/>
      <c r="D23" s="1542"/>
      <c r="E23" s="1542"/>
      <c r="F23" s="1542"/>
      <c r="G23" s="1542"/>
      <c r="H23" s="1542"/>
      <c r="I23" s="1542"/>
      <c r="J23" s="1542"/>
      <c r="K23" s="1542"/>
      <c r="L23" s="1542"/>
      <c r="M23" s="1542"/>
      <c r="N23" s="1542"/>
      <c r="O23" s="1542"/>
      <c r="P23" s="1542"/>
      <c r="Q23" s="1542"/>
      <c r="R23" s="1542"/>
      <c r="S23" s="1542"/>
      <c r="T23" s="1542"/>
      <c r="U23" s="1542"/>
      <c r="V23" s="1542"/>
      <c r="W23" s="1542"/>
      <c r="X23" s="1542"/>
      <c r="Y23" s="1542"/>
      <c r="Z23" s="1543"/>
      <c r="AA23" s="1543"/>
      <c r="AB23" s="1543"/>
      <c r="AC23" s="1543"/>
      <c r="AD23" s="1543"/>
      <c r="AE23" s="1543"/>
      <c r="AF23" s="1543"/>
      <c r="AG23" s="1544" t="s">
        <v>2</v>
      </c>
      <c r="AH23" s="1545"/>
      <c r="AI23" s="694"/>
      <c r="AJ23" s="697"/>
      <c r="AR23" s="53"/>
    </row>
    <row r="24" spans="1:46" ht="23.25" customHeight="1">
      <c r="A24" s="698"/>
      <c r="B24" s="1522" t="s">
        <v>458</v>
      </c>
      <c r="C24" s="1523"/>
      <c r="D24" s="1523"/>
      <c r="E24" s="1523"/>
      <c r="F24" s="1523"/>
      <c r="G24" s="1523"/>
      <c r="H24" s="1523"/>
      <c r="I24" s="1523"/>
      <c r="J24" s="1523"/>
      <c r="K24" s="1523"/>
      <c r="L24" s="1523"/>
      <c r="M24" s="1523"/>
      <c r="N24" s="1523"/>
      <c r="O24" s="1523"/>
      <c r="P24" s="1523"/>
      <c r="Q24" s="1523"/>
      <c r="R24" s="1523"/>
      <c r="S24" s="1523"/>
      <c r="T24" s="1523"/>
      <c r="U24" s="1523"/>
      <c r="V24" s="1523"/>
      <c r="W24" s="1523"/>
      <c r="X24" s="1523"/>
      <c r="Y24" s="1523"/>
      <c r="Z24" s="1524"/>
      <c r="AA24" s="1524"/>
      <c r="AB24" s="1524"/>
      <c r="AC24" s="1524"/>
      <c r="AD24" s="1524"/>
      <c r="AE24" s="1524"/>
      <c r="AF24" s="1524"/>
      <c r="AG24" s="1525" t="s">
        <v>2</v>
      </c>
      <c r="AH24" s="1526"/>
      <c r="AI24" s="694"/>
      <c r="AJ24" s="697"/>
      <c r="AR24" s="53"/>
    </row>
    <row r="25" spans="1:46" ht="19.5" customHeight="1" thickBot="1">
      <c r="A25" s="1527" t="s">
        <v>400</v>
      </c>
      <c r="B25" s="1528"/>
      <c r="C25" s="1528"/>
      <c r="D25" s="1528"/>
      <c r="E25" s="1528"/>
      <c r="F25" s="1528"/>
      <c r="G25" s="1528"/>
      <c r="H25" s="1528"/>
      <c r="I25" s="1528"/>
      <c r="J25" s="1528"/>
      <c r="K25" s="1528"/>
      <c r="L25" s="1528"/>
      <c r="M25" s="1528"/>
      <c r="N25" s="1528"/>
      <c r="O25" s="1528"/>
      <c r="P25" s="1528"/>
      <c r="Q25" s="1528"/>
      <c r="R25" s="1528"/>
      <c r="S25" s="1528"/>
      <c r="T25" s="1528"/>
      <c r="U25" s="1528"/>
      <c r="V25" s="1528"/>
      <c r="W25" s="1528"/>
      <c r="X25" s="1528"/>
      <c r="Y25" s="1529"/>
      <c r="Z25" s="699"/>
      <c r="AA25" s="699"/>
      <c r="AB25" s="700"/>
      <c r="AC25" s="701"/>
      <c r="AD25" s="701"/>
      <c r="AE25" s="702"/>
      <c r="AF25" s="703"/>
      <c r="AG25" s="704"/>
      <c r="AH25" s="704"/>
      <c r="AI25" s="703"/>
      <c r="AJ25" s="705"/>
      <c r="AK25" s="51"/>
      <c r="AT25" s="53"/>
    </row>
    <row r="26" spans="1:46" ht="18.75" customHeight="1" thickBot="1">
      <c r="A26" s="706"/>
      <c r="B26" s="1489" t="s">
        <v>470</v>
      </c>
      <c r="C26" s="1490"/>
      <c r="D26" s="1490"/>
      <c r="E26" s="1490"/>
      <c r="F26" s="1493"/>
      <c r="G26" s="1493"/>
      <c r="H26" s="1493"/>
      <c r="I26" s="1493"/>
      <c r="J26" s="1493"/>
      <c r="K26" s="1493"/>
      <c r="L26" s="1494"/>
      <c r="M26" s="1495">
        <f>SUM('（参考）補助金様式2-2'!AI12:AI111)</f>
        <v>0</v>
      </c>
      <c r="N26" s="1496"/>
      <c r="O26" s="1496"/>
      <c r="P26" s="1496"/>
      <c r="Q26" s="1496"/>
      <c r="R26" s="1496"/>
      <c r="S26" s="1497"/>
      <c r="T26" s="707" t="s">
        <v>2</v>
      </c>
      <c r="U26" s="708"/>
      <c r="V26" s="709"/>
      <c r="W26" s="709"/>
      <c r="X26" s="710"/>
      <c r="Y26" s="711"/>
      <c r="Z26" s="1498" t="s">
        <v>247</v>
      </c>
      <c r="AA26" s="1500" t="str">
        <f>IF(AND($V$27=0,$V$30=0),"×",IF(OR($V$27=0,$V$27&gt;=(200/3)),"○","×"))</f>
        <v>×</v>
      </c>
      <c r="AB26" s="1531" t="s">
        <v>401</v>
      </c>
      <c r="AC26" s="701"/>
      <c r="AD26" s="701"/>
      <c r="AE26" s="701"/>
      <c r="AF26" s="701"/>
      <c r="AG26" s="701"/>
      <c r="AH26" s="701"/>
      <c r="AI26" s="693"/>
      <c r="AJ26" s="697"/>
      <c r="AR26" s="53"/>
    </row>
    <row r="27" spans="1:46" ht="18.75" customHeight="1" thickBot="1">
      <c r="A27" s="706"/>
      <c r="B27" s="1491"/>
      <c r="C27" s="1492"/>
      <c r="D27" s="1492"/>
      <c r="E27" s="1492"/>
      <c r="F27" s="1503" t="s">
        <v>456</v>
      </c>
      <c r="G27" s="1504"/>
      <c r="H27" s="1504"/>
      <c r="I27" s="1504"/>
      <c r="J27" s="1504"/>
      <c r="K27" s="1504"/>
      <c r="L27" s="1504"/>
      <c r="M27" s="1515">
        <f>SUM('（参考）補助金様式2-2'!AJ12:AJ111)</f>
        <v>0</v>
      </c>
      <c r="N27" s="1516"/>
      <c r="O27" s="1516"/>
      <c r="P27" s="1516"/>
      <c r="Q27" s="1516"/>
      <c r="R27" s="1516"/>
      <c r="S27" s="1517"/>
      <c r="T27" s="712" t="s">
        <v>2</v>
      </c>
      <c r="U27" s="713" t="s">
        <v>49</v>
      </c>
      <c r="V27" s="1510">
        <f>IFERROR(M27/M26*100,0)</f>
        <v>0</v>
      </c>
      <c r="W27" s="1511"/>
      <c r="X27" s="701" t="s">
        <v>50</v>
      </c>
      <c r="Y27" s="714" t="s">
        <v>402</v>
      </c>
      <c r="Z27" s="1498"/>
      <c r="AA27" s="1501"/>
      <c r="AB27" s="1532"/>
      <c r="AC27" s="701"/>
      <c r="AD27" s="701"/>
      <c r="AE27" s="701"/>
      <c r="AF27" s="701"/>
      <c r="AG27" s="701"/>
      <c r="AH27" s="701"/>
      <c r="AI27" s="693"/>
      <c r="AJ27" s="697"/>
      <c r="AR27" s="53"/>
    </row>
    <row r="28" spans="1:46" ht="18.75" customHeight="1" thickBot="1">
      <c r="A28" s="706"/>
      <c r="B28" s="1491"/>
      <c r="C28" s="1492"/>
      <c r="D28" s="1492"/>
      <c r="E28" s="1492"/>
      <c r="F28" s="1505"/>
      <c r="G28" s="1506"/>
      <c r="H28" s="1506"/>
      <c r="I28" s="1506"/>
      <c r="J28" s="1506"/>
      <c r="K28" s="1506"/>
      <c r="L28" s="1506"/>
      <c r="M28" s="1512" t="s">
        <v>403</v>
      </c>
      <c r="N28" s="1513"/>
      <c r="O28" s="1514"/>
      <c r="P28" s="1518">
        <f>M27/(AE32-Z32+1)</f>
        <v>0</v>
      </c>
      <c r="Q28" s="1519"/>
      <c r="R28" s="1519"/>
      <c r="S28" s="1520"/>
      <c r="T28" s="715" t="s">
        <v>404</v>
      </c>
      <c r="U28" s="713"/>
      <c r="V28" s="1521"/>
      <c r="W28" s="1521"/>
      <c r="X28" s="701"/>
      <c r="Y28" s="714"/>
      <c r="Z28" s="1498"/>
      <c r="AA28" s="1530"/>
      <c r="AB28" s="1532"/>
      <c r="AC28" s="701"/>
      <c r="AD28" s="701"/>
      <c r="AE28" s="701"/>
      <c r="AF28" s="701"/>
      <c r="AG28" s="701"/>
      <c r="AH28" s="701"/>
      <c r="AI28" s="701"/>
      <c r="AJ28" s="701"/>
      <c r="AK28" s="1484" t="s">
        <v>405</v>
      </c>
      <c r="AL28" s="1485"/>
      <c r="AM28" s="1485"/>
      <c r="AN28" s="1485"/>
      <c r="AO28" s="1485"/>
      <c r="AP28" s="1485"/>
      <c r="AQ28" s="1485"/>
      <c r="AR28" s="1486"/>
      <c r="AT28" s="53"/>
    </row>
    <row r="29" spans="1:46" ht="18.75" customHeight="1" thickBot="1">
      <c r="A29" s="706"/>
      <c r="B29" s="1489" t="s">
        <v>469</v>
      </c>
      <c r="C29" s="1490"/>
      <c r="D29" s="1490"/>
      <c r="E29" s="1490"/>
      <c r="F29" s="1493"/>
      <c r="G29" s="1493"/>
      <c r="H29" s="1493"/>
      <c r="I29" s="1493"/>
      <c r="J29" s="1493"/>
      <c r="K29" s="1493"/>
      <c r="L29" s="1494"/>
      <c r="M29" s="1495">
        <f>SUM('（参考）補助金様式2-2'!AK12:AK111)</f>
        <v>0</v>
      </c>
      <c r="N29" s="1496"/>
      <c r="O29" s="1496"/>
      <c r="P29" s="1496"/>
      <c r="Q29" s="1496"/>
      <c r="R29" s="1496"/>
      <c r="S29" s="1497"/>
      <c r="T29" s="707" t="s">
        <v>2</v>
      </c>
      <c r="U29" s="708"/>
      <c r="V29" s="709"/>
      <c r="W29" s="709"/>
      <c r="X29" s="710"/>
      <c r="Y29" s="711"/>
      <c r="Z29" s="1498" t="s">
        <v>247</v>
      </c>
      <c r="AA29" s="1500" t="str">
        <f>IF(AND($V$27=0,$V$30=0),"×",IF(OR($V$30=0,$V$30&gt;=(200/3)),"○","×"))</f>
        <v>×</v>
      </c>
      <c r="AB29" s="1532"/>
      <c r="AC29" s="701"/>
      <c r="AD29" s="701"/>
      <c r="AE29" s="701"/>
      <c r="AF29" s="701"/>
      <c r="AG29" s="701"/>
      <c r="AH29" s="701"/>
      <c r="AI29" s="701"/>
      <c r="AJ29" s="701"/>
      <c r="AK29" s="1487"/>
      <c r="AL29" s="1487"/>
      <c r="AM29" s="1487"/>
      <c r="AN29" s="1487"/>
      <c r="AO29" s="1487"/>
      <c r="AP29" s="1487"/>
      <c r="AQ29" s="1487"/>
      <c r="AR29" s="1488"/>
      <c r="AT29" s="53"/>
    </row>
    <row r="30" spans="1:46" ht="18.75" customHeight="1" thickBot="1">
      <c r="A30" s="706"/>
      <c r="B30" s="1491"/>
      <c r="C30" s="1492"/>
      <c r="D30" s="1492"/>
      <c r="E30" s="1492"/>
      <c r="F30" s="1503" t="s">
        <v>457</v>
      </c>
      <c r="G30" s="1504"/>
      <c r="H30" s="1504"/>
      <c r="I30" s="1504"/>
      <c r="J30" s="1504"/>
      <c r="K30" s="1504"/>
      <c r="L30" s="1504"/>
      <c r="M30" s="1507">
        <f>SUM('（参考）補助金様式2-2'!AL12:AL111)</f>
        <v>0</v>
      </c>
      <c r="N30" s="1508"/>
      <c r="O30" s="1508"/>
      <c r="P30" s="1508"/>
      <c r="Q30" s="1508"/>
      <c r="R30" s="1508"/>
      <c r="S30" s="1509"/>
      <c r="T30" s="712" t="s">
        <v>2</v>
      </c>
      <c r="U30" s="713" t="s">
        <v>49</v>
      </c>
      <c r="V30" s="1510">
        <f>IFERROR($M$30/$M$29*100,0)</f>
        <v>0</v>
      </c>
      <c r="W30" s="1511"/>
      <c r="X30" s="701" t="s">
        <v>50</v>
      </c>
      <c r="Y30" s="714" t="s">
        <v>402</v>
      </c>
      <c r="Z30" s="1498"/>
      <c r="AA30" s="1501"/>
      <c r="AB30" s="1532"/>
      <c r="AC30" s="701"/>
      <c r="AD30" s="701"/>
      <c r="AE30" s="701"/>
      <c r="AF30" s="701"/>
      <c r="AG30" s="701"/>
      <c r="AH30" s="701"/>
      <c r="AI30" s="701"/>
      <c r="AJ30" s="701"/>
      <c r="AK30" s="716"/>
      <c r="AL30" s="716"/>
      <c r="AM30" s="716"/>
      <c r="AN30" s="716"/>
      <c r="AO30" s="716"/>
      <c r="AP30" s="716"/>
      <c r="AQ30" s="716"/>
      <c r="AR30" s="716"/>
      <c r="AT30" s="53"/>
    </row>
    <row r="31" spans="1:46" ht="18.75" customHeight="1">
      <c r="A31" s="706"/>
      <c r="B31" s="1491"/>
      <c r="C31" s="1492"/>
      <c r="D31" s="1492"/>
      <c r="E31" s="1492"/>
      <c r="F31" s="1505"/>
      <c r="G31" s="1506"/>
      <c r="H31" s="1506"/>
      <c r="I31" s="1506"/>
      <c r="J31" s="1506"/>
      <c r="K31" s="1506"/>
      <c r="L31" s="1506"/>
      <c r="M31" s="1512" t="s">
        <v>403</v>
      </c>
      <c r="N31" s="1513"/>
      <c r="O31" s="1514"/>
      <c r="P31" s="1518">
        <f>M30/(AE32-Z32+1)</f>
        <v>0</v>
      </c>
      <c r="Q31" s="1519"/>
      <c r="R31" s="1519"/>
      <c r="S31" s="1520"/>
      <c r="T31" s="715" t="s">
        <v>404</v>
      </c>
      <c r="U31" s="713"/>
      <c r="V31" s="1521"/>
      <c r="W31" s="1521"/>
      <c r="X31" s="701"/>
      <c r="Y31" s="714"/>
      <c r="Z31" s="1499"/>
      <c r="AA31" s="1502"/>
      <c r="AB31" s="1533"/>
      <c r="AC31" s="700"/>
      <c r="AD31" s="700"/>
      <c r="AE31" s="701"/>
      <c r="AF31" s="701"/>
      <c r="AG31" s="700"/>
      <c r="AH31" s="701"/>
      <c r="AI31" s="693"/>
      <c r="AJ31" s="697"/>
      <c r="AR31" s="53"/>
    </row>
    <row r="32" spans="1:46" s="50" customFormat="1" ht="18.75" customHeight="1">
      <c r="A32" s="684" t="s">
        <v>29</v>
      </c>
      <c r="B32" s="1479" t="s">
        <v>406</v>
      </c>
      <c r="C32" s="1479"/>
      <c r="D32" s="1479"/>
      <c r="E32" s="1479"/>
      <c r="F32" s="1479"/>
      <c r="G32" s="1479"/>
      <c r="H32" s="1479"/>
      <c r="I32" s="1479"/>
      <c r="J32" s="1479"/>
      <c r="K32" s="1479"/>
      <c r="L32" s="1479"/>
      <c r="M32" s="1480" t="s">
        <v>407</v>
      </c>
      <c r="N32" s="1481"/>
      <c r="O32" s="1481"/>
      <c r="P32" s="1481"/>
      <c r="Q32" s="1481"/>
      <c r="R32" s="1481"/>
      <c r="S32" s="1481"/>
      <c r="T32" s="1481"/>
      <c r="U32" s="1481"/>
      <c r="V32" s="1481"/>
      <c r="W32" s="1481"/>
      <c r="X32" s="1481"/>
      <c r="Y32" s="1481"/>
      <c r="Z32" s="1482"/>
      <c r="AA32" s="1482"/>
      <c r="AB32" s="717" t="s">
        <v>13</v>
      </c>
      <c r="AC32" s="1483" t="s">
        <v>14</v>
      </c>
      <c r="AD32" s="1483"/>
      <c r="AE32" s="1468"/>
      <c r="AF32" s="1469"/>
      <c r="AG32" s="718" t="s">
        <v>17</v>
      </c>
      <c r="AH32" s="719"/>
      <c r="AI32" s="720"/>
      <c r="AJ32" s="51"/>
    </row>
    <row r="33" spans="1:46" ht="3" customHeight="1">
      <c r="A33" s="721"/>
      <c r="B33" s="722"/>
      <c r="C33" s="722"/>
      <c r="D33" s="722"/>
      <c r="E33" s="722"/>
      <c r="F33" s="722"/>
      <c r="G33" s="722"/>
      <c r="H33" s="722"/>
      <c r="I33" s="722"/>
      <c r="J33" s="722"/>
      <c r="K33" s="722"/>
      <c r="L33" s="722"/>
      <c r="M33" s="723"/>
      <c r="N33" s="723"/>
      <c r="O33" s="723"/>
      <c r="P33" s="723"/>
      <c r="Q33" s="723"/>
      <c r="R33" s="723"/>
      <c r="S33" s="723"/>
      <c r="T33" s="723"/>
      <c r="U33" s="723"/>
      <c r="V33" s="723"/>
      <c r="W33" s="723"/>
      <c r="X33" s="723"/>
      <c r="Y33" s="723"/>
      <c r="Z33" s="723"/>
      <c r="AA33" s="723"/>
      <c r="AB33" s="723"/>
      <c r="AC33" s="723"/>
      <c r="AD33" s="723"/>
      <c r="AE33" s="723"/>
      <c r="AF33" s="723"/>
      <c r="AG33" s="723"/>
      <c r="AH33" s="723"/>
      <c r="AI33" s="723"/>
      <c r="AJ33" s="724"/>
      <c r="AK33" s="48"/>
      <c r="AT33" s="53"/>
    </row>
    <row r="34" spans="1:46" ht="13.5" customHeight="1">
      <c r="A34" s="725"/>
      <c r="B34" s="726" t="s">
        <v>408</v>
      </c>
      <c r="C34" s="726"/>
      <c r="D34" s="726"/>
      <c r="E34" s="726"/>
      <c r="F34" s="726"/>
      <c r="G34" s="726"/>
      <c r="H34" s="726"/>
      <c r="I34" s="726"/>
      <c r="J34" s="726"/>
      <c r="K34" s="726"/>
      <c r="L34" s="726"/>
      <c r="M34" s="726"/>
      <c r="N34" s="726"/>
      <c r="O34" s="726"/>
      <c r="P34" s="726"/>
      <c r="Q34" s="726"/>
      <c r="R34" s="726"/>
      <c r="S34" s="726"/>
      <c r="T34" s="726"/>
      <c r="U34" s="726"/>
      <c r="V34" s="726"/>
      <c r="W34" s="726"/>
      <c r="X34" s="726"/>
      <c r="Y34" s="726"/>
      <c r="Z34" s="726"/>
      <c r="AA34" s="726"/>
      <c r="AB34" s="726"/>
      <c r="AC34" s="726"/>
      <c r="AD34" s="726"/>
      <c r="AE34" s="726"/>
      <c r="AF34" s="726"/>
      <c r="AG34" s="726"/>
      <c r="AH34" s="726"/>
      <c r="AI34" s="726"/>
      <c r="AJ34" s="727"/>
      <c r="AK34" s="48"/>
      <c r="AT34" s="53"/>
    </row>
    <row r="35" spans="1:46" ht="47.25" customHeight="1">
      <c r="A35" s="728"/>
      <c r="B35" s="1470" t="s">
        <v>466</v>
      </c>
      <c r="C35" s="1470"/>
      <c r="D35" s="1470"/>
      <c r="E35" s="1470"/>
      <c r="F35" s="1470"/>
      <c r="G35" s="1470"/>
      <c r="H35" s="1470"/>
      <c r="I35" s="1470"/>
      <c r="J35" s="1470"/>
      <c r="K35" s="1470"/>
      <c r="L35" s="1470"/>
      <c r="M35" s="1470"/>
      <c r="N35" s="1470"/>
      <c r="O35" s="1470"/>
      <c r="P35" s="1470"/>
      <c r="Q35" s="1470"/>
      <c r="R35" s="1470"/>
      <c r="S35" s="1470"/>
      <c r="T35" s="1470"/>
      <c r="U35" s="1470"/>
      <c r="V35" s="1470"/>
      <c r="W35" s="1470"/>
      <c r="X35" s="1470"/>
      <c r="Y35" s="1470"/>
      <c r="Z35" s="1470"/>
      <c r="AA35" s="1470"/>
      <c r="AB35" s="1470"/>
      <c r="AC35" s="1470"/>
      <c r="AD35" s="1470"/>
      <c r="AE35" s="1470"/>
      <c r="AF35" s="1470"/>
      <c r="AG35" s="1470"/>
      <c r="AH35" s="1470"/>
      <c r="AI35" s="1470"/>
      <c r="AJ35" s="729"/>
      <c r="AK35" s="48"/>
    </row>
    <row r="36" spans="1:46" ht="3.75" customHeight="1">
      <c r="A36" s="728"/>
      <c r="B36" s="1471"/>
      <c r="C36" s="1471"/>
      <c r="D36" s="1471"/>
      <c r="E36" s="1471"/>
      <c r="F36" s="1471"/>
      <c r="G36" s="1471"/>
      <c r="H36" s="1471"/>
      <c r="I36" s="1471"/>
      <c r="J36" s="1471"/>
      <c r="K36" s="1471"/>
      <c r="L36" s="1471"/>
      <c r="M36" s="1471"/>
      <c r="N36" s="1471"/>
      <c r="O36" s="1471"/>
      <c r="P36" s="1471"/>
      <c r="Q36" s="1471"/>
      <c r="R36" s="1471"/>
      <c r="S36" s="1471"/>
      <c r="T36" s="1471"/>
      <c r="U36" s="1471"/>
      <c r="V36" s="1471"/>
      <c r="W36" s="1471"/>
      <c r="X36" s="1471"/>
      <c r="Y36" s="1471"/>
      <c r="Z36" s="1471"/>
      <c r="AA36" s="1471"/>
      <c r="AB36" s="1471"/>
      <c r="AC36" s="1471"/>
      <c r="AD36" s="1471"/>
      <c r="AE36" s="1471"/>
      <c r="AF36" s="1471"/>
      <c r="AG36" s="1471"/>
      <c r="AH36" s="1471"/>
      <c r="AI36" s="1471"/>
      <c r="AJ36" s="1471"/>
      <c r="AK36" s="48"/>
      <c r="AT36" s="53"/>
    </row>
    <row r="37" spans="1:46" s="54" customFormat="1" ht="5.25" hidden="1" customHeight="1">
      <c r="A37" s="728"/>
      <c r="B37" s="1471"/>
      <c r="C37" s="1471"/>
      <c r="D37" s="1471"/>
      <c r="E37" s="1471"/>
      <c r="F37" s="1471"/>
      <c r="G37" s="1471"/>
      <c r="H37" s="1471"/>
      <c r="I37" s="1471"/>
      <c r="J37" s="1471"/>
      <c r="K37" s="1471"/>
      <c r="L37" s="1471"/>
      <c r="M37" s="1471"/>
      <c r="N37" s="1471"/>
      <c r="O37" s="1471"/>
      <c r="P37" s="1471"/>
      <c r="Q37" s="1471"/>
      <c r="R37" s="1471"/>
      <c r="S37" s="1471"/>
      <c r="T37" s="1471"/>
      <c r="U37" s="1471"/>
      <c r="V37" s="1471"/>
      <c r="W37" s="1471"/>
      <c r="X37" s="1471"/>
      <c r="Y37" s="1471"/>
      <c r="Z37" s="1471"/>
      <c r="AA37" s="1471"/>
      <c r="AB37" s="1471"/>
      <c r="AC37" s="1471"/>
      <c r="AD37" s="1471"/>
      <c r="AE37" s="1471"/>
      <c r="AF37" s="1471"/>
      <c r="AG37" s="1471"/>
      <c r="AH37" s="1471"/>
      <c r="AI37" s="1471"/>
      <c r="AJ37" s="1471"/>
      <c r="AK37" s="47"/>
      <c r="AL37" s="47"/>
      <c r="AM37" s="47"/>
      <c r="AN37" s="47"/>
      <c r="AO37" s="47"/>
      <c r="AT37" s="60"/>
    </row>
    <row r="38" spans="1:46" s="50" customFormat="1" ht="18" customHeight="1">
      <c r="A38" s="372" t="s">
        <v>409</v>
      </c>
      <c r="B38" s="368"/>
      <c r="C38" s="660"/>
      <c r="D38" s="660"/>
      <c r="E38" s="660"/>
      <c r="F38" s="660"/>
      <c r="G38" s="660"/>
      <c r="H38" s="660"/>
      <c r="I38" s="660"/>
      <c r="J38" s="660"/>
      <c r="K38" s="660"/>
      <c r="L38" s="660"/>
      <c r="M38" s="660"/>
      <c r="N38" s="660"/>
      <c r="O38" s="660"/>
      <c r="P38" s="660"/>
      <c r="Q38" s="660"/>
      <c r="R38" s="660"/>
      <c r="S38" s="660"/>
      <c r="T38" s="660"/>
      <c r="U38" s="660"/>
      <c r="V38" s="660"/>
      <c r="W38" s="660"/>
      <c r="X38" s="660"/>
      <c r="Y38" s="660"/>
      <c r="Z38" s="660"/>
      <c r="AA38" s="660"/>
      <c r="AB38" s="660"/>
      <c r="AC38" s="660"/>
      <c r="AD38" s="660"/>
      <c r="AE38" s="660"/>
      <c r="AF38" s="660"/>
      <c r="AG38" s="660"/>
      <c r="AH38" s="660"/>
      <c r="AI38" s="660"/>
      <c r="AJ38" s="374"/>
      <c r="AK38" s="47"/>
      <c r="AL38" s="47"/>
      <c r="AM38" s="47"/>
      <c r="AN38" s="47"/>
      <c r="AO38" s="47"/>
    </row>
    <row r="39" spans="1:46" s="50" customFormat="1" ht="26.25" customHeight="1">
      <c r="A39" s="1259" t="s">
        <v>54</v>
      </c>
      <c r="B39" s="1260"/>
      <c r="C39" s="1260"/>
      <c r="D39" s="1472"/>
      <c r="E39" s="1474" t="s">
        <v>410</v>
      </c>
      <c r="F39" s="1475"/>
      <c r="G39" s="1475"/>
      <c r="H39" s="1476"/>
      <c r="I39" s="730"/>
      <c r="J39" s="1461" t="s">
        <v>52</v>
      </c>
      <c r="K39" s="1461"/>
      <c r="L39" s="1461"/>
      <c r="M39" s="730"/>
      <c r="N39" s="1477" t="s">
        <v>411</v>
      </c>
      <c r="O39" s="1477"/>
      <c r="P39" s="1477"/>
      <c r="Q39" s="1477"/>
      <c r="R39" s="1477"/>
      <c r="S39" s="1477"/>
      <c r="T39" s="730"/>
      <c r="U39" s="1477" t="s">
        <v>412</v>
      </c>
      <c r="V39" s="1477"/>
      <c r="W39" s="1477"/>
      <c r="X39" s="1477"/>
      <c r="Y39" s="1477"/>
      <c r="Z39" s="1477"/>
      <c r="AA39" s="388"/>
      <c r="AB39" s="388"/>
      <c r="AC39" s="388"/>
      <c r="AD39" s="384"/>
      <c r="AE39" s="388"/>
      <c r="AF39" s="388"/>
      <c r="AG39" s="388"/>
      <c r="AH39" s="384"/>
      <c r="AI39" s="384"/>
      <c r="AJ39" s="731"/>
      <c r="AK39" s="47"/>
      <c r="AL39" s="47"/>
      <c r="AM39" s="47"/>
      <c r="AN39" s="47"/>
      <c r="AO39" s="47"/>
      <c r="AP39" s="51"/>
    </row>
    <row r="40" spans="1:46" s="50" customFormat="1" ht="26.25" customHeight="1">
      <c r="A40" s="1268"/>
      <c r="B40" s="1269"/>
      <c r="C40" s="1269"/>
      <c r="D40" s="1473"/>
      <c r="E40" s="1478" t="s">
        <v>48</v>
      </c>
      <c r="F40" s="1478"/>
      <c r="G40" s="1478"/>
      <c r="H40" s="1478"/>
      <c r="I40" s="730"/>
      <c r="J40" s="1461" t="s">
        <v>109</v>
      </c>
      <c r="K40" s="1461"/>
      <c r="L40" s="1461"/>
      <c r="M40" s="730"/>
      <c r="N40" s="1461" t="s">
        <v>413</v>
      </c>
      <c r="O40" s="1461"/>
      <c r="P40" s="1461"/>
      <c r="Q40" s="1461"/>
      <c r="R40" s="1461"/>
      <c r="S40" s="1461"/>
      <c r="T40" s="730"/>
      <c r="U40" s="1462" t="s">
        <v>53</v>
      </c>
      <c r="V40" s="1462"/>
      <c r="W40" s="1462"/>
      <c r="X40" s="1462"/>
      <c r="Y40" s="1462"/>
      <c r="Z40" s="1462"/>
      <c r="AA40" s="730"/>
      <c r="AB40" s="1462" t="s">
        <v>48</v>
      </c>
      <c r="AC40" s="1462"/>
      <c r="AD40" s="1462"/>
      <c r="AE40" s="384" t="s">
        <v>49</v>
      </c>
      <c r="AF40" s="730"/>
      <c r="AG40" s="730"/>
      <c r="AH40" s="730"/>
      <c r="AI40" s="730"/>
      <c r="AJ40" s="732" t="s">
        <v>50</v>
      </c>
      <c r="AK40" s="47"/>
      <c r="AL40" s="47"/>
      <c r="AM40" s="47"/>
      <c r="AN40" s="47"/>
      <c r="AO40" s="47"/>
      <c r="AP40" s="51"/>
    </row>
    <row r="41" spans="1:46" s="50" customFormat="1" ht="19.5" customHeight="1">
      <c r="A41" s="1259" t="s">
        <v>51</v>
      </c>
      <c r="B41" s="1260"/>
      <c r="C41" s="1260"/>
      <c r="D41" s="1260"/>
      <c r="E41" s="386" t="s">
        <v>312</v>
      </c>
      <c r="F41" s="387"/>
      <c r="G41" s="388"/>
      <c r="H41" s="388"/>
      <c r="I41" s="388"/>
      <c r="J41" s="388"/>
      <c r="K41" s="388"/>
      <c r="L41" s="388"/>
      <c r="M41" s="388"/>
      <c r="N41" s="388"/>
      <c r="O41" s="387"/>
      <c r="P41" s="388"/>
      <c r="Q41" s="388"/>
      <c r="R41" s="388"/>
      <c r="S41" s="388"/>
      <c r="T41" s="388"/>
      <c r="U41" s="388"/>
      <c r="V41" s="387"/>
      <c r="W41" s="388"/>
      <c r="X41" s="388"/>
      <c r="Y41" s="388"/>
      <c r="Z41" s="388"/>
      <c r="AA41" s="388"/>
      <c r="AB41" s="388"/>
      <c r="AC41" s="388"/>
      <c r="AD41" s="388"/>
      <c r="AE41" s="388"/>
      <c r="AF41" s="388"/>
      <c r="AG41" s="388"/>
      <c r="AH41" s="388"/>
      <c r="AI41" s="388"/>
      <c r="AJ41" s="391"/>
    </row>
    <row r="42" spans="1:46" s="50" customFormat="1" ht="18" customHeight="1">
      <c r="A42" s="1463"/>
      <c r="B42" s="1464"/>
      <c r="C42" s="1464"/>
      <c r="D42" s="1464"/>
      <c r="E42" s="733"/>
      <c r="F42" s="390" t="s">
        <v>55</v>
      </c>
      <c r="G42" s="661"/>
      <c r="H42" s="661"/>
      <c r="I42" s="661"/>
      <c r="J42" s="661"/>
      <c r="K42" s="734"/>
      <c r="L42" s="390" t="s">
        <v>189</v>
      </c>
      <c r="M42" s="661"/>
      <c r="N42" s="661"/>
      <c r="O42" s="390"/>
      <c r="P42" s="390"/>
      <c r="Q42" s="394"/>
      <c r="R42" s="735"/>
      <c r="S42" s="390" t="s">
        <v>48</v>
      </c>
      <c r="T42" s="390"/>
      <c r="U42" s="390" t="s">
        <v>49</v>
      </c>
      <c r="V42" s="1465"/>
      <c r="W42" s="1465"/>
      <c r="X42" s="1465"/>
      <c r="Y42" s="1465"/>
      <c r="Z42" s="1465"/>
      <c r="AA42" s="1465"/>
      <c r="AB42" s="1465"/>
      <c r="AC42" s="1465"/>
      <c r="AD42" s="1465"/>
      <c r="AE42" s="1465"/>
      <c r="AF42" s="1465"/>
      <c r="AG42" s="1465"/>
      <c r="AH42" s="1465"/>
      <c r="AI42" s="1465"/>
      <c r="AJ42" s="396" t="s">
        <v>50</v>
      </c>
      <c r="AK42" s="47"/>
      <c r="AL42" s="47"/>
      <c r="AM42" s="47"/>
      <c r="AN42" s="47"/>
    </row>
    <row r="43" spans="1:46" s="50" customFormat="1" ht="18" customHeight="1">
      <c r="A43" s="1463"/>
      <c r="B43" s="1464"/>
      <c r="C43" s="1464"/>
      <c r="D43" s="1464"/>
      <c r="E43" s="736" t="s">
        <v>414</v>
      </c>
      <c r="F43" s="394"/>
      <c r="G43" s="661"/>
      <c r="H43" s="661"/>
      <c r="I43" s="661"/>
      <c r="J43" s="661"/>
      <c r="K43" s="368"/>
      <c r="L43" s="661"/>
      <c r="M43" s="368"/>
      <c r="N43" s="368"/>
      <c r="O43" s="390"/>
      <c r="P43" s="394"/>
      <c r="Q43" s="394"/>
      <c r="R43" s="394"/>
      <c r="S43" s="398"/>
      <c r="T43" s="398"/>
      <c r="U43" s="398"/>
      <c r="V43" s="398"/>
      <c r="W43" s="398"/>
      <c r="X43" s="398"/>
      <c r="Y43" s="398"/>
      <c r="Z43" s="398"/>
      <c r="AA43" s="398"/>
      <c r="AB43" s="398"/>
      <c r="AC43" s="398"/>
      <c r="AD43" s="398"/>
      <c r="AE43" s="398"/>
      <c r="AF43" s="398"/>
      <c r="AG43" s="398"/>
      <c r="AH43" s="398"/>
      <c r="AI43" s="398"/>
      <c r="AJ43" s="399"/>
      <c r="AK43" s="51"/>
    </row>
    <row r="44" spans="1:46" s="50" customFormat="1" ht="90" customHeight="1">
      <c r="A44" s="1268"/>
      <c r="B44" s="1269"/>
      <c r="C44" s="1269"/>
      <c r="D44" s="1269"/>
      <c r="E44" s="1466"/>
      <c r="F44" s="1467"/>
      <c r="G44" s="1467"/>
      <c r="H44" s="1467"/>
      <c r="I44" s="1467"/>
      <c r="J44" s="1467"/>
      <c r="K44" s="1467"/>
      <c r="L44" s="1467"/>
      <c r="M44" s="1467"/>
      <c r="N44" s="1467"/>
      <c r="O44" s="1467"/>
      <c r="P44" s="1467"/>
      <c r="Q44" s="1467"/>
      <c r="R44" s="1467"/>
      <c r="S44" s="1467"/>
      <c r="T44" s="1467"/>
      <c r="U44" s="1467"/>
      <c r="V44" s="1467"/>
      <c r="W44" s="1467"/>
      <c r="X44" s="1467"/>
      <c r="Y44" s="1467"/>
      <c r="Z44" s="1467"/>
      <c r="AA44" s="1467"/>
      <c r="AB44" s="1467"/>
      <c r="AC44" s="1467"/>
      <c r="AD44" s="1467"/>
      <c r="AE44" s="1467"/>
      <c r="AF44" s="1467"/>
      <c r="AG44" s="1467"/>
      <c r="AH44" s="1467"/>
      <c r="AI44" s="1467"/>
      <c r="AJ44" s="1467"/>
      <c r="AK44" s="51"/>
    </row>
    <row r="45" spans="1:46" s="50" customFormat="1" ht="6" customHeight="1">
      <c r="A45" s="659"/>
      <c r="B45" s="659"/>
      <c r="C45" s="659"/>
      <c r="D45" s="659"/>
      <c r="E45" s="410"/>
      <c r="F45" s="370"/>
      <c r="G45" s="370"/>
      <c r="H45" s="370"/>
      <c r="I45" s="370"/>
      <c r="J45" s="370"/>
      <c r="K45" s="370"/>
      <c r="L45" s="390"/>
      <c r="M45" s="390"/>
      <c r="N45" s="370"/>
      <c r="O45" s="411"/>
      <c r="P45" s="411"/>
      <c r="Q45" s="411"/>
      <c r="R45" s="411"/>
      <c r="S45" s="411"/>
      <c r="T45" s="411"/>
      <c r="U45" s="370"/>
      <c r="V45" s="370"/>
      <c r="W45" s="412"/>
      <c r="X45" s="370"/>
      <c r="Y45" s="370"/>
      <c r="Z45" s="370"/>
      <c r="AA45" s="411"/>
      <c r="AB45" s="370"/>
      <c r="AC45" s="370"/>
      <c r="AD45" s="370"/>
      <c r="AE45" s="370"/>
      <c r="AF45" s="370"/>
      <c r="AG45" s="370"/>
      <c r="AH45" s="370"/>
      <c r="AI45" s="370"/>
      <c r="AJ45" s="413"/>
    </row>
    <row r="46" spans="1:46" s="50" customFormat="1" ht="8.25" customHeight="1">
      <c r="A46" s="328"/>
      <c r="B46" s="660"/>
      <c r="C46" s="660"/>
      <c r="D46" s="660"/>
      <c r="E46" s="410"/>
      <c r="F46" s="370"/>
      <c r="G46" s="370"/>
      <c r="H46" s="370"/>
      <c r="I46" s="370"/>
      <c r="J46" s="370"/>
      <c r="K46" s="370"/>
      <c r="L46" s="411"/>
      <c r="M46" s="411"/>
      <c r="N46" s="411"/>
      <c r="O46" s="411"/>
      <c r="P46" s="411"/>
      <c r="Q46" s="411"/>
      <c r="R46" s="411"/>
      <c r="S46" s="411"/>
      <c r="T46" s="370"/>
      <c r="U46" s="370"/>
      <c r="V46" s="412"/>
      <c r="W46" s="370"/>
      <c r="X46" s="370"/>
      <c r="Y46" s="370"/>
      <c r="Z46" s="411"/>
      <c r="AA46" s="370"/>
      <c r="AB46" s="370"/>
      <c r="AC46" s="370"/>
      <c r="AD46" s="370"/>
      <c r="AE46" s="370"/>
      <c r="AF46" s="370"/>
      <c r="AG46" s="370"/>
      <c r="AH46" s="370"/>
      <c r="AI46" s="370"/>
      <c r="AJ46" s="413"/>
    </row>
    <row r="47" spans="1:46" ht="12" customHeight="1" thickBot="1">
      <c r="A47" s="737"/>
      <c r="B47" s="737"/>
      <c r="C47" s="737"/>
      <c r="D47" s="737"/>
      <c r="E47" s="737"/>
      <c r="F47" s="737"/>
      <c r="G47" s="737"/>
      <c r="H47" s="737"/>
      <c r="I47" s="737"/>
      <c r="J47" s="737"/>
      <c r="K47" s="737"/>
      <c r="L47" s="737"/>
      <c r="M47" s="737"/>
      <c r="N47" s="737"/>
      <c r="O47" s="737"/>
      <c r="P47" s="737"/>
      <c r="Q47" s="737"/>
      <c r="R47" s="737"/>
      <c r="S47" s="737"/>
      <c r="T47" s="737"/>
      <c r="U47" s="737"/>
      <c r="V47" s="737"/>
      <c r="W47" s="737"/>
      <c r="X47" s="737"/>
      <c r="Y47" s="737"/>
      <c r="Z47" s="737"/>
      <c r="AA47" s="737"/>
      <c r="AB47" s="737"/>
      <c r="AC47" s="737"/>
      <c r="AD47" s="737"/>
      <c r="AE47" s="737"/>
      <c r="AF47" s="737"/>
      <c r="AG47" s="737"/>
      <c r="AH47" s="737"/>
      <c r="AI47" s="737"/>
      <c r="AJ47" s="738"/>
      <c r="AK47" s="739"/>
      <c r="AT47" s="53"/>
    </row>
    <row r="48" spans="1:46" ht="3.75" customHeight="1">
      <c r="A48" s="675"/>
      <c r="B48" s="675"/>
      <c r="C48" s="675"/>
      <c r="D48" s="675"/>
      <c r="E48" s="675"/>
      <c r="F48" s="675"/>
      <c r="G48" s="675"/>
      <c r="H48" s="675"/>
      <c r="I48" s="675"/>
      <c r="J48" s="675"/>
      <c r="K48" s="675"/>
      <c r="L48" s="675"/>
      <c r="M48" s="675"/>
      <c r="N48" s="675"/>
      <c r="O48" s="675"/>
      <c r="P48" s="675"/>
      <c r="Q48" s="675"/>
      <c r="R48" s="675"/>
      <c r="S48" s="675"/>
      <c r="T48" s="675"/>
      <c r="U48" s="675"/>
      <c r="V48" s="675"/>
      <c r="W48" s="675"/>
      <c r="X48" s="675"/>
      <c r="Y48" s="675"/>
      <c r="Z48" s="675"/>
      <c r="AA48" s="675"/>
      <c r="AB48" s="675"/>
      <c r="AC48" s="675"/>
      <c r="AD48" s="675"/>
      <c r="AE48" s="675"/>
      <c r="AF48" s="675"/>
      <c r="AG48" s="675"/>
      <c r="AH48" s="675"/>
      <c r="AI48" s="675"/>
      <c r="AJ48" s="678"/>
      <c r="AK48" s="48"/>
      <c r="AT48" s="53"/>
    </row>
    <row r="49" spans="1:37" ht="15.75" customHeight="1">
      <c r="A49" s="740"/>
      <c r="B49" s="741" t="s">
        <v>82</v>
      </c>
      <c r="C49" s="740"/>
      <c r="D49" s="740"/>
      <c r="E49" s="740"/>
      <c r="F49" s="740"/>
      <c r="G49" s="740"/>
      <c r="H49" s="740"/>
      <c r="I49" s="740"/>
      <c r="J49" s="740"/>
      <c r="K49" s="740"/>
      <c r="L49" s="740"/>
      <c r="M49" s="740"/>
      <c r="N49" s="740"/>
      <c r="O49" s="740"/>
      <c r="P49" s="740"/>
      <c r="Q49" s="740"/>
      <c r="R49" s="740"/>
      <c r="S49" s="740"/>
      <c r="T49" s="740"/>
      <c r="U49" s="740"/>
      <c r="V49" s="740"/>
      <c r="W49" s="740"/>
      <c r="X49" s="740"/>
      <c r="Y49" s="740"/>
      <c r="Z49" s="740"/>
      <c r="AA49" s="740"/>
      <c r="AB49" s="740"/>
      <c r="AC49" s="740"/>
      <c r="AD49" s="740"/>
      <c r="AE49" s="740"/>
      <c r="AF49" s="740"/>
      <c r="AG49" s="740"/>
      <c r="AH49" s="740"/>
      <c r="AI49" s="740"/>
      <c r="AJ49" s="742"/>
      <c r="AK49" s="48"/>
    </row>
    <row r="50" spans="1:37" ht="13.8" thickBot="1">
      <c r="A50" s="740"/>
      <c r="B50" s="1447" t="s">
        <v>115</v>
      </c>
      <c r="C50" s="1448"/>
      <c r="D50" s="1448"/>
      <c r="E50" s="1448"/>
      <c r="F50" s="1448"/>
      <c r="G50" s="1448"/>
      <c r="H50" s="1448"/>
      <c r="I50" s="1448"/>
      <c r="J50" s="1448"/>
      <c r="K50" s="1448"/>
      <c r="L50" s="1448"/>
      <c r="M50" s="1448"/>
      <c r="N50" s="1448"/>
      <c r="O50" s="1448"/>
      <c r="P50" s="1448"/>
      <c r="Q50" s="1448"/>
      <c r="R50" s="1448"/>
      <c r="S50" s="1448"/>
      <c r="T50" s="1448"/>
      <c r="U50" s="1448"/>
      <c r="V50" s="1448"/>
      <c r="W50" s="1448"/>
      <c r="X50" s="1448"/>
      <c r="Y50" s="1449"/>
      <c r="Z50" s="1450" t="s">
        <v>78</v>
      </c>
      <c r="AA50" s="1451"/>
      <c r="AB50" s="1451"/>
      <c r="AC50" s="1451"/>
      <c r="AD50" s="1451"/>
      <c r="AE50" s="1451"/>
      <c r="AF50" s="1451"/>
      <c r="AG50" s="1451"/>
      <c r="AH50" s="1452"/>
      <c r="AI50" s="743"/>
      <c r="AJ50" s="742"/>
      <c r="AK50" s="48"/>
    </row>
    <row r="51" spans="1:37" ht="17.25" customHeight="1">
      <c r="A51" s="740"/>
      <c r="B51" s="744"/>
      <c r="C51" s="1453" t="s">
        <v>415</v>
      </c>
      <c r="D51" s="1453"/>
      <c r="E51" s="1453"/>
      <c r="F51" s="1453"/>
      <c r="G51" s="1453"/>
      <c r="H51" s="1453"/>
      <c r="I51" s="1453"/>
      <c r="J51" s="1453"/>
      <c r="K51" s="1453"/>
      <c r="L51" s="1453"/>
      <c r="M51" s="1453"/>
      <c r="N51" s="1453"/>
      <c r="O51" s="1453"/>
      <c r="P51" s="1453"/>
      <c r="Q51" s="1453"/>
      <c r="R51" s="1453"/>
      <c r="S51" s="1453"/>
      <c r="T51" s="1453"/>
      <c r="U51" s="1453"/>
      <c r="V51" s="1453"/>
      <c r="W51" s="1453"/>
      <c r="X51" s="1453"/>
      <c r="Y51" s="1454"/>
      <c r="Z51" s="1455" t="s">
        <v>174</v>
      </c>
      <c r="AA51" s="1456"/>
      <c r="AB51" s="1456"/>
      <c r="AC51" s="1456"/>
      <c r="AD51" s="1456"/>
      <c r="AE51" s="1456"/>
      <c r="AF51" s="1456"/>
      <c r="AG51" s="1456"/>
      <c r="AH51" s="1457"/>
      <c r="AI51" s="743"/>
      <c r="AJ51" s="742"/>
      <c r="AK51" s="48"/>
    </row>
    <row r="52" spans="1:37" ht="25.5" customHeight="1">
      <c r="A52" s="740"/>
      <c r="B52" s="745"/>
      <c r="C52" s="1458" t="s">
        <v>416</v>
      </c>
      <c r="D52" s="1459"/>
      <c r="E52" s="1459"/>
      <c r="F52" s="1459"/>
      <c r="G52" s="1459"/>
      <c r="H52" s="1459"/>
      <c r="I52" s="1459"/>
      <c r="J52" s="1459"/>
      <c r="K52" s="1459"/>
      <c r="L52" s="1459"/>
      <c r="M52" s="1459"/>
      <c r="N52" s="1459"/>
      <c r="O52" s="1459"/>
      <c r="P52" s="1459"/>
      <c r="Q52" s="1459"/>
      <c r="R52" s="1459"/>
      <c r="S52" s="1459"/>
      <c r="T52" s="1459"/>
      <c r="U52" s="1459"/>
      <c r="V52" s="1459"/>
      <c r="W52" s="1459"/>
      <c r="X52" s="1459"/>
      <c r="Y52" s="1460"/>
      <c r="Z52" s="1455" t="s">
        <v>174</v>
      </c>
      <c r="AA52" s="1456"/>
      <c r="AB52" s="1456"/>
      <c r="AC52" s="1456"/>
      <c r="AD52" s="1456"/>
      <c r="AE52" s="1456"/>
      <c r="AF52" s="1456"/>
      <c r="AG52" s="1456"/>
      <c r="AH52" s="1457"/>
      <c r="AI52" s="743"/>
      <c r="AJ52" s="742"/>
      <c r="AK52" s="48"/>
    </row>
    <row r="53" spans="1:37" ht="16.5" customHeight="1">
      <c r="A53" s="740"/>
      <c r="B53" s="746"/>
      <c r="C53" s="1439" t="s">
        <v>417</v>
      </c>
      <c r="D53" s="1439"/>
      <c r="E53" s="1439"/>
      <c r="F53" s="1439"/>
      <c r="G53" s="1439"/>
      <c r="H53" s="1439"/>
      <c r="I53" s="1439"/>
      <c r="J53" s="1439"/>
      <c r="K53" s="1439"/>
      <c r="L53" s="1439"/>
      <c r="M53" s="1439"/>
      <c r="N53" s="1439"/>
      <c r="O53" s="1439"/>
      <c r="P53" s="1439"/>
      <c r="Q53" s="1439"/>
      <c r="R53" s="1439"/>
      <c r="S53" s="1439"/>
      <c r="T53" s="1439"/>
      <c r="U53" s="1439"/>
      <c r="V53" s="1439"/>
      <c r="W53" s="1439"/>
      <c r="X53" s="1439"/>
      <c r="Y53" s="1440"/>
      <c r="Z53" s="1441" t="s">
        <v>80</v>
      </c>
      <c r="AA53" s="1442"/>
      <c r="AB53" s="1442"/>
      <c r="AC53" s="1442"/>
      <c r="AD53" s="1442"/>
      <c r="AE53" s="1442"/>
      <c r="AF53" s="1442"/>
      <c r="AG53" s="1442"/>
      <c r="AH53" s="1443"/>
      <c r="AI53" s="740"/>
      <c r="AJ53" s="742"/>
      <c r="AK53" s="48"/>
    </row>
    <row r="54" spans="1:37" ht="16.5" customHeight="1">
      <c r="A54" s="740"/>
      <c r="B54" s="746"/>
      <c r="C54" s="747" t="s">
        <v>418</v>
      </c>
      <c r="D54" s="748"/>
      <c r="E54" s="748"/>
      <c r="F54" s="748"/>
      <c r="G54" s="748"/>
      <c r="H54" s="748"/>
      <c r="I54" s="748"/>
      <c r="J54" s="748"/>
      <c r="K54" s="748"/>
      <c r="L54" s="748"/>
      <c r="M54" s="748"/>
      <c r="N54" s="748"/>
      <c r="O54" s="748"/>
      <c r="P54" s="748"/>
      <c r="Q54" s="748"/>
      <c r="R54" s="748"/>
      <c r="S54" s="748"/>
      <c r="T54" s="748"/>
      <c r="U54" s="748"/>
      <c r="V54" s="748"/>
      <c r="W54" s="748"/>
      <c r="X54" s="748"/>
      <c r="Y54" s="749"/>
      <c r="Z54" s="1441" t="s">
        <v>81</v>
      </c>
      <c r="AA54" s="1442"/>
      <c r="AB54" s="1442"/>
      <c r="AC54" s="1442"/>
      <c r="AD54" s="1442"/>
      <c r="AE54" s="1442"/>
      <c r="AF54" s="1442"/>
      <c r="AG54" s="1442"/>
      <c r="AH54" s="1443"/>
      <c r="AI54" s="740"/>
      <c r="AJ54" s="742"/>
      <c r="AK54" s="48"/>
    </row>
    <row r="55" spans="1:37" ht="16.5" customHeight="1">
      <c r="A55" s="740"/>
      <c r="B55" s="746"/>
      <c r="C55" s="747" t="s">
        <v>461</v>
      </c>
      <c r="D55" s="748"/>
      <c r="E55" s="748"/>
      <c r="F55" s="748"/>
      <c r="G55" s="748"/>
      <c r="H55" s="748"/>
      <c r="I55" s="748"/>
      <c r="J55" s="748"/>
      <c r="K55" s="748"/>
      <c r="L55" s="748"/>
      <c r="M55" s="748"/>
      <c r="N55" s="748"/>
      <c r="O55" s="748"/>
      <c r="P55" s="748"/>
      <c r="Q55" s="748"/>
      <c r="R55" s="748"/>
      <c r="S55" s="748"/>
      <c r="T55" s="748"/>
      <c r="U55" s="748"/>
      <c r="V55" s="748"/>
      <c r="W55" s="748"/>
      <c r="X55" s="748"/>
      <c r="Y55" s="749"/>
      <c r="Z55" s="1441" t="s">
        <v>419</v>
      </c>
      <c r="AA55" s="1442"/>
      <c r="AB55" s="1442"/>
      <c r="AC55" s="1442"/>
      <c r="AD55" s="1442"/>
      <c r="AE55" s="1442"/>
      <c r="AF55" s="1442"/>
      <c r="AG55" s="1442"/>
      <c r="AH55" s="1443"/>
      <c r="AI55" s="740"/>
      <c r="AJ55" s="742"/>
      <c r="AK55" s="48"/>
    </row>
    <row r="56" spans="1:37" ht="25.5" customHeight="1">
      <c r="A56" s="740"/>
      <c r="B56" s="746"/>
      <c r="C56" s="1422" t="s">
        <v>172</v>
      </c>
      <c r="D56" s="1422"/>
      <c r="E56" s="1422"/>
      <c r="F56" s="1422"/>
      <c r="G56" s="1422"/>
      <c r="H56" s="1422"/>
      <c r="I56" s="1422"/>
      <c r="J56" s="1422"/>
      <c r="K56" s="1422"/>
      <c r="L56" s="1422"/>
      <c r="M56" s="1422"/>
      <c r="N56" s="1422"/>
      <c r="O56" s="1422"/>
      <c r="P56" s="1422"/>
      <c r="Q56" s="1422"/>
      <c r="R56" s="1422"/>
      <c r="S56" s="1422"/>
      <c r="T56" s="1422"/>
      <c r="U56" s="1422"/>
      <c r="V56" s="1422"/>
      <c r="W56" s="1422"/>
      <c r="X56" s="1422"/>
      <c r="Y56" s="1423"/>
      <c r="Z56" s="1444" t="s">
        <v>174</v>
      </c>
      <c r="AA56" s="1445"/>
      <c r="AB56" s="1445"/>
      <c r="AC56" s="1445"/>
      <c r="AD56" s="1445"/>
      <c r="AE56" s="1445"/>
      <c r="AF56" s="1445"/>
      <c r="AG56" s="1445"/>
      <c r="AH56" s="1446"/>
      <c r="AI56" s="740"/>
      <c r="AJ56" s="742"/>
      <c r="AK56" s="48"/>
    </row>
    <row r="57" spans="1:37" ht="25.5" customHeight="1">
      <c r="A57" s="740"/>
      <c r="B57" s="746"/>
      <c r="C57" s="1422" t="s">
        <v>173</v>
      </c>
      <c r="D57" s="1422"/>
      <c r="E57" s="1422"/>
      <c r="F57" s="1422"/>
      <c r="G57" s="1422"/>
      <c r="H57" s="1422"/>
      <c r="I57" s="1422"/>
      <c r="J57" s="1422"/>
      <c r="K57" s="1422"/>
      <c r="L57" s="1422"/>
      <c r="M57" s="1422"/>
      <c r="N57" s="1422"/>
      <c r="O57" s="1422"/>
      <c r="P57" s="1422"/>
      <c r="Q57" s="1422"/>
      <c r="R57" s="1422"/>
      <c r="S57" s="1422"/>
      <c r="T57" s="1422"/>
      <c r="U57" s="1422"/>
      <c r="V57" s="1422"/>
      <c r="W57" s="1422"/>
      <c r="X57" s="1422"/>
      <c r="Y57" s="1423"/>
      <c r="Z57" s="1424" t="s">
        <v>175</v>
      </c>
      <c r="AA57" s="1425"/>
      <c r="AB57" s="1425"/>
      <c r="AC57" s="1425"/>
      <c r="AD57" s="1425"/>
      <c r="AE57" s="1425"/>
      <c r="AF57" s="1425"/>
      <c r="AG57" s="1425"/>
      <c r="AH57" s="1426"/>
      <c r="AI57" s="740"/>
      <c r="AJ57" s="742"/>
      <c r="AK57" s="137"/>
    </row>
    <row r="58" spans="1:37" ht="16.5" customHeight="1" thickBot="1">
      <c r="A58" s="740"/>
      <c r="B58" s="750"/>
      <c r="C58" s="751" t="s">
        <v>144</v>
      </c>
      <c r="D58" s="752"/>
      <c r="E58" s="752"/>
      <c r="F58" s="752"/>
      <c r="G58" s="752"/>
      <c r="H58" s="752"/>
      <c r="I58" s="752"/>
      <c r="J58" s="752"/>
      <c r="K58" s="752"/>
      <c r="L58" s="752"/>
      <c r="M58" s="752"/>
      <c r="N58" s="752"/>
      <c r="O58" s="752"/>
      <c r="P58" s="752"/>
      <c r="Q58" s="752"/>
      <c r="R58" s="752"/>
      <c r="S58" s="752"/>
      <c r="T58" s="752"/>
      <c r="U58" s="752"/>
      <c r="V58" s="752"/>
      <c r="W58" s="752"/>
      <c r="X58" s="752"/>
      <c r="Y58" s="753"/>
      <c r="Z58" s="1427" t="s">
        <v>79</v>
      </c>
      <c r="AA58" s="1428"/>
      <c r="AB58" s="1428"/>
      <c r="AC58" s="1428"/>
      <c r="AD58" s="1428"/>
      <c r="AE58" s="1428"/>
      <c r="AF58" s="1428"/>
      <c r="AG58" s="1428"/>
      <c r="AH58" s="1429"/>
      <c r="AI58" s="740"/>
      <c r="AJ58" s="742"/>
      <c r="AK58" s="137"/>
    </row>
    <row r="59" spans="1:37" ht="4.5" customHeight="1">
      <c r="A59" s="740"/>
      <c r="B59" s="740"/>
      <c r="C59" s="741"/>
      <c r="D59" s="740"/>
      <c r="E59" s="740"/>
      <c r="F59" s="740"/>
      <c r="G59" s="740"/>
      <c r="H59" s="740"/>
      <c r="I59" s="740"/>
      <c r="J59" s="740"/>
      <c r="K59" s="740"/>
      <c r="L59" s="740"/>
      <c r="M59" s="740"/>
      <c r="N59" s="740"/>
      <c r="O59" s="740"/>
      <c r="P59" s="740"/>
      <c r="Q59" s="740"/>
      <c r="R59" s="740"/>
      <c r="S59" s="740"/>
      <c r="T59" s="740"/>
      <c r="U59" s="740"/>
      <c r="V59" s="740"/>
      <c r="W59" s="740"/>
      <c r="X59" s="740"/>
      <c r="Y59" s="740"/>
      <c r="Z59" s="741"/>
      <c r="AA59" s="741"/>
      <c r="AB59" s="741"/>
      <c r="AC59" s="741"/>
      <c r="AD59" s="741"/>
      <c r="AE59" s="741"/>
      <c r="AF59" s="741"/>
      <c r="AG59" s="741"/>
      <c r="AH59" s="741"/>
      <c r="AI59" s="740"/>
      <c r="AJ59" s="742"/>
    </row>
    <row r="60" spans="1:37" ht="12" customHeight="1">
      <c r="A60" s="740"/>
      <c r="B60" s="754" t="s">
        <v>177</v>
      </c>
      <c r="C60" s="755" t="s">
        <v>176</v>
      </c>
      <c r="D60" s="740"/>
      <c r="E60" s="740"/>
      <c r="F60" s="740"/>
      <c r="G60" s="740"/>
      <c r="H60" s="740"/>
      <c r="I60" s="740"/>
      <c r="J60" s="740"/>
      <c r="K60" s="740"/>
      <c r="L60" s="740"/>
      <c r="M60" s="740"/>
      <c r="N60" s="740"/>
      <c r="O60" s="740"/>
      <c r="P60" s="740"/>
      <c r="Q60" s="740"/>
      <c r="R60" s="740"/>
      <c r="S60" s="740"/>
      <c r="T60" s="740"/>
      <c r="U60" s="740"/>
      <c r="V60" s="740"/>
      <c r="W60" s="740"/>
      <c r="X60" s="740"/>
      <c r="Y60" s="740"/>
      <c r="Z60" s="741"/>
      <c r="AA60" s="741"/>
      <c r="AB60" s="741"/>
      <c r="AC60" s="741"/>
      <c r="AD60" s="741"/>
      <c r="AE60" s="741"/>
      <c r="AF60" s="741"/>
      <c r="AG60" s="741"/>
      <c r="AH60" s="741"/>
      <c r="AI60" s="740"/>
      <c r="AJ60" s="742"/>
    </row>
    <row r="61" spans="1:37" ht="12" customHeight="1">
      <c r="A61" s="740"/>
      <c r="B61" s="756" t="s">
        <v>139</v>
      </c>
      <c r="C61" s="1430" t="s">
        <v>420</v>
      </c>
      <c r="D61" s="1430"/>
      <c r="E61" s="1430"/>
      <c r="F61" s="1430"/>
      <c r="G61" s="1430"/>
      <c r="H61" s="1430"/>
      <c r="I61" s="1430"/>
      <c r="J61" s="1430"/>
      <c r="K61" s="1430"/>
      <c r="L61" s="1430"/>
      <c r="M61" s="1430"/>
      <c r="N61" s="1430"/>
      <c r="O61" s="1430"/>
      <c r="P61" s="1430"/>
      <c r="Q61" s="1430"/>
      <c r="R61" s="1430"/>
      <c r="S61" s="1430"/>
      <c r="T61" s="1430"/>
      <c r="U61" s="1430"/>
      <c r="V61" s="1430"/>
      <c r="W61" s="1430"/>
      <c r="X61" s="1430"/>
      <c r="Y61" s="1430"/>
      <c r="Z61" s="1430"/>
      <c r="AA61" s="1430"/>
      <c r="AB61" s="1430"/>
      <c r="AC61" s="1430"/>
      <c r="AD61" s="1430"/>
      <c r="AE61" s="1430"/>
      <c r="AF61" s="1430"/>
      <c r="AG61" s="1430"/>
      <c r="AH61" s="1430"/>
      <c r="AI61" s="1430"/>
      <c r="AJ61" s="1430"/>
    </row>
    <row r="62" spans="1:37" ht="3.75" customHeight="1" thickBot="1">
      <c r="A62" s="752"/>
      <c r="B62" s="752"/>
      <c r="C62" s="757"/>
      <c r="D62" s="757"/>
      <c r="E62" s="757"/>
      <c r="F62" s="757"/>
      <c r="G62" s="757"/>
      <c r="H62" s="757"/>
      <c r="I62" s="757"/>
      <c r="J62" s="757"/>
      <c r="K62" s="757"/>
      <c r="L62" s="757"/>
      <c r="M62" s="757"/>
      <c r="N62" s="757"/>
      <c r="O62" s="757"/>
      <c r="P62" s="757"/>
      <c r="Q62" s="757"/>
      <c r="R62" s="757"/>
      <c r="S62" s="757"/>
      <c r="T62" s="757"/>
      <c r="U62" s="757"/>
      <c r="V62" s="757"/>
      <c r="W62" s="757"/>
      <c r="X62" s="757"/>
      <c r="Y62" s="757"/>
      <c r="Z62" s="757"/>
      <c r="AA62" s="757"/>
      <c r="AB62" s="757"/>
      <c r="AC62" s="757"/>
      <c r="AD62" s="757"/>
      <c r="AE62" s="757"/>
      <c r="AF62" s="757"/>
      <c r="AG62" s="757"/>
      <c r="AH62" s="757"/>
      <c r="AI62" s="757"/>
      <c r="AJ62" s="758"/>
    </row>
    <row r="63" spans="1:37" ht="1.5" customHeight="1">
      <c r="A63" s="759"/>
      <c r="B63" s="760"/>
      <c r="C63" s="760"/>
      <c r="D63" s="760"/>
      <c r="E63" s="760"/>
      <c r="F63" s="760"/>
      <c r="G63" s="760"/>
      <c r="H63" s="760"/>
      <c r="I63" s="760"/>
      <c r="J63" s="760"/>
      <c r="K63" s="760"/>
      <c r="L63" s="760"/>
      <c r="M63" s="760"/>
      <c r="N63" s="760"/>
      <c r="O63" s="760"/>
      <c r="P63" s="760"/>
      <c r="Q63" s="760"/>
      <c r="R63" s="760"/>
      <c r="S63" s="760"/>
      <c r="T63" s="760"/>
      <c r="U63" s="760"/>
      <c r="V63" s="760"/>
      <c r="W63" s="760"/>
      <c r="X63" s="760"/>
      <c r="Y63" s="760"/>
      <c r="Z63" s="760"/>
      <c r="AA63" s="760"/>
      <c r="AB63" s="760"/>
      <c r="AC63" s="760"/>
      <c r="AD63" s="760"/>
      <c r="AE63" s="760"/>
      <c r="AF63" s="760"/>
      <c r="AG63" s="760"/>
      <c r="AH63" s="760"/>
      <c r="AI63" s="760"/>
      <c r="AJ63" s="761"/>
    </row>
    <row r="64" spans="1:37" ht="30.75" customHeight="1">
      <c r="A64" s="762"/>
      <c r="B64" s="1431" t="s">
        <v>324</v>
      </c>
      <c r="C64" s="1431"/>
      <c r="D64" s="1431"/>
      <c r="E64" s="1431"/>
      <c r="F64" s="1431"/>
      <c r="G64" s="1431"/>
      <c r="H64" s="1431"/>
      <c r="I64" s="1431"/>
      <c r="J64" s="1431"/>
      <c r="K64" s="1431"/>
      <c r="L64" s="1431"/>
      <c r="M64" s="1431"/>
      <c r="N64" s="1431"/>
      <c r="O64" s="1431"/>
      <c r="P64" s="1431"/>
      <c r="Q64" s="1431"/>
      <c r="R64" s="1431"/>
      <c r="S64" s="1431"/>
      <c r="T64" s="1431"/>
      <c r="U64" s="1431"/>
      <c r="V64" s="1431"/>
      <c r="W64" s="1431"/>
      <c r="X64" s="1431"/>
      <c r="Y64" s="1431"/>
      <c r="Z64" s="1431"/>
      <c r="AA64" s="1431"/>
      <c r="AB64" s="1431"/>
      <c r="AC64" s="1431"/>
      <c r="AD64" s="1431"/>
      <c r="AE64" s="1431"/>
      <c r="AF64" s="1431"/>
      <c r="AG64" s="1431"/>
      <c r="AH64" s="1431"/>
      <c r="AI64" s="1431"/>
      <c r="AJ64" s="763"/>
    </row>
    <row r="65" spans="1:36" ht="4.5" customHeight="1">
      <c r="A65" s="762"/>
      <c r="B65" s="741"/>
      <c r="C65" s="740"/>
      <c r="D65" s="740"/>
      <c r="E65" s="740"/>
      <c r="F65" s="740"/>
      <c r="G65" s="740"/>
      <c r="H65" s="740"/>
      <c r="I65" s="740"/>
      <c r="J65" s="740"/>
      <c r="K65" s="740"/>
      <c r="L65" s="740"/>
      <c r="M65" s="740"/>
      <c r="N65" s="740"/>
      <c r="O65" s="740"/>
      <c r="P65" s="740"/>
      <c r="Q65" s="740"/>
      <c r="R65" s="740"/>
      <c r="S65" s="740"/>
      <c r="T65" s="740"/>
      <c r="U65" s="740"/>
      <c r="V65" s="740"/>
      <c r="W65" s="740"/>
      <c r="X65" s="740"/>
      <c r="Y65" s="740"/>
      <c r="Z65" s="740"/>
      <c r="AA65" s="740"/>
      <c r="AB65" s="740"/>
      <c r="AC65" s="740"/>
      <c r="AD65" s="740"/>
      <c r="AE65" s="740"/>
      <c r="AF65" s="740"/>
      <c r="AG65" s="740"/>
      <c r="AH65" s="740"/>
      <c r="AI65" s="740"/>
      <c r="AJ65" s="763"/>
    </row>
    <row r="66" spans="1:36" s="140" customFormat="1" ht="13.5" customHeight="1">
      <c r="A66" s="764"/>
      <c r="B66" s="765" t="s">
        <v>34</v>
      </c>
      <c r="C66" s="765"/>
      <c r="D66" s="1432">
        <v>4</v>
      </c>
      <c r="E66" s="1433"/>
      <c r="F66" s="765" t="s">
        <v>5</v>
      </c>
      <c r="G66" s="1434"/>
      <c r="H66" s="1435"/>
      <c r="I66" s="765" t="s">
        <v>4</v>
      </c>
      <c r="J66" s="1434"/>
      <c r="K66" s="1435"/>
      <c r="L66" s="765" t="s">
        <v>3</v>
      </c>
      <c r="M66" s="766"/>
      <c r="N66" s="1436" t="s">
        <v>6</v>
      </c>
      <c r="O66" s="1436"/>
      <c r="P66" s="1436"/>
      <c r="Q66" s="1437" t="str">
        <f>IF(G9="","",G9)</f>
        <v/>
      </c>
      <c r="R66" s="1437"/>
      <c r="S66" s="1437"/>
      <c r="T66" s="1437"/>
      <c r="U66" s="1437"/>
      <c r="V66" s="1437"/>
      <c r="W66" s="1437"/>
      <c r="X66" s="1437"/>
      <c r="Y66" s="1437"/>
      <c r="Z66" s="1437"/>
      <c r="AA66" s="1437"/>
      <c r="AB66" s="1437"/>
      <c r="AC66" s="1437"/>
      <c r="AD66" s="1437"/>
      <c r="AE66" s="1437"/>
      <c r="AF66" s="1437"/>
      <c r="AG66" s="1437"/>
      <c r="AH66" s="1437"/>
      <c r="AI66" s="1437"/>
      <c r="AJ66" s="1438"/>
    </row>
    <row r="67" spans="1:36" s="140" customFormat="1" ht="13.5" customHeight="1">
      <c r="A67" s="767"/>
      <c r="B67" s="768"/>
      <c r="C67" s="769"/>
      <c r="D67" s="769"/>
      <c r="E67" s="769"/>
      <c r="F67" s="769"/>
      <c r="G67" s="769"/>
      <c r="H67" s="769"/>
      <c r="I67" s="769"/>
      <c r="J67" s="769"/>
      <c r="K67" s="769"/>
      <c r="L67" s="769"/>
      <c r="M67" s="769"/>
      <c r="N67" s="1416" t="s">
        <v>111</v>
      </c>
      <c r="O67" s="1416"/>
      <c r="P67" s="1416"/>
      <c r="Q67" s="1417" t="s">
        <v>112</v>
      </c>
      <c r="R67" s="1417"/>
      <c r="S67" s="1418"/>
      <c r="T67" s="1418"/>
      <c r="U67" s="1418"/>
      <c r="V67" s="1418"/>
      <c r="W67" s="1418"/>
      <c r="X67" s="1419" t="s">
        <v>113</v>
      </c>
      <c r="Y67" s="1419"/>
      <c r="Z67" s="1418"/>
      <c r="AA67" s="1418"/>
      <c r="AB67" s="1418"/>
      <c r="AC67" s="1418"/>
      <c r="AD67" s="1418"/>
      <c r="AE67" s="1418"/>
      <c r="AF67" s="1418"/>
      <c r="AG67" s="1418"/>
      <c r="AH67" s="1418"/>
      <c r="AI67" s="1420"/>
      <c r="AJ67" s="1421"/>
    </row>
    <row r="68" spans="1:36" s="140" customFormat="1" ht="4.5" customHeight="1" thickBot="1">
      <c r="A68" s="770"/>
      <c r="B68" s="771"/>
      <c r="C68" s="772"/>
      <c r="D68" s="772"/>
      <c r="E68" s="772"/>
      <c r="F68" s="772"/>
      <c r="G68" s="772"/>
      <c r="H68" s="772"/>
      <c r="I68" s="772"/>
      <c r="J68" s="772"/>
      <c r="K68" s="772"/>
      <c r="L68" s="772"/>
      <c r="M68" s="772"/>
      <c r="N68" s="772"/>
      <c r="O68" s="772"/>
      <c r="P68" s="771"/>
      <c r="Q68" s="773"/>
      <c r="R68" s="774"/>
      <c r="S68" s="774"/>
      <c r="T68" s="774"/>
      <c r="U68" s="774"/>
      <c r="V68" s="774"/>
      <c r="W68" s="775"/>
      <c r="X68" s="775"/>
      <c r="Y68" s="775"/>
      <c r="Z68" s="775"/>
      <c r="AA68" s="775"/>
      <c r="AB68" s="775"/>
      <c r="AC68" s="775"/>
      <c r="AD68" s="775"/>
      <c r="AE68" s="775"/>
      <c r="AF68" s="775"/>
      <c r="AG68" s="775"/>
      <c r="AH68" s="775"/>
      <c r="AI68" s="776"/>
      <c r="AJ68" s="777"/>
    </row>
    <row r="69" spans="1:36" ht="13.5" customHeight="1">
      <c r="A69" s="149"/>
      <c r="B69" s="108"/>
      <c r="C69" s="139"/>
      <c r="D69" s="139"/>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139"/>
      <c r="AJ69" s="150"/>
    </row>
    <row r="70" spans="1:36">
      <c r="B70" s="138"/>
    </row>
    <row r="71" spans="1:36" ht="16.2">
      <c r="A71" s="151"/>
      <c r="B71" s="49"/>
      <c r="C71" s="151"/>
      <c r="D71" s="151"/>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2"/>
      <c r="AF71" s="151"/>
      <c r="AG71" s="151"/>
      <c r="AH71" s="151"/>
      <c r="AI71" s="151"/>
      <c r="AJ71" s="151"/>
    </row>
    <row r="72" spans="1:36">
      <c r="A72" s="153"/>
      <c r="B72" s="151" t="s">
        <v>19</v>
      </c>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c r="AA72" s="153"/>
      <c r="AB72" s="153"/>
      <c r="AC72" s="153"/>
      <c r="AD72" s="153"/>
      <c r="AE72" s="153"/>
      <c r="AF72" s="153"/>
      <c r="AG72" s="153"/>
      <c r="AH72" s="153"/>
      <c r="AI72" s="153"/>
      <c r="AJ72" s="153"/>
    </row>
    <row r="73" spans="1:36">
      <c r="A73" s="153"/>
      <c r="B73" s="153"/>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row>
    <row r="74" spans="1:36">
      <c r="A74" s="153"/>
      <c r="B74" s="153"/>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row>
    <row r="75" spans="1:36">
      <c r="A75" s="153"/>
      <c r="B75" s="153"/>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3"/>
      <c r="AI75" s="153"/>
      <c r="AJ75" s="153"/>
    </row>
    <row r="76" spans="1:36">
      <c r="A76" s="153"/>
      <c r="B76" s="153"/>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c r="AA76" s="153"/>
      <c r="AB76" s="153"/>
      <c r="AC76" s="153"/>
      <c r="AD76" s="153"/>
      <c r="AE76" s="153"/>
      <c r="AF76" s="153"/>
      <c r="AG76" s="153"/>
      <c r="AH76" s="153"/>
      <c r="AI76" s="153"/>
      <c r="AJ76" s="153"/>
    </row>
    <row r="77" spans="1:36">
      <c r="A77" s="153"/>
      <c r="B77" s="153"/>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c r="AA77" s="153"/>
      <c r="AB77" s="153"/>
      <c r="AC77" s="153"/>
      <c r="AD77" s="153"/>
      <c r="AE77" s="153"/>
      <c r="AF77" s="153"/>
      <c r="AG77" s="153"/>
      <c r="AH77" s="153"/>
      <c r="AI77" s="153"/>
      <c r="AJ77" s="153"/>
    </row>
    <row r="78" spans="1:36">
      <c r="A78" s="153"/>
      <c r="B78" s="153"/>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c r="AA78" s="153"/>
      <c r="AB78" s="153"/>
      <c r="AC78" s="153"/>
      <c r="AD78" s="153"/>
      <c r="AE78" s="153"/>
      <c r="AF78" s="153"/>
      <c r="AG78" s="153"/>
      <c r="AH78" s="153"/>
      <c r="AI78" s="153"/>
      <c r="AJ78" s="153"/>
    </row>
    <row r="79" spans="1:36">
      <c r="A79" s="153"/>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c r="AA79" s="153"/>
      <c r="AB79" s="153"/>
      <c r="AC79" s="153"/>
      <c r="AD79" s="153"/>
      <c r="AE79" s="153"/>
      <c r="AF79" s="153"/>
      <c r="AG79" s="153"/>
      <c r="AH79" s="153"/>
      <c r="AI79" s="153"/>
      <c r="AJ79" s="153"/>
    </row>
    <row r="80" spans="1:36">
      <c r="A80" s="153"/>
      <c r="B80" s="153"/>
      <c r="C80" s="153"/>
      <c r="D80" s="153"/>
      <c r="E80" s="153"/>
      <c r="F80" s="153"/>
      <c r="G80" s="153"/>
      <c r="H80" s="153"/>
      <c r="I80" s="153"/>
      <c r="J80" s="153"/>
      <c r="K80" s="153"/>
      <c r="L80" s="153"/>
      <c r="M80" s="153"/>
      <c r="N80" s="153"/>
      <c r="O80" s="153"/>
      <c r="P80" s="153"/>
      <c r="Q80" s="153"/>
      <c r="R80" s="153"/>
      <c r="S80" s="153"/>
      <c r="T80" s="153"/>
      <c r="U80" s="153"/>
      <c r="V80" s="153"/>
      <c r="W80" s="153"/>
      <c r="X80" s="153"/>
      <c r="Y80" s="153"/>
      <c r="Z80" s="153"/>
      <c r="AA80" s="153"/>
      <c r="AB80" s="153"/>
      <c r="AC80" s="153"/>
      <c r="AD80" s="153"/>
      <c r="AE80" s="153"/>
      <c r="AF80" s="153"/>
      <c r="AG80" s="153"/>
      <c r="AH80" s="153"/>
      <c r="AI80" s="153"/>
      <c r="AJ80" s="153"/>
    </row>
    <row r="81" spans="1:36">
      <c r="A81" s="153"/>
      <c r="B81" s="153"/>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c r="AA81" s="153"/>
      <c r="AB81" s="153"/>
      <c r="AC81" s="153"/>
      <c r="AD81" s="153"/>
      <c r="AE81" s="153"/>
      <c r="AF81" s="153"/>
      <c r="AG81" s="153"/>
      <c r="AH81" s="153"/>
      <c r="AI81" s="153"/>
      <c r="AJ81" s="153"/>
    </row>
    <row r="82" spans="1:36">
      <c r="A82" s="153"/>
      <c r="B82" s="153"/>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c r="AA82" s="153"/>
      <c r="AB82" s="153"/>
      <c r="AC82" s="153"/>
      <c r="AD82" s="153"/>
      <c r="AE82" s="153"/>
      <c r="AF82" s="153"/>
      <c r="AG82" s="153"/>
      <c r="AH82" s="153"/>
      <c r="AI82" s="153"/>
      <c r="AJ82" s="153"/>
    </row>
    <row r="83" spans="1:36">
      <c r="A83" s="153"/>
      <c r="B83" s="153"/>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c r="AA83" s="153"/>
      <c r="AB83" s="153"/>
      <c r="AC83" s="153"/>
      <c r="AD83" s="153"/>
      <c r="AE83" s="153"/>
      <c r="AF83" s="153"/>
      <c r="AG83" s="153"/>
      <c r="AH83" s="153"/>
      <c r="AI83" s="153"/>
      <c r="AJ83" s="153"/>
    </row>
    <row r="84" spans="1:36">
      <c r="A84" s="153"/>
      <c r="B84" s="153"/>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c r="AA84" s="153"/>
      <c r="AB84" s="153"/>
      <c r="AC84" s="153"/>
      <c r="AD84" s="153"/>
      <c r="AE84" s="153"/>
      <c r="AF84" s="153"/>
      <c r="AG84" s="153"/>
      <c r="AH84" s="153"/>
      <c r="AI84" s="153"/>
      <c r="AJ84" s="153"/>
    </row>
    <row r="85" spans="1:36">
      <c r="A85" s="153"/>
      <c r="B85" s="153"/>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row>
    <row r="86" spans="1:36">
      <c r="A86" s="153"/>
      <c r="B86" s="153"/>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c r="AA86" s="153"/>
      <c r="AB86" s="153"/>
      <c r="AC86" s="153"/>
      <c r="AD86" s="153"/>
      <c r="AE86" s="153"/>
      <c r="AF86" s="153"/>
      <c r="AG86" s="153"/>
      <c r="AH86" s="153"/>
      <c r="AI86" s="153"/>
      <c r="AJ86" s="153"/>
    </row>
    <row r="87" spans="1:36">
      <c r="A87" s="153"/>
      <c r="B87" s="153"/>
      <c r="C87" s="153"/>
      <c r="D87" s="153"/>
      <c r="E87" s="153"/>
      <c r="F87" s="153"/>
      <c r="G87" s="153"/>
      <c r="H87" s="153"/>
      <c r="I87" s="153"/>
      <c r="J87" s="153"/>
      <c r="K87" s="153"/>
      <c r="L87" s="153"/>
      <c r="M87" s="153"/>
      <c r="N87" s="153"/>
      <c r="O87" s="153"/>
      <c r="P87" s="153"/>
      <c r="Q87" s="153"/>
      <c r="R87" s="153"/>
      <c r="S87" s="153"/>
      <c r="T87" s="153"/>
      <c r="U87" s="153"/>
      <c r="V87" s="153"/>
      <c r="W87" s="153"/>
      <c r="X87" s="153"/>
      <c r="Y87" s="153"/>
      <c r="Z87" s="153"/>
      <c r="AA87" s="153"/>
      <c r="AB87" s="153"/>
      <c r="AC87" s="153"/>
      <c r="AD87" s="153"/>
      <c r="AE87" s="153"/>
      <c r="AF87" s="153"/>
      <c r="AG87" s="153"/>
      <c r="AH87" s="153"/>
      <c r="AI87" s="153"/>
      <c r="AJ87" s="153"/>
    </row>
    <row r="88" spans="1:36">
      <c r="A88" s="153"/>
      <c r="B88" s="153"/>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c r="AA88" s="153"/>
      <c r="AB88" s="153"/>
      <c r="AC88" s="153"/>
      <c r="AD88" s="153"/>
      <c r="AE88" s="153"/>
      <c r="AF88" s="153"/>
      <c r="AG88" s="153"/>
      <c r="AH88" s="153"/>
      <c r="AI88" s="153"/>
      <c r="AJ88" s="153"/>
    </row>
    <row r="89" spans="1:36">
      <c r="A89" s="153"/>
      <c r="B89" s="153"/>
      <c r="C89" s="153"/>
      <c r="D89" s="153"/>
      <c r="E89" s="153"/>
      <c r="F89" s="153"/>
      <c r="G89" s="153"/>
      <c r="H89" s="153"/>
      <c r="I89" s="153"/>
      <c r="J89" s="153"/>
      <c r="K89" s="153"/>
      <c r="L89" s="153"/>
      <c r="M89" s="153"/>
      <c r="N89" s="153"/>
      <c r="O89" s="153"/>
      <c r="P89" s="153"/>
      <c r="Q89" s="153"/>
      <c r="R89" s="153"/>
      <c r="S89" s="153"/>
      <c r="T89" s="153"/>
      <c r="U89" s="153"/>
      <c r="V89" s="153"/>
      <c r="W89" s="153"/>
      <c r="X89" s="153"/>
      <c r="Y89" s="153"/>
      <c r="Z89" s="153"/>
      <c r="AA89" s="153"/>
      <c r="AB89" s="153"/>
      <c r="AC89" s="153"/>
      <c r="AD89" s="153"/>
      <c r="AE89" s="153"/>
      <c r="AF89" s="153"/>
      <c r="AG89" s="153"/>
      <c r="AH89" s="153"/>
      <c r="AI89" s="153"/>
      <c r="AJ89" s="153"/>
    </row>
    <row r="90" spans="1:36">
      <c r="A90" s="153"/>
      <c r="B90" s="153"/>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c r="AA90" s="153"/>
      <c r="AB90" s="153"/>
      <c r="AC90" s="153"/>
      <c r="AD90" s="153"/>
      <c r="AE90" s="153"/>
      <c r="AF90" s="153"/>
      <c r="AG90" s="153"/>
      <c r="AH90" s="153"/>
      <c r="AI90" s="153"/>
      <c r="AJ90" s="153"/>
    </row>
    <row r="91" spans="1:36">
      <c r="A91" s="153"/>
      <c r="B91" s="153"/>
      <c r="C91" s="153"/>
      <c r="D91" s="153"/>
      <c r="E91" s="153"/>
      <c r="F91" s="153"/>
      <c r="G91" s="153"/>
      <c r="H91" s="153"/>
      <c r="I91" s="153"/>
      <c r="J91" s="153"/>
      <c r="K91" s="153"/>
      <c r="L91" s="153"/>
      <c r="M91" s="153"/>
      <c r="N91" s="153"/>
      <c r="O91" s="153"/>
      <c r="P91" s="153"/>
      <c r="Q91" s="153"/>
      <c r="R91" s="153"/>
      <c r="S91" s="153"/>
      <c r="T91" s="153"/>
      <c r="U91" s="153"/>
      <c r="V91" s="153"/>
      <c r="W91" s="153"/>
      <c r="X91" s="153"/>
      <c r="Y91" s="153"/>
      <c r="Z91" s="153"/>
      <c r="AA91" s="153"/>
      <c r="AB91" s="153"/>
      <c r="AC91" s="153"/>
      <c r="AD91" s="153"/>
      <c r="AE91" s="153"/>
      <c r="AF91" s="153"/>
      <c r="AG91" s="153"/>
      <c r="AH91" s="153"/>
      <c r="AI91" s="153"/>
      <c r="AJ91" s="153"/>
    </row>
    <row r="92" spans="1:36">
      <c r="A92" s="153"/>
      <c r="B92" s="153"/>
      <c r="C92" s="153"/>
      <c r="D92" s="153"/>
      <c r="E92" s="153"/>
      <c r="F92" s="153"/>
      <c r="G92" s="153"/>
      <c r="H92" s="153"/>
      <c r="I92" s="153"/>
      <c r="J92" s="153"/>
      <c r="K92" s="153"/>
      <c r="L92" s="153"/>
      <c r="M92" s="153"/>
      <c r="N92" s="153"/>
      <c r="O92" s="153"/>
      <c r="P92" s="153"/>
      <c r="Q92" s="153"/>
      <c r="R92" s="153"/>
      <c r="S92" s="153"/>
      <c r="T92" s="153"/>
      <c r="U92" s="153"/>
      <c r="V92" s="153"/>
      <c r="W92" s="153"/>
      <c r="X92" s="153"/>
      <c r="Y92" s="153"/>
      <c r="Z92" s="153"/>
      <c r="AA92" s="153"/>
      <c r="AB92" s="153"/>
      <c r="AC92" s="153"/>
      <c r="AD92" s="153"/>
      <c r="AE92" s="153"/>
      <c r="AF92" s="153"/>
      <c r="AG92" s="153"/>
      <c r="AH92" s="153"/>
      <c r="AI92" s="153"/>
      <c r="AJ92" s="153"/>
    </row>
    <row r="93" spans="1:36">
      <c r="A93" s="153"/>
      <c r="B93" s="153"/>
      <c r="C93" s="153"/>
      <c r="D93" s="153"/>
      <c r="E93" s="153"/>
      <c r="F93" s="153"/>
      <c r="G93" s="153"/>
      <c r="H93" s="153"/>
      <c r="I93" s="153"/>
      <c r="J93" s="153"/>
      <c r="K93" s="153"/>
      <c r="L93" s="153"/>
      <c r="M93" s="153"/>
      <c r="N93" s="153"/>
      <c r="O93" s="153"/>
      <c r="P93" s="153"/>
      <c r="Q93" s="153"/>
      <c r="R93" s="153"/>
      <c r="S93" s="153"/>
      <c r="T93" s="153"/>
      <c r="U93" s="153"/>
      <c r="V93" s="153"/>
      <c r="W93" s="153"/>
      <c r="X93" s="153"/>
      <c r="Y93" s="153"/>
      <c r="Z93" s="153"/>
      <c r="AA93" s="153"/>
      <c r="AB93" s="153"/>
      <c r="AC93" s="153"/>
      <c r="AD93" s="153"/>
      <c r="AE93" s="153"/>
      <c r="AF93" s="153"/>
      <c r="AG93" s="153"/>
      <c r="AH93" s="153"/>
      <c r="AI93" s="153"/>
      <c r="AJ93" s="153"/>
    </row>
    <row r="94" spans="1:36">
      <c r="A94" s="153"/>
      <c r="B94" s="153"/>
      <c r="C94" s="153"/>
      <c r="D94" s="153"/>
      <c r="E94" s="153"/>
      <c r="F94" s="153"/>
      <c r="G94" s="153"/>
      <c r="H94" s="153"/>
      <c r="I94" s="153"/>
      <c r="J94" s="153"/>
      <c r="K94" s="153"/>
      <c r="L94" s="153"/>
      <c r="M94" s="153"/>
      <c r="N94" s="153"/>
      <c r="O94" s="153"/>
      <c r="P94" s="153"/>
      <c r="Q94" s="153"/>
      <c r="R94" s="153"/>
      <c r="S94" s="153"/>
      <c r="T94" s="153"/>
      <c r="U94" s="153"/>
      <c r="V94" s="153"/>
      <c r="W94" s="153"/>
      <c r="X94" s="153"/>
      <c r="Y94" s="153"/>
      <c r="Z94" s="153"/>
      <c r="AA94" s="153"/>
      <c r="AB94" s="153"/>
      <c r="AC94" s="153"/>
      <c r="AD94" s="153"/>
      <c r="AE94" s="153"/>
      <c r="AF94" s="153"/>
      <c r="AG94" s="153"/>
      <c r="AH94" s="153"/>
      <c r="AI94" s="153"/>
      <c r="AJ94" s="153"/>
    </row>
    <row r="95" spans="1:36">
      <c r="A95" s="153"/>
      <c r="B95" s="153"/>
      <c r="C95" s="153"/>
      <c r="D95" s="153"/>
      <c r="E95" s="153"/>
      <c r="F95" s="153"/>
      <c r="G95" s="153"/>
      <c r="H95" s="153"/>
      <c r="I95" s="153"/>
      <c r="J95" s="153"/>
      <c r="K95" s="153"/>
      <c r="L95" s="153"/>
      <c r="M95" s="153"/>
      <c r="N95" s="153"/>
      <c r="O95" s="153"/>
      <c r="P95" s="153"/>
      <c r="Q95" s="153"/>
      <c r="R95" s="153"/>
      <c r="S95" s="153"/>
      <c r="T95" s="153"/>
      <c r="U95" s="153"/>
      <c r="V95" s="153"/>
      <c r="W95" s="153"/>
      <c r="X95" s="153"/>
      <c r="Y95" s="153"/>
      <c r="Z95" s="153"/>
      <c r="AA95" s="153"/>
      <c r="AB95" s="153"/>
      <c r="AC95" s="153"/>
      <c r="AD95" s="153"/>
      <c r="AE95" s="153"/>
      <c r="AF95" s="153"/>
      <c r="AG95" s="153"/>
      <c r="AH95" s="153"/>
      <c r="AI95" s="153"/>
      <c r="AJ95" s="153"/>
    </row>
    <row r="96" spans="1:36">
      <c r="A96" s="153"/>
      <c r="B96" s="153"/>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c r="AA96" s="153"/>
      <c r="AB96" s="153"/>
      <c r="AC96" s="153"/>
      <c r="AD96" s="153"/>
      <c r="AE96" s="153"/>
      <c r="AF96" s="153"/>
      <c r="AG96" s="153"/>
      <c r="AH96" s="153"/>
      <c r="AI96" s="153"/>
      <c r="AJ96" s="153"/>
    </row>
    <row r="97" spans="1:36">
      <c r="A97" s="153"/>
      <c r="B97" s="153"/>
      <c r="C97" s="153"/>
      <c r="D97" s="153"/>
      <c r="E97" s="153"/>
      <c r="F97" s="153"/>
      <c r="G97" s="153"/>
      <c r="H97" s="153"/>
      <c r="I97" s="153"/>
      <c r="J97" s="153"/>
      <c r="K97" s="153"/>
      <c r="L97" s="153"/>
      <c r="M97" s="153"/>
      <c r="N97" s="153"/>
      <c r="O97" s="153"/>
      <c r="P97" s="153"/>
      <c r="Q97" s="153"/>
      <c r="R97" s="153"/>
      <c r="S97" s="153"/>
      <c r="T97" s="153"/>
      <c r="U97" s="153"/>
      <c r="V97" s="153"/>
      <c r="W97" s="153"/>
      <c r="X97" s="153"/>
      <c r="Y97" s="153"/>
      <c r="Z97" s="153"/>
      <c r="AA97" s="153"/>
      <c r="AB97" s="153"/>
      <c r="AC97" s="153"/>
      <c r="AD97" s="153"/>
      <c r="AE97" s="153"/>
      <c r="AF97" s="153"/>
      <c r="AG97" s="153"/>
      <c r="AH97" s="153"/>
      <c r="AI97" s="153"/>
      <c r="AJ97" s="153"/>
    </row>
    <row r="98" spans="1:36">
      <c r="A98" s="153"/>
      <c r="B98" s="153"/>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c r="AA98" s="153"/>
      <c r="AB98" s="153"/>
      <c r="AC98" s="153"/>
      <c r="AD98" s="153"/>
      <c r="AE98" s="153"/>
      <c r="AF98" s="153"/>
      <c r="AG98" s="153"/>
      <c r="AH98" s="153"/>
      <c r="AI98" s="153"/>
      <c r="AJ98" s="153"/>
    </row>
    <row r="99" spans="1:36">
      <c r="A99" s="153"/>
      <c r="B99" s="153"/>
      <c r="C99" s="153"/>
      <c r="D99" s="153"/>
      <c r="E99" s="153"/>
      <c r="F99" s="153"/>
      <c r="G99" s="153"/>
      <c r="H99" s="153"/>
      <c r="I99" s="153"/>
      <c r="J99" s="153"/>
      <c r="K99" s="153"/>
      <c r="L99" s="153"/>
      <c r="M99" s="153"/>
      <c r="N99" s="153"/>
      <c r="O99" s="153"/>
      <c r="P99" s="153"/>
      <c r="Q99" s="153"/>
      <c r="R99" s="153"/>
      <c r="S99" s="153"/>
      <c r="T99" s="153"/>
      <c r="U99" s="153"/>
      <c r="V99" s="153"/>
      <c r="W99" s="153"/>
      <c r="X99" s="153"/>
      <c r="Y99" s="153"/>
      <c r="Z99" s="153"/>
      <c r="AA99" s="153"/>
      <c r="AB99" s="153"/>
      <c r="AC99" s="153"/>
      <c r="AD99" s="153"/>
      <c r="AE99" s="153"/>
      <c r="AF99" s="153"/>
      <c r="AG99" s="153"/>
      <c r="AH99" s="153"/>
      <c r="AI99" s="153"/>
      <c r="AJ99" s="153"/>
    </row>
    <row r="100" spans="1:36">
      <c r="A100" s="153"/>
      <c r="B100" s="153"/>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c r="AA100" s="153"/>
      <c r="AB100" s="153"/>
      <c r="AC100" s="153"/>
      <c r="AD100" s="153"/>
      <c r="AE100" s="153"/>
      <c r="AF100" s="153"/>
      <c r="AG100" s="153"/>
      <c r="AH100" s="153"/>
      <c r="AI100" s="153"/>
      <c r="AJ100" s="153"/>
    </row>
    <row r="101" spans="1:36">
      <c r="A101" s="153"/>
      <c r="B101" s="153"/>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c r="AA101" s="153"/>
      <c r="AB101" s="153"/>
      <c r="AC101" s="153"/>
      <c r="AD101" s="153"/>
      <c r="AE101" s="153"/>
      <c r="AF101" s="153"/>
      <c r="AG101" s="153"/>
      <c r="AH101" s="153"/>
      <c r="AI101" s="153"/>
      <c r="AJ101" s="153"/>
    </row>
    <row r="102" spans="1:36">
      <c r="A102" s="153"/>
      <c r="B102" s="153"/>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c r="AA102" s="153"/>
      <c r="AB102" s="153"/>
      <c r="AC102" s="153"/>
      <c r="AD102" s="153"/>
      <c r="AE102" s="153"/>
      <c r="AF102" s="153"/>
      <c r="AG102" s="153"/>
      <c r="AH102" s="153"/>
      <c r="AI102" s="153"/>
      <c r="AJ102" s="153"/>
    </row>
    <row r="103" spans="1:36">
      <c r="A103" s="153"/>
      <c r="B103" s="153"/>
      <c r="C103" s="153"/>
      <c r="D103" s="153"/>
      <c r="E103" s="153"/>
      <c r="F103" s="153"/>
      <c r="G103" s="153"/>
      <c r="H103" s="153"/>
      <c r="I103" s="153"/>
      <c r="J103" s="153"/>
      <c r="K103" s="153"/>
      <c r="L103" s="153"/>
      <c r="M103" s="153"/>
      <c r="N103" s="153"/>
      <c r="O103" s="153"/>
      <c r="P103" s="153"/>
      <c r="Q103" s="153"/>
      <c r="R103" s="153"/>
      <c r="S103" s="153"/>
      <c r="T103" s="153"/>
      <c r="U103" s="153"/>
      <c r="V103" s="153"/>
      <c r="W103" s="153"/>
      <c r="X103" s="153"/>
      <c r="Y103" s="153"/>
      <c r="Z103" s="153"/>
      <c r="AA103" s="153"/>
      <c r="AB103" s="153"/>
      <c r="AC103" s="153"/>
      <c r="AD103" s="153"/>
      <c r="AE103" s="153"/>
      <c r="AF103" s="153"/>
      <c r="AG103" s="153"/>
      <c r="AH103" s="153"/>
      <c r="AI103" s="153"/>
      <c r="AJ103" s="153"/>
    </row>
    <row r="104" spans="1:36">
      <c r="A104" s="153"/>
      <c r="B104" s="153"/>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c r="AA104" s="153"/>
      <c r="AB104" s="153"/>
      <c r="AC104" s="153"/>
      <c r="AD104" s="153"/>
      <c r="AE104" s="153"/>
      <c r="AF104" s="153"/>
      <c r="AG104" s="153"/>
      <c r="AH104" s="153"/>
      <c r="AI104" s="153"/>
      <c r="AJ104" s="153"/>
    </row>
    <row r="105" spans="1:36">
      <c r="A105" s="153"/>
      <c r="B105" s="153"/>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c r="AA105" s="153"/>
      <c r="AB105" s="153"/>
      <c r="AC105" s="153"/>
      <c r="AD105" s="153"/>
      <c r="AE105" s="153"/>
      <c r="AF105" s="153"/>
      <c r="AG105" s="153"/>
      <c r="AH105" s="153"/>
      <c r="AI105" s="153"/>
      <c r="AJ105" s="153"/>
    </row>
    <row r="106" spans="1:36">
      <c r="A106" s="153"/>
      <c r="B106" s="153"/>
      <c r="C106" s="153"/>
      <c r="D106" s="153"/>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c r="AA106" s="153"/>
      <c r="AB106" s="153"/>
      <c r="AC106" s="153"/>
      <c r="AD106" s="153"/>
      <c r="AE106" s="153"/>
      <c r="AF106" s="153"/>
      <c r="AG106" s="153"/>
      <c r="AH106" s="153"/>
      <c r="AI106" s="153"/>
      <c r="AJ106" s="153"/>
    </row>
    <row r="107" spans="1:36">
      <c r="A107" s="153"/>
      <c r="B107" s="153"/>
      <c r="C107" s="153"/>
      <c r="D107" s="153"/>
      <c r="E107" s="153"/>
      <c r="F107" s="153"/>
      <c r="G107" s="153"/>
      <c r="H107" s="153"/>
      <c r="I107" s="153"/>
      <c r="J107" s="153"/>
      <c r="K107" s="153"/>
      <c r="L107" s="153"/>
      <c r="M107" s="153"/>
      <c r="N107" s="153"/>
      <c r="O107" s="153"/>
      <c r="P107" s="153"/>
      <c r="Q107" s="153"/>
      <c r="R107" s="153"/>
      <c r="S107" s="153"/>
      <c r="T107" s="153"/>
      <c r="U107" s="153"/>
      <c r="V107" s="153"/>
      <c r="W107" s="153"/>
      <c r="X107" s="153"/>
      <c r="Y107" s="153"/>
      <c r="Z107" s="153"/>
      <c r="AA107" s="153"/>
      <c r="AB107" s="153"/>
      <c r="AC107" s="153"/>
      <c r="AD107" s="153"/>
      <c r="AE107" s="153"/>
      <c r="AF107" s="153"/>
      <c r="AG107" s="153"/>
      <c r="AH107" s="153"/>
      <c r="AI107" s="153"/>
      <c r="AJ107" s="153"/>
    </row>
    <row r="108" spans="1:36">
      <c r="A108" s="153"/>
      <c r="B108" s="153"/>
      <c r="C108" s="153"/>
      <c r="D108" s="153"/>
      <c r="E108" s="153"/>
      <c r="F108" s="153"/>
      <c r="G108" s="153"/>
      <c r="H108" s="153"/>
      <c r="I108" s="153"/>
      <c r="J108" s="153"/>
      <c r="K108" s="153"/>
      <c r="L108" s="153"/>
      <c r="M108" s="153"/>
      <c r="N108" s="153"/>
      <c r="O108" s="153"/>
      <c r="P108" s="153"/>
      <c r="Q108" s="153"/>
      <c r="R108" s="153"/>
      <c r="S108" s="153"/>
      <c r="T108" s="153"/>
      <c r="U108" s="153"/>
      <c r="V108" s="153"/>
      <c r="W108" s="153"/>
      <c r="X108" s="153"/>
      <c r="Y108" s="153"/>
      <c r="Z108" s="153"/>
      <c r="AA108" s="153"/>
      <c r="AB108" s="153"/>
      <c r="AC108" s="153"/>
      <c r="AD108" s="153"/>
      <c r="AE108" s="153"/>
      <c r="AF108" s="153"/>
      <c r="AG108" s="153"/>
      <c r="AH108" s="153"/>
      <c r="AI108" s="153"/>
      <c r="AJ108" s="153"/>
    </row>
    <row r="109" spans="1:36">
      <c r="A109" s="153"/>
      <c r="B109" s="153"/>
      <c r="C109" s="153"/>
      <c r="D109" s="153"/>
      <c r="E109" s="153"/>
      <c r="F109" s="153"/>
      <c r="G109" s="153"/>
      <c r="H109" s="153"/>
      <c r="I109" s="153"/>
      <c r="J109" s="153"/>
      <c r="K109" s="153"/>
      <c r="L109" s="153"/>
      <c r="M109" s="153"/>
      <c r="N109" s="153"/>
      <c r="O109" s="153"/>
      <c r="P109" s="153"/>
      <c r="Q109" s="153"/>
      <c r="R109" s="153"/>
      <c r="S109" s="153"/>
      <c r="T109" s="153"/>
      <c r="U109" s="153"/>
      <c r="V109" s="153"/>
      <c r="W109" s="153"/>
      <c r="X109" s="153"/>
      <c r="Y109" s="153"/>
      <c r="Z109" s="153"/>
      <c r="AA109" s="153"/>
      <c r="AB109" s="153"/>
      <c r="AC109" s="153"/>
      <c r="AD109" s="153"/>
      <c r="AE109" s="153"/>
      <c r="AF109" s="153"/>
      <c r="AG109" s="153"/>
      <c r="AH109" s="153"/>
      <c r="AI109" s="153"/>
      <c r="AJ109" s="153"/>
    </row>
    <row r="110" spans="1:36">
      <c r="A110" s="153"/>
      <c r="B110" s="153"/>
      <c r="C110" s="153"/>
      <c r="D110" s="153"/>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c r="AA110" s="153"/>
      <c r="AB110" s="153"/>
      <c r="AC110" s="153"/>
      <c r="AD110" s="153"/>
      <c r="AE110" s="153"/>
      <c r="AF110" s="153"/>
      <c r="AG110" s="153"/>
      <c r="AH110" s="153"/>
      <c r="AI110" s="153"/>
      <c r="AJ110" s="153"/>
    </row>
    <row r="111" spans="1:36">
      <c r="A111" s="153"/>
      <c r="B111" s="153"/>
      <c r="C111" s="153"/>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c r="AA111" s="153"/>
      <c r="AB111" s="153"/>
      <c r="AC111" s="153"/>
      <c r="AD111" s="153"/>
      <c r="AE111" s="153"/>
      <c r="AF111" s="153"/>
      <c r="AG111" s="153"/>
      <c r="AH111" s="153"/>
      <c r="AI111" s="153"/>
      <c r="AJ111" s="153"/>
    </row>
    <row r="112" spans="1:36">
      <c r="A112" s="153"/>
      <c r="B112" s="153"/>
      <c r="C112" s="153"/>
      <c r="D112" s="153"/>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c r="AA112" s="153"/>
      <c r="AB112" s="153"/>
      <c r="AC112" s="153"/>
      <c r="AD112" s="153"/>
      <c r="AE112" s="153"/>
      <c r="AF112" s="153"/>
      <c r="AG112" s="153"/>
      <c r="AH112" s="153"/>
      <c r="AI112" s="153"/>
      <c r="AJ112" s="153"/>
    </row>
    <row r="113" spans="1:36">
      <c r="A113" s="153"/>
      <c r="B113" s="153"/>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c r="AA113" s="153"/>
      <c r="AB113" s="153"/>
      <c r="AC113" s="153"/>
      <c r="AD113" s="153"/>
      <c r="AE113" s="153"/>
      <c r="AF113" s="153"/>
      <c r="AG113" s="153"/>
      <c r="AH113" s="153"/>
      <c r="AI113" s="153"/>
      <c r="AJ113" s="153"/>
    </row>
    <row r="114" spans="1:36">
      <c r="A114" s="153"/>
      <c r="B114" s="153"/>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row>
    <row r="115" spans="1:36">
      <c r="A115" s="153"/>
      <c r="B115" s="153"/>
      <c r="C115" s="153"/>
      <c r="D115" s="153"/>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row>
    <row r="116" spans="1:36">
      <c r="A116" s="153"/>
      <c r="B116" s="153"/>
      <c r="C116" s="153"/>
      <c r="D116" s="153"/>
      <c r="E116" s="153"/>
      <c r="F116" s="153"/>
      <c r="G116" s="153"/>
      <c r="H116" s="153"/>
      <c r="I116" s="153"/>
      <c r="J116" s="153"/>
      <c r="K116" s="153"/>
      <c r="L116" s="153"/>
      <c r="M116" s="153"/>
      <c r="N116" s="153"/>
      <c r="O116" s="153"/>
      <c r="P116" s="153"/>
      <c r="Q116" s="153"/>
      <c r="R116" s="153"/>
      <c r="S116" s="153"/>
      <c r="T116" s="153"/>
      <c r="U116" s="153"/>
      <c r="V116" s="153"/>
      <c r="W116" s="153"/>
      <c r="X116" s="153"/>
      <c r="Y116" s="153"/>
      <c r="Z116" s="153"/>
      <c r="AA116" s="153"/>
      <c r="AB116" s="153"/>
      <c r="AC116" s="153"/>
      <c r="AD116" s="153"/>
      <c r="AE116" s="153"/>
      <c r="AF116" s="153"/>
      <c r="AG116" s="153"/>
      <c r="AH116" s="153"/>
      <c r="AI116" s="153"/>
      <c r="AJ116" s="153"/>
    </row>
    <row r="117" spans="1:36">
      <c r="A117" s="153"/>
      <c r="B117" s="153"/>
      <c r="C117" s="153"/>
      <c r="D117" s="153"/>
      <c r="E117" s="153"/>
      <c r="F117" s="153"/>
      <c r="G117" s="153"/>
      <c r="H117" s="153"/>
      <c r="I117" s="153"/>
      <c r="J117" s="153"/>
      <c r="K117" s="153"/>
      <c r="L117" s="153"/>
      <c r="M117" s="153"/>
      <c r="N117" s="153"/>
      <c r="O117" s="153"/>
      <c r="P117" s="153"/>
      <c r="Q117" s="153"/>
      <c r="R117" s="153"/>
      <c r="S117" s="153"/>
      <c r="T117" s="153"/>
      <c r="U117" s="153"/>
      <c r="V117" s="153"/>
      <c r="W117" s="153"/>
      <c r="X117" s="153"/>
      <c r="Y117" s="153"/>
      <c r="Z117" s="153"/>
      <c r="AA117" s="153"/>
      <c r="AB117" s="153"/>
      <c r="AC117" s="153"/>
      <c r="AD117" s="153"/>
      <c r="AE117" s="153"/>
      <c r="AF117" s="153"/>
      <c r="AG117" s="153"/>
      <c r="AH117" s="153"/>
      <c r="AI117" s="153"/>
      <c r="AJ117" s="153"/>
    </row>
    <row r="118" spans="1:36">
      <c r="A118" s="153"/>
      <c r="B118" s="153"/>
      <c r="C118" s="153"/>
      <c r="D118" s="153"/>
      <c r="E118" s="153"/>
      <c r="F118" s="153"/>
      <c r="G118" s="153"/>
      <c r="H118" s="153"/>
      <c r="I118" s="153"/>
      <c r="J118" s="153"/>
      <c r="K118" s="153"/>
      <c r="L118" s="153"/>
      <c r="M118" s="153"/>
      <c r="N118" s="153"/>
      <c r="O118" s="153"/>
      <c r="P118" s="153"/>
      <c r="Q118" s="153"/>
      <c r="R118" s="153"/>
      <c r="S118" s="153"/>
      <c r="T118" s="153"/>
      <c r="U118" s="153"/>
      <c r="V118" s="153"/>
      <c r="W118" s="153"/>
      <c r="X118" s="153"/>
      <c r="Y118" s="153"/>
      <c r="Z118" s="153"/>
      <c r="AA118" s="153"/>
      <c r="AB118" s="153"/>
      <c r="AC118" s="153"/>
      <c r="AD118" s="153"/>
      <c r="AE118" s="153"/>
      <c r="AF118" s="153"/>
      <c r="AG118" s="153"/>
      <c r="AH118" s="153"/>
      <c r="AI118" s="153"/>
      <c r="AJ118" s="153"/>
    </row>
    <row r="119" spans="1:36">
      <c r="A119" s="153"/>
      <c r="B119" s="153"/>
      <c r="C119" s="153"/>
      <c r="D119" s="153"/>
      <c r="E119" s="153"/>
      <c r="F119" s="153"/>
      <c r="G119" s="153"/>
      <c r="H119" s="153"/>
      <c r="I119" s="153"/>
      <c r="J119" s="153"/>
      <c r="K119" s="153"/>
      <c r="L119" s="153"/>
      <c r="M119" s="153"/>
      <c r="N119" s="153"/>
      <c r="O119" s="153"/>
      <c r="P119" s="153"/>
      <c r="Q119" s="153"/>
      <c r="R119" s="153"/>
      <c r="S119" s="153"/>
      <c r="T119" s="153"/>
      <c r="U119" s="153"/>
      <c r="V119" s="153"/>
      <c r="W119" s="153"/>
      <c r="X119" s="153"/>
      <c r="Y119" s="153"/>
      <c r="Z119" s="153"/>
      <c r="AA119" s="153"/>
      <c r="AB119" s="153"/>
      <c r="AC119" s="153"/>
      <c r="AD119" s="153"/>
      <c r="AE119" s="153"/>
      <c r="AF119" s="153"/>
      <c r="AG119" s="153"/>
      <c r="AH119" s="153"/>
      <c r="AI119" s="153"/>
      <c r="AJ119" s="153"/>
    </row>
    <row r="120" spans="1:36">
      <c r="A120" s="153"/>
      <c r="B120" s="153"/>
      <c r="C120" s="153"/>
      <c r="D120" s="15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c r="AA120" s="153"/>
      <c r="AB120" s="153"/>
      <c r="AC120" s="153"/>
      <c r="AD120" s="153"/>
      <c r="AE120" s="153"/>
      <c r="AF120" s="153"/>
      <c r="AG120" s="153"/>
      <c r="AH120" s="153"/>
      <c r="AI120" s="153"/>
      <c r="AJ120" s="153"/>
    </row>
    <row r="121" spans="1:36">
      <c r="A121" s="153"/>
      <c r="B121" s="153"/>
      <c r="C121" s="153"/>
      <c r="D121" s="153"/>
      <c r="E121" s="153"/>
      <c r="F121" s="153"/>
      <c r="G121" s="153"/>
      <c r="H121" s="153"/>
      <c r="I121" s="153"/>
      <c r="J121" s="153"/>
      <c r="K121" s="153"/>
      <c r="L121" s="153"/>
      <c r="M121" s="153"/>
      <c r="N121" s="153"/>
      <c r="O121" s="153"/>
      <c r="P121" s="153"/>
      <c r="Q121" s="153"/>
      <c r="R121" s="153"/>
      <c r="S121" s="153"/>
      <c r="T121" s="153"/>
      <c r="U121" s="153"/>
      <c r="V121" s="153"/>
      <c r="W121" s="153"/>
      <c r="X121" s="153"/>
      <c r="Y121" s="153"/>
      <c r="Z121" s="153"/>
      <c r="AA121" s="153"/>
      <c r="AB121" s="153"/>
      <c r="AC121" s="153"/>
      <c r="AD121" s="153"/>
      <c r="AE121" s="153"/>
      <c r="AF121" s="153"/>
      <c r="AG121" s="153"/>
      <c r="AH121" s="153"/>
      <c r="AI121" s="153"/>
      <c r="AJ121" s="153"/>
    </row>
    <row r="122" spans="1:36">
      <c r="A122" s="153"/>
      <c r="B122" s="153"/>
      <c r="C122" s="153"/>
      <c r="D122" s="153"/>
      <c r="E122" s="153"/>
      <c r="F122" s="153"/>
      <c r="G122" s="153"/>
      <c r="H122" s="153"/>
      <c r="I122" s="153"/>
      <c r="J122" s="153"/>
      <c r="K122" s="153"/>
      <c r="L122" s="153"/>
      <c r="M122" s="153"/>
      <c r="N122" s="153"/>
      <c r="O122" s="153"/>
      <c r="P122" s="153"/>
      <c r="Q122" s="153"/>
      <c r="R122" s="153"/>
      <c r="S122" s="153"/>
      <c r="T122" s="153"/>
      <c r="U122" s="153"/>
      <c r="V122" s="153"/>
      <c r="W122" s="153"/>
      <c r="X122" s="153"/>
      <c r="Y122" s="153"/>
      <c r="Z122" s="153"/>
      <c r="AA122" s="153"/>
      <c r="AB122" s="153"/>
      <c r="AC122" s="153"/>
      <c r="AD122" s="153"/>
      <c r="AE122" s="153"/>
      <c r="AF122" s="153"/>
      <c r="AG122" s="153"/>
      <c r="AH122" s="153"/>
      <c r="AI122" s="153"/>
      <c r="AJ122" s="153"/>
    </row>
    <row r="123" spans="1:36">
      <c r="A123" s="153"/>
      <c r="B123" s="153"/>
      <c r="C123" s="153"/>
      <c r="D123" s="153"/>
      <c r="E123" s="153"/>
      <c r="F123" s="153"/>
      <c r="G123" s="153"/>
      <c r="H123" s="153"/>
      <c r="I123" s="153"/>
      <c r="J123" s="153"/>
      <c r="K123" s="153"/>
      <c r="L123" s="153"/>
      <c r="M123" s="153"/>
      <c r="N123" s="153"/>
      <c r="O123" s="153"/>
      <c r="P123" s="153"/>
      <c r="Q123" s="153"/>
      <c r="R123" s="153"/>
      <c r="S123" s="153"/>
      <c r="T123" s="153"/>
      <c r="U123" s="153"/>
      <c r="V123" s="153"/>
      <c r="W123" s="153"/>
      <c r="X123" s="153"/>
      <c r="Y123" s="153"/>
      <c r="Z123" s="153"/>
      <c r="AA123" s="153"/>
      <c r="AB123" s="153"/>
      <c r="AC123" s="153"/>
      <c r="AD123" s="153"/>
      <c r="AE123" s="153"/>
      <c r="AF123" s="153"/>
      <c r="AG123" s="153"/>
      <c r="AH123" s="153"/>
      <c r="AI123" s="153"/>
      <c r="AJ123" s="153"/>
    </row>
    <row r="124" spans="1:36">
      <c r="A124" s="153"/>
      <c r="B124" s="153"/>
      <c r="C124" s="153"/>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c r="AA124" s="153"/>
      <c r="AB124" s="153"/>
      <c r="AC124" s="153"/>
      <c r="AD124" s="153"/>
      <c r="AE124" s="153"/>
      <c r="AF124" s="153"/>
      <c r="AG124" s="153"/>
      <c r="AH124" s="153"/>
      <c r="AI124" s="153"/>
      <c r="AJ124" s="153"/>
    </row>
    <row r="125" spans="1:36">
      <c r="A125" s="153"/>
      <c r="B125" s="153"/>
      <c r="C125" s="153"/>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c r="AA125" s="153"/>
      <c r="AB125" s="153"/>
      <c r="AC125" s="153"/>
      <c r="AD125" s="153"/>
      <c r="AE125" s="153"/>
      <c r="AF125" s="153"/>
      <c r="AG125" s="153"/>
      <c r="AH125" s="153"/>
      <c r="AI125" s="153"/>
      <c r="AJ125" s="153"/>
    </row>
    <row r="126" spans="1:36">
      <c r="A126" s="153"/>
      <c r="B126" s="153"/>
      <c r="C126" s="153"/>
      <c r="D126" s="153"/>
      <c r="E126" s="153"/>
      <c r="F126" s="153"/>
      <c r="G126" s="153"/>
      <c r="H126" s="153"/>
      <c r="I126" s="153"/>
      <c r="J126" s="153"/>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row>
    <row r="127" spans="1:36">
      <c r="A127" s="153"/>
      <c r="B127" s="153"/>
      <c r="C127" s="153"/>
      <c r="D127" s="153"/>
      <c r="E127" s="153"/>
      <c r="F127" s="153"/>
      <c r="G127" s="153"/>
      <c r="H127" s="153"/>
      <c r="I127" s="153"/>
      <c r="J127" s="153"/>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row>
    <row r="128" spans="1:36">
      <c r="A128" s="153"/>
      <c r="B128" s="153"/>
      <c r="C128" s="153"/>
      <c r="D128" s="153"/>
      <c r="E128" s="153"/>
      <c r="F128" s="153"/>
      <c r="G128" s="153"/>
      <c r="H128" s="153"/>
      <c r="I128" s="153"/>
      <c r="J128" s="153"/>
      <c r="K128" s="153"/>
      <c r="L128" s="153"/>
      <c r="M128" s="153"/>
      <c r="N128" s="153"/>
      <c r="O128" s="153"/>
      <c r="P128" s="153"/>
      <c r="Q128" s="153"/>
      <c r="R128" s="153"/>
      <c r="S128" s="153"/>
      <c r="T128" s="153"/>
      <c r="U128" s="153"/>
      <c r="V128" s="153"/>
      <c r="W128" s="153"/>
      <c r="X128" s="153"/>
      <c r="Y128" s="153"/>
      <c r="Z128" s="153"/>
      <c r="AA128" s="153"/>
      <c r="AB128" s="153"/>
      <c r="AC128" s="153"/>
      <c r="AD128" s="153"/>
      <c r="AE128" s="153"/>
      <c r="AF128" s="153"/>
      <c r="AG128" s="153"/>
      <c r="AH128" s="153"/>
      <c r="AI128" s="153"/>
      <c r="AJ128" s="153"/>
    </row>
    <row r="129" spans="1:36">
      <c r="A129" s="153"/>
      <c r="B129" s="153"/>
      <c r="C129" s="153"/>
      <c r="D129" s="153"/>
      <c r="E129" s="153"/>
      <c r="F129" s="153"/>
      <c r="G129" s="153"/>
      <c r="H129" s="153"/>
      <c r="I129" s="153"/>
      <c r="J129" s="153"/>
      <c r="K129" s="153"/>
      <c r="L129" s="153"/>
      <c r="M129" s="153"/>
      <c r="N129" s="153"/>
      <c r="O129" s="153"/>
      <c r="P129" s="153"/>
      <c r="Q129" s="153"/>
      <c r="R129" s="153"/>
      <c r="S129" s="153"/>
      <c r="T129" s="153"/>
      <c r="U129" s="153"/>
      <c r="V129" s="153"/>
      <c r="W129" s="153"/>
      <c r="X129" s="153"/>
      <c r="Y129" s="153"/>
      <c r="Z129" s="153"/>
      <c r="AA129" s="153"/>
      <c r="AB129" s="153"/>
      <c r="AC129" s="153"/>
      <c r="AD129" s="153"/>
      <c r="AE129" s="153"/>
      <c r="AF129" s="153"/>
      <c r="AG129" s="153"/>
      <c r="AH129" s="153"/>
      <c r="AI129" s="153"/>
      <c r="AJ129" s="153"/>
    </row>
    <row r="130" spans="1:36">
      <c r="A130" s="153"/>
      <c r="B130" s="153"/>
      <c r="C130" s="153"/>
      <c r="D130" s="153"/>
      <c r="E130" s="153"/>
      <c r="F130" s="153"/>
      <c r="G130" s="153"/>
      <c r="H130" s="153"/>
      <c r="I130" s="153"/>
      <c r="J130" s="153"/>
      <c r="K130" s="153"/>
      <c r="L130" s="153"/>
      <c r="M130" s="153"/>
      <c r="N130" s="153"/>
      <c r="O130" s="153"/>
      <c r="P130" s="153"/>
      <c r="Q130" s="153"/>
      <c r="R130" s="153"/>
      <c r="S130" s="153"/>
      <c r="T130" s="153"/>
      <c r="U130" s="153"/>
      <c r="V130" s="153"/>
      <c r="W130" s="153"/>
      <c r="X130" s="153"/>
      <c r="Y130" s="153"/>
      <c r="Z130" s="153"/>
      <c r="AA130" s="153"/>
      <c r="AB130" s="153"/>
      <c r="AC130" s="153"/>
      <c r="AD130" s="153"/>
      <c r="AE130" s="153"/>
      <c r="AF130" s="153"/>
      <c r="AG130" s="153"/>
      <c r="AH130" s="153"/>
      <c r="AI130" s="153"/>
      <c r="AJ130" s="153"/>
    </row>
    <row r="131" spans="1:36">
      <c r="A131" s="151"/>
      <c r="B131" s="153"/>
      <c r="C131" s="151"/>
      <c r="D131" s="151"/>
      <c r="E131" s="151"/>
      <c r="F131" s="151"/>
      <c r="G131" s="151"/>
      <c r="H131" s="151"/>
      <c r="I131" s="151"/>
      <c r="J131" s="151"/>
      <c r="K131" s="151"/>
      <c r="L131" s="151"/>
      <c r="M131" s="151"/>
      <c r="N131" s="151"/>
      <c r="O131" s="151"/>
      <c r="P131" s="151"/>
      <c r="Q131" s="151"/>
      <c r="R131" s="151"/>
      <c r="S131" s="151"/>
      <c r="T131" s="151"/>
      <c r="U131" s="151"/>
      <c r="V131" s="151"/>
      <c r="W131" s="151"/>
      <c r="X131" s="151"/>
      <c r="Y131" s="151"/>
      <c r="Z131" s="151"/>
      <c r="AA131" s="151"/>
      <c r="AB131" s="151"/>
      <c r="AC131" s="151"/>
      <c r="AD131" s="151"/>
      <c r="AE131" s="151"/>
      <c r="AF131" s="151"/>
      <c r="AG131" s="151"/>
      <c r="AH131" s="151"/>
      <c r="AI131" s="151"/>
      <c r="AJ131" s="151"/>
    </row>
    <row r="132" spans="1:36">
      <c r="A132" s="151"/>
      <c r="B132" s="151"/>
      <c r="C132" s="151"/>
      <c r="D132" s="151"/>
      <c r="E132" s="151"/>
      <c r="F132" s="151"/>
      <c r="G132" s="151"/>
      <c r="H132" s="151"/>
      <c r="I132" s="151"/>
      <c r="J132" s="151"/>
      <c r="K132" s="151"/>
      <c r="L132" s="151"/>
      <c r="M132" s="151"/>
      <c r="N132" s="151"/>
      <c r="O132" s="151"/>
      <c r="P132" s="151"/>
      <c r="Q132" s="151"/>
      <c r="R132" s="151"/>
      <c r="S132" s="151"/>
      <c r="T132" s="151"/>
      <c r="U132" s="151"/>
      <c r="V132" s="151"/>
      <c r="W132" s="151"/>
      <c r="X132" s="151"/>
      <c r="Y132" s="151"/>
      <c r="Z132" s="151"/>
      <c r="AA132" s="151"/>
      <c r="AB132" s="151"/>
      <c r="AC132" s="151"/>
      <c r="AD132" s="151"/>
      <c r="AE132" s="151"/>
      <c r="AF132" s="151"/>
      <c r="AG132" s="151"/>
      <c r="AH132" s="151"/>
      <c r="AI132" s="151"/>
      <c r="AJ132" s="151"/>
    </row>
    <row r="133" spans="1:36">
      <c r="B133" s="151"/>
      <c r="AJ133" s="47"/>
    </row>
  </sheetData>
  <sheetProtection formatCells="0" formatColumns="0" formatRows="0" insertColumns="0" insertRows="0" autoFilter="0"/>
  <mergeCells count="111">
    <mergeCell ref="A10:F12"/>
    <mergeCell ref="H10:L10"/>
    <mergeCell ref="G11:AJ11"/>
    <mergeCell ref="G12:AJ12"/>
    <mergeCell ref="A13:F13"/>
    <mergeCell ref="G13:AJ13"/>
    <mergeCell ref="Z1:AJ1"/>
    <mergeCell ref="A4:AJ4"/>
    <mergeCell ref="A8:F8"/>
    <mergeCell ref="G8:AJ8"/>
    <mergeCell ref="A9:F9"/>
    <mergeCell ref="G9:AJ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22:Y22"/>
    <mergeCell ref="Z22:AF22"/>
    <mergeCell ref="AG22:AH22"/>
    <mergeCell ref="B23:Y23"/>
    <mergeCell ref="Z23:AF23"/>
    <mergeCell ref="AG23:AH23"/>
    <mergeCell ref="N17:X17"/>
    <mergeCell ref="B18:AI18"/>
    <mergeCell ref="B19:AI19"/>
    <mergeCell ref="B24:Y24"/>
    <mergeCell ref="Z24:AF24"/>
    <mergeCell ref="AG24:AH24"/>
    <mergeCell ref="A25:Y25"/>
    <mergeCell ref="B26:E28"/>
    <mergeCell ref="F26:L26"/>
    <mergeCell ref="M26:S26"/>
    <mergeCell ref="Z26:Z28"/>
    <mergeCell ref="AA26:AA28"/>
    <mergeCell ref="AB26:AB31"/>
    <mergeCell ref="P31:S31"/>
    <mergeCell ref="V31:W31"/>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C53:Y53"/>
    <mergeCell ref="Z53:AH53"/>
    <mergeCell ref="Z54:AH54"/>
    <mergeCell ref="Z55:AH55"/>
    <mergeCell ref="C56:Y56"/>
    <mergeCell ref="Z56:AH56"/>
    <mergeCell ref="B50:Y50"/>
    <mergeCell ref="Z50:AH50"/>
    <mergeCell ref="C51:Y51"/>
    <mergeCell ref="Z51:AH51"/>
    <mergeCell ref="C52:Y52"/>
    <mergeCell ref="Z52:AH52"/>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s>
  <phoneticPr fontId="8"/>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22860</xdr:colOff>
                    <xdr:row>53</xdr:row>
                    <xdr:rowOff>22860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22860</xdr:colOff>
                    <xdr:row>54</xdr:row>
                    <xdr:rowOff>22860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22860</xdr:colOff>
                    <xdr:row>55</xdr:row>
                    <xdr:rowOff>22860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22860</xdr:colOff>
                    <xdr:row>58</xdr:row>
                    <xdr:rowOff>22860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45720</xdr:rowOff>
                  </from>
                  <to>
                    <xdr:col>2</xdr:col>
                    <xdr:colOff>22860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22860</xdr:colOff>
                    <xdr:row>55</xdr:row>
                    <xdr:rowOff>22860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45720</xdr:rowOff>
                  </from>
                  <to>
                    <xdr:col>2</xdr:col>
                    <xdr:colOff>22860</xdr:colOff>
                    <xdr:row>56</xdr:row>
                    <xdr:rowOff>274320</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22860</xdr:colOff>
                    <xdr:row>55</xdr:row>
                    <xdr:rowOff>22860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220980</xdr:rowOff>
                  </from>
                  <to>
                    <xdr:col>2</xdr:col>
                    <xdr:colOff>22860</xdr:colOff>
                    <xdr:row>51</xdr:row>
                    <xdr:rowOff>220980</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22860</xdr:colOff>
                    <xdr:row>51</xdr:row>
                    <xdr:rowOff>7620</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160020</xdr:colOff>
                    <xdr:row>41</xdr:row>
                    <xdr:rowOff>0</xdr:rowOff>
                  </from>
                  <to>
                    <xdr:col>18</xdr:col>
                    <xdr:colOff>22860</xdr:colOff>
                    <xdr:row>41</xdr:row>
                    <xdr:rowOff>220980</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45720</xdr:rowOff>
                  </from>
                  <to>
                    <xdr:col>13</xdr:col>
                    <xdr:colOff>45720</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251460</xdr:rowOff>
                  </from>
                  <to>
                    <xdr:col>5</xdr:col>
                    <xdr:colOff>30480</xdr:colOff>
                    <xdr:row>41</xdr:row>
                    <xdr:rowOff>220980</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251460</xdr:rowOff>
                  </from>
                  <to>
                    <xdr:col>11</xdr:col>
                    <xdr:colOff>45720</xdr:colOff>
                    <xdr:row>41</xdr:row>
                    <xdr:rowOff>220980</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45720</xdr:rowOff>
                  </from>
                  <to>
                    <xdr:col>9</xdr:col>
                    <xdr:colOff>45720</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45720</xdr:rowOff>
                  </from>
                  <to>
                    <xdr:col>13</xdr:col>
                    <xdr:colOff>45720</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45720</xdr:rowOff>
                  </from>
                  <to>
                    <xdr:col>27</xdr:col>
                    <xdr:colOff>45720</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45720</xdr:rowOff>
                  </from>
                  <to>
                    <xdr:col>20</xdr:col>
                    <xdr:colOff>45720</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45720</xdr:rowOff>
                  </from>
                  <to>
                    <xdr:col>20</xdr:col>
                    <xdr:colOff>45720</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45720</xdr:rowOff>
                  </from>
                  <to>
                    <xdr:col>9</xdr:col>
                    <xdr:colOff>45720</xdr:colOff>
                    <xdr:row>38</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11"/>
  <sheetViews>
    <sheetView view="pageBreakPreview" zoomScale="80" zoomScaleNormal="85" zoomScaleSheetLayoutView="80" zoomScalePageLayoutView="70" workbookViewId="0">
      <selection activeCell="Q12" sqref="Q12"/>
    </sheetView>
  </sheetViews>
  <sheetFormatPr defaultColWidth="2.44140625" defaultRowHeight="13.2"/>
  <cols>
    <col min="1" max="2" width="5.6640625" style="47" customWidth="1"/>
    <col min="3" max="12" width="2.6640625" style="47" customWidth="1"/>
    <col min="13" max="14" width="11.77734375" style="47" customWidth="1"/>
    <col min="15" max="15" width="15.88671875" style="47" customWidth="1"/>
    <col min="16" max="16" width="31.21875" style="47" customWidth="1"/>
    <col min="17" max="17" width="31.33203125" style="47" customWidth="1"/>
    <col min="18" max="19" width="11.6640625" style="47" customWidth="1"/>
    <col min="20" max="20" width="9.6640625" style="47" customWidth="1"/>
    <col min="21" max="21" width="6.77734375" style="47" customWidth="1"/>
    <col min="22" max="22" width="4.77734375" style="47" customWidth="1"/>
    <col min="23" max="23" width="3.6640625" style="47" customWidth="1"/>
    <col min="24" max="24" width="3.109375" style="47" customWidth="1"/>
    <col min="25" max="25" width="3.6640625" style="47" customWidth="1"/>
    <col min="26" max="26" width="8" style="47" customWidth="1"/>
    <col min="27" max="27" width="3.6640625" style="47" customWidth="1"/>
    <col min="28" max="28" width="3.109375" style="47" customWidth="1"/>
    <col min="29" max="29" width="3.6640625" style="47" customWidth="1"/>
    <col min="30" max="30" width="3.109375" style="47" customWidth="1"/>
    <col min="31" max="31" width="2.44140625" style="47" customWidth="1"/>
    <col min="32" max="32" width="3.44140625" style="47" customWidth="1"/>
    <col min="33" max="33" width="5.88671875" style="47" customWidth="1"/>
    <col min="34" max="34" width="16.33203125" style="47" customWidth="1"/>
    <col min="35" max="35" width="10.6640625" style="47" customWidth="1"/>
    <col min="36" max="36" width="11.33203125" style="47" customWidth="1"/>
    <col min="37" max="37" width="10.6640625" style="47" customWidth="1"/>
    <col min="38" max="38" width="11.33203125" style="47" customWidth="1"/>
    <col min="39" max="39" width="0.88671875" style="47" customWidth="1"/>
    <col min="40" max="40" width="10.77734375" style="47" customWidth="1"/>
    <col min="41" max="16384" width="2.44140625" style="47"/>
  </cols>
  <sheetData>
    <row r="1" spans="1:38" ht="21" customHeight="1">
      <c r="A1" s="785" t="s">
        <v>435</v>
      </c>
      <c r="B1" s="785"/>
      <c r="H1" s="786"/>
      <c r="N1" s="786" t="s">
        <v>426</v>
      </c>
      <c r="R1" s="1596" t="s">
        <v>473</v>
      </c>
      <c r="S1" s="1596"/>
      <c r="T1" s="1596"/>
      <c r="U1" s="1596"/>
      <c r="V1" s="1596"/>
      <c r="W1" s="1596"/>
      <c r="X1" s="1596"/>
      <c r="Y1" s="1596"/>
      <c r="Z1" s="1596"/>
      <c r="AA1" s="1596"/>
      <c r="AB1" s="1596"/>
      <c r="AC1" s="1596"/>
      <c r="AD1" s="1596"/>
      <c r="AE1" s="1596"/>
      <c r="AF1" s="1596"/>
      <c r="AG1" s="1596"/>
      <c r="AH1" s="1596"/>
      <c r="AI1" s="1596"/>
      <c r="AJ1" s="1596"/>
      <c r="AK1" s="1596"/>
      <c r="AL1" s="1596"/>
    </row>
    <row r="2" spans="1:38" ht="21" customHeight="1" thickBot="1">
      <c r="C2" s="786"/>
      <c r="D2" s="786"/>
      <c r="E2" s="786"/>
      <c r="F2" s="786"/>
      <c r="G2" s="786"/>
      <c r="H2" s="786"/>
      <c r="I2" s="786"/>
      <c r="J2" s="786"/>
      <c r="K2" s="786"/>
      <c r="L2" s="786"/>
      <c r="M2" s="786"/>
      <c r="N2" s="786"/>
      <c r="O2" s="786"/>
      <c r="P2" s="786"/>
      <c r="Q2" s="846" t="s">
        <v>443</v>
      </c>
      <c r="R2" s="1596"/>
      <c r="S2" s="1596"/>
      <c r="T2" s="1596"/>
      <c r="U2" s="1596"/>
      <c r="V2" s="1596"/>
      <c r="W2" s="1596"/>
      <c r="X2" s="1596"/>
      <c r="Y2" s="1596"/>
      <c r="Z2" s="1596"/>
      <c r="AA2" s="1596"/>
      <c r="AB2" s="1596"/>
      <c r="AC2" s="1596"/>
      <c r="AD2" s="1596"/>
      <c r="AE2" s="1596"/>
      <c r="AF2" s="1596"/>
      <c r="AG2" s="1596"/>
      <c r="AH2" s="1596"/>
      <c r="AI2" s="1596"/>
      <c r="AJ2" s="1596"/>
      <c r="AK2" s="1596"/>
      <c r="AL2" s="1596"/>
    </row>
    <row r="3" spans="1:38" ht="27" customHeight="1" thickBot="1">
      <c r="A3" s="1613" t="s">
        <v>6</v>
      </c>
      <c r="B3" s="1614"/>
      <c r="C3" s="1614"/>
      <c r="D3" s="1615"/>
      <c r="E3" s="1616" t="str">
        <f>IF(基本情報入力シート!M16="","",基本情報入力シート!M16)</f>
        <v/>
      </c>
      <c r="F3" s="1617"/>
      <c r="G3" s="1617"/>
      <c r="H3" s="1617"/>
      <c r="I3" s="1617"/>
      <c r="J3" s="1617"/>
      <c r="K3" s="1617"/>
      <c r="L3" s="1617"/>
      <c r="M3" s="1617"/>
      <c r="N3" s="1617"/>
      <c r="O3" s="1617"/>
      <c r="P3" s="1618"/>
      <c r="Q3" s="560"/>
      <c r="R3" s="1596"/>
      <c r="S3" s="1596"/>
      <c r="T3" s="1596"/>
      <c r="U3" s="1596"/>
      <c r="V3" s="1596"/>
      <c r="W3" s="1596"/>
      <c r="X3" s="1596"/>
      <c r="Y3" s="1596"/>
      <c r="Z3" s="1596"/>
      <c r="AA3" s="1596"/>
      <c r="AB3" s="1596"/>
      <c r="AC3" s="1596"/>
      <c r="AD3" s="1596"/>
      <c r="AE3" s="1596"/>
      <c r="AF3" s="1596"/>
      <c r="AG3" s="1596"/>
      <c r="AH3" s="1596"/>
      <c r="AI3" s="1596"/>
      <c r="AJ3" s="1596"/>
      <c r="AK3" s="1596"/>
      <c r="AL3" s="1596"/>
    </row>
    <row r="4" spans="1:38" ht="21" customHeight="1" thickBot="1">
      <c r="A4" s="787"/>
      <c r="B4" s="787"/>
      <c r="C4" s="787"/>
      <c r="D4" s="787"/>
      <c r="E4" s="788"/>
      <c r="F4" s="788"/>
      <c r="G4" s="788"/>
      <c r="H4" s="788"/>
      <c r="I4" s="788"/>
      <c r="J4" s="788"/>
      <c r="K4" s="788"/>
      <c r="L4" s="788"/>
      <c r="M4" s="788"/>
      <c r="N4" s="788"/>
      <c r="O4" s="788"/>
      <c r="P4" s="788"/>
      <c r="Q4" s="563"/>
      <c r="R4" s="1596"/>
      <c r="S4" s="1596"/>
      <c r="T4" s="1596"/>
      <c r="U4" s="1596"/>
      <c r="V4" s="1596"/>
      <c r="W4" s="1596"/>
      <c r="X4" s="1596"/>
      <c r="Y4" s="1596"/>
      <c r="Z4" s="1596"/>
      <c r="AA4" s="1596"/>
      <c r="AB4" s="1596"/>
      <c r="AC4" s="1596"/>
      <c r="AD4" s="1596"/>
      <c r="AE4" s="1596"/>
      <c r="AF4" s="1596"/>
      <c r="AG4" s="1596"/>
      <c r="AH4" s="1596"/>
      <c r="AI4" s="1596"/>
      <c r="AJ4" s="1596"/>
      <c r="AK4" s="1596"/>
      <c r="AL4" s="1596"/>
    </row>
    <row r="5" spans="1:38" ht="27.75" customHeight="1" thickBot="1">
      <c r="A5" s="1401" t="s">
        <v>454</v>
      </c>
      <c r="B5" s="1402"/>
      <c r="C5" s="1402"/>
      <c r="D5" s="1402"/>
      <c r="E5" s="1402"/>
      <c r="F5" s="1402"/>
      <c r="G5" s="1402"/>
      <c r="H5" s="1402"/>
      <c r="I5" s="1402"/>
      <c r="J5" s="1402"/>
      <c r="K5" s="1402"/>
      <c r="L5" s="1402"/>
      <c r="M5" s="1402"/>
      <c r="N5" s="1402"/>
      <c r="O5" s="1619"/>
      <c r="P5" s="789" t="str">
        <f>IF(SUM(AH12:AH111)=0,"",SUM(AH12:AH111))</f>
        <v/>
      </c>
      <c r="Q5" s="563"/>
      <c r="R5" s="1596"/>
      <c r="S5" s="1596"/>
      <c r="T5" s="1596"/>
      <c r="U5" s="1596"/>
      <c r="V5" s="1596"/>
      <c r="W5" s="1596"/>
      <c r="X5" s="1596"/>
      <c r="Y5" s="1596"/>
      <c r="Z5" s="1596"/>
      <c r="AA5" s="1596"/>
      <c r="AB5" s="1596"/>
      <c r="AC5" s="1596"/>
      <c r="AD5" s="1596"/>
      <c r="AE5" s="1596"/>
      <c r="AF5" s="1596"/>
      <c r="AG5" s="1596"/>
      <c r="AH5" s="1596"/>
      <c r="AI5" s="1596"/>
      <c r="AJ5" s="1596"/>
      <c r="AK5" s="1596"/>
      <c r="AL5" s="1596"/>
    </row>
    <row r="6" spans="1:38" ht="21" customHeight="1">
      <c r="S6" s="790"/>
      <c r="T6" s="790"/>
      <c r="AH6" s="791"/>
    </row>
    <row r="7" spans="1:38" ht="18" customHeight="1">
      <c r="A7" s="1620"/>
      <c r="B7" s="1620" t="s">
        <v>460</v>
      </c>
      <c r="C7" s="1622" t="s">
        <v>7</v>
      </c>
      <c r="D7" s="1623"/>
      <c r="E7" s="1623"/>
      <c r="F7" s="1623"/>
      <c r="G7" s="1623"/>
      <c r="H7" s="1623"/>
      <c r="I7" s="1623"/>
      <c r="J7" s="1623"/>
      <c r="K7" s="1623"/>
      <c r="L7" s="1624"/>
      <c r="M7" s="1592" t="s">
        <v>125</v>
      </c>
      <c r="N7" s="792"/>
      <c r="O7" s="793"/>
      <c r="P7" s="1590" t="s">
        <v>147</v>
      </c>
      <c r="Q7" s="1590" t="s">
        <v>76</v>
      </c>
      <c r="R7" s="1592" t="s">
        <v>427</v>
      </c>
      <c r="S7" s="1594" t="s">
        <v>428</v>
      </c>
      <c r="T7" s="1594" t="s">
        <v>129</v>
      </c>
      <c r="U7" s="1597" t="s">
        <v>429</v>
      </c>
      <c r="V7" s="1599" t="s">
        <v>430</v>
      </c>
      <c r="W7" s="1600"/>
      <c r="X7" s="1600"/>
      <c r="Y7" s="1600"/>
      <c r="Z7" s="1600"/>
      <c r="AA7" s="1600"/>
      <c r="AB7" s="1600"/>
      <c r="AC7" s="1600"/>
      <c r="AD7" s="1600"/>
      <c r="AE7" s="1600"/>
      <c r="AF7" s="1600"/>
      <c r="AG7" s="1601"/>
      <c r="AH7" s="1608" t="s">
        <v>431</v>
      </c>
      <c r="AI7" s="1609"/>
      <c r="AJ7" s="1609"/>
      <c r="AK7" s="1609"/>
      <c r="AL7" s="1610"/>
    </row>
    <row r="8" spans="1:38" ht="21.75" customHeight="1">
      <c r="A8" s="1621"/>
      <c r="B8" s="1621"/>
      <c r="C8" s="1625"/>
      <c r="D8" s="1626"/>
      <c r="E8" s="1626"/>
      <c r="F8" s="1626"/>
      <c r="G8" s="1626"/>
      <c r="H8" s="1626"/>
      <c r="I8" s="1626"/>
      <c r="J8" s="1626"/>
      <c r="K8" s="1626"/>
      <c r="L8" s="1627"/>
      <c r="M8" s="1593"/>
      <c r="N8" s="1602" t="s">
        <v>210</v>
      </c>
      <c r="O8" s="1604"/>
      <c r="P8" s="1591"/>
      <c r="Q8" s="1591"/>
      <c r="R8" s="1593"/>
      <c r="S8" s="1595"/>
      <c r="T8" s="1595"/>
      <c r="U8" s="1598"/>
      <c r="V8" s="1602"/>
      <c r="W8" s="1603"/>
      <c r="X8" s="1603"/>
      <c r="Y8" s="1603"/>
      <c r="Z8" s="1603"/>
      <c r="AA8" s="1603"/>
      <c r="AB8" s="1603"/>
      <c r="AC8" s="1603"/>
      <c r="AD8" s="1603"/>
      <c r="AE8" s="1603"/>
      <c r="AF8" s="1603"/>
      <c r="AG8" s="1604"/>
      <c r="AH8" s="898" t="s">
        <v>442</v>
      </c>
      <c r="AI8" s="1605" t="s">
        <v>453</v>
      </c>
      <c r="AJ8" s="1606"/>
      <c r="AK8" s="1606"/>
      <c r="AL8" s="1607"/>
    </row>
    <row r="9" spans="1:38" ht="13.5" customHeight="1">
      <c r="A9" s="1621"/>
      <c r="B9" s="1621"/>
      <c r="C9" s="1625"/>
      <c r="D9" s="1626"/>
      <c r="E9" s="1626"/>
      <c r="F9" s="1626"/>
      <c r="G9" s="1626"/>
      <c r="H9" s="1626"/>
      <c r="I9" s="1626"/>
      <c r="J9" s="1626"/>
      <c r="K9" s="1626"/>
      <c r="L9" s="1627"/>
      <c r="M9" s="1593"/>
      <c r="N9" s="794"/>
      <c r="O9" s="795"/>
      <c r="P9" s="1591"/>
      <c r="Q9" s="1591"/>
      <c r="R9" s="1593"/>
      <c r="S9" s="1595"/>
      <c r="T9" s="1595"/>
      <c r="U9" s="1598"/>
      <c r="V9" s="1602"/>
      <c r="W9" s="1603"/>
      <c r="X9" s="1603"/>
      <c r="Y9" s="1603"/>
      <c r="Z9" s="1603"/>
      <c r="AA9" s="1603"/>
      <c r="AB9" s="1603"/>
      <c r="AC9" s="1603"/>
      <c r="AD9" s="1603"/>
      <c r="AE9" s="1603"/>
      <c r="AF9" s="1603"/>
      <c r="AG9" s="1604"/>
      <c r="AH9" s="1611" t="s">
        <v>441</v>
      </c>
      <c r="AI9" s="1588"/>
      <c r="AJ9" s="1589"/>
      <c r="AK9" s="895"/>
      <c r="AL9" s="896"/>
    </row>
    <row r="10" spans="1:38" ht="150" customHeight="1">
      <c r="A10" s="1621"/>
      <c r="B10" s="1621"/>
      <c r="C10" s="1625"/>
      <c r="D10" s="1626"/>
      <c r="E10" s="1626"/>
      <c r="F10" s="1626"/>
      <c r="G10" s="1626"/>
      <c r="H10" s="1626"/>
      <c r="I10" s="1626"/>
      <c r="J10" s="1626"/>
      <c r="K10" s="1626"/>
      <c r="L10" s="1627"/>
      <c r="M10" s="1593"/>
      <c r="N10" s="897" t="s">
        <v>211</v>
      </c>
      <c r="O10" s="897" t="s">
        <v>212</v>
      </c>
      <c r="P10" s="1591"/>
      <c r="Q10" s="1591"/>
      <c r="R10" s="1593"/>
      <c r="S10" s="1595"/>
      <c r="T10" s="1595"/>
      <c r="U10" s="1598"/>
      <c r="V10" s="1602"/>
      <c r="W10" s="1603"/>
      <c r="X10" s="1603"/>
      <c r="Y10" s="1603"/>
      <c r="Z10" s="1603"/>
      <c r="AA10" s="1603"/>
      <c r="AB10" s="1603"/>
      <c r="AC10" s="1603"/>
      <c r="AD10" s="1603"/>
      <c r="AE10" s="1603"/>
      <c r="AF10" s="1603"/>
      <c r="AG10" s="1604"/>
      <c r="AH10" s="1612"/>
      <c r="AI10" s="842" t="s">
        <v>467</v>
      </c>
      <c r="AJ10" s="843" t="s">
        <v>471</v>
      </c>
      <c r="AK10" s="895" t="s">
        <v>468</v>
      </c>
      <c r="AL10" s="843" t="s">
        <v>472</v>
      </c>
    </row>
    <row r="11" spans="1:38" ht="14.4">
      <c r="A11" s="796"/>
      <c r="B11" s="799"/>
      <c r="C11" s="797"/>
      <c r="D11" s="798"/>
      <c r="E11" s="798"/>
      <c r="F11" s="798"/>
      <c r="G11" s="798"/>
      <c r="H11" s="798"/>
      <c r="I11" s="798"/>
      <c r="J11" s="798"/>
      <c r="K11" s="798"/>
      <c r="L11" s="795"/>
      <c r="M11" s="799"/>
      <c r="N11" s="799"/>
      <c r="O11" s="799"/>
      <c r="P11" s="800"/>
      <c r="Q11" s="801"/>
      <c r="R11" s="801"/>
      <c r="S11" s="802"/>
      <c r="T11" s="803"/>
      <c r="U11" s="804"/>
      <c r="V11" s="805"/>
      <c r="W11" s="806"/>
      <c r="X11" s="806"/>
      <c r="Y11" s="806"/>
      <c r="Z11" s="806"/>
      <c r="AA11" s="806"/>
      <c r="AB11" s="806"/>
      <c r="AC11" s="806"/>
      <c r="AD11" s="806"/>
      <c r="AE11" s="806"/>
      <c r="AF11" s="806"/>
      <c r="AG11" s="806"/>
      <c r="AH11" s="802"/>
      <c r="AI11" s="807"/>
      <c r="AJ11" s="807"/>
      <c r="AK11" s="808"/>
      <c r="AL11" s="808"/>
    </row>
    <row r="12" spans="1:38" ht="36.75" customHeight="1">
      <c r="A12" s="809">
        <v>1</v>
      </c>
      <c r="B12" s="814"/>
      <c r="C12" s="810" t="str">
        <f>IF(基本情報入力シート!C33="","",基本情報入力シート!C33)</f>
        <v/>
      </c>
      <c r="D12" s="811" t="str">
        <f>IF(基本情報入力シート!D33="","",基本情報入力シート!D33)</f>
        <v/>
      </c>
      <c r="E12" s="811" t="str">
        <f>IF(基本情報入力シート!E33="","",基本情報入力シート!E33)</f>
        <v/>
      </c>
      <c r="F12" s="811" t="str">
        <f>IF(基本情報入力シート!F33="","",基本情報入力シート!F33)</f>
        <v/>
      </c>
      <c r="G12" s="811" t="str">
        <f>IF(基本情報入力シート!G33="","",基本情報入力シート!G33)</f>
        <v/>
      </c>
      <c r="H12" s="811" t="str">
        <f>IF(基本情報入力シート!H33="","",基本情報入力シート!H33)</f>
        <v/>
      </c>
      <c r="I12" s="811" t="str">
        <f>IF(基本情報入力シート!I33="","",基本情報入力シート!I33)</f>
        <v/>
      </c>
      <c r="J12" s="811" t="str">
        <f>IF(基本情報入力シート!J33="","",基本情報入力シート!J33)</f>
        <v/>
      </c>
      <c r="K12" s="811" t="str">
        <f>IF(基本情報入力シート!K33="","",基本情報入力シート!K33)</f>
        <v/>
      </c>
      <c r="L12" s="845" t="str">
        <f>IF(基本情報入力シート!L33="","",基本情報入力シート!L33)</f>
        <v/>
      </c>
      <c r="M12" s="812" t="str">
        <f>IF(基本情報入力シート!M33="","",基本情報入力シート!M33)</f>
        <v/>
      </c>
      <c r="N12" s="812" t="str">
        <f>IF(基本情報入力シート!R33="","",基本情報入力シート!R33)</f>
        <v/>
      </c>
      <c r="O12" s="812" t="str">
        <f>IF(基本情報入力シート!W33="","",基本情報入力シート!W33)</f>
        <v/>
      </c>
      <c r="P12" s="809" t="str">
        <f>IF(基本情報入力シート!X33="","",基本情報入力シート!X33)</f>
        <v/>
      </c>
      <c r="Q12" s="813" t="str">
        <f>IF(基本情報入力シート!Y33="","",基本情報入力シート!Y33)</f>
        <v/>
      </c>
      <c r="R12" s="814"/>
      <c r="S12" s="815" t="str">
        <f>IF(B12="×","",IF(基本情報入力シート!AB33="","",基本情報入力シート!AB33))</f>
        <v/>
      </c>
      <c r="T12" s="816" t="str">
        <f>IF(B12="×","",IF(基本情報入力シート!AA33="","",基本情報入力シート!AA33))</f>
        <v/>
      </c>
      <c r="U12" s="817" t="str">
        <f>IF(B12="×","",IF(Q12="","",VLOOKUP(Q12,【参考】数式用2!$A$3:$C$36,3,FALSE)))</f>
        <v/>
      </c>
      <c r="V12" s="818" t="s">
        <v>34</v>
      </c>
      <c r="W12" s="819">
        <v>4</v>
      </c>
      <c r="X12" s="820" t="s">
        <v>12</v>
      </c>
      <c r="Y12" s="821"/>
      <c r="Z12" s="822" t="s">
        <v>102</v>
      </c>
      <c r="AA12" s="823">
        <v>4</v>
      </c>
      <c r="AB12" s="824" t="s">
        <v>12</v>
      </c>
      <c r="AC12" s="825"/>
      <c r="AD12" s="824" t="s">
        <v>17</v>
      </c>
      <c r="AE12" s="826" t="s">
        <v>49</v>
      </c>
      <c r="AF12" s="827" t="str">
        <f>IF(AC12="","",AC12-Y12+1)</f>
        <v/>
      </c>
      <c r="AG12" s="828" t="s">
        <v>69</v>
      </c>
      <c r="AH12" s="829" t="str">
        <f t="shared" ref="AH12:AH75" si="0">IFERROR(ROUNDDOWN(ROUND(S12*T12,0)*U12,0)*AF12,"")</f>
        <v/>
      </c>
      <c r="AI12" s="830"/>
      <c r="AJ12" s="830"/>
      <c r="AK12" s="831"/>
      <c r="AL12" s="830"/>
    </row>
    <row r="13" spans="1:38" ht="36.75" customHeight="1">
      <c r="A13" s="809">
        <f>A12+1</f>
        <v>2</v>
      </c>
      <c r="B13" s="814"/>
      <c r="C13" s="810" t="str">
        <f>IF(基本情報入力シート!C34="","",基本情報入力シート!C34)</f>
        <v/>
      </c>
      <c r="D13" s="811" t="str">
        <f>IF(基本情報入力シート!D34="","",基本情報入力シート!D34)</f>
        <v/>
      </c>
      <c r="E13" s="811" t="str">
        <f>IF(基本情報入力シート!E34="","",基本情報入力シート!E34)</f>
        <v/>
      </c>
      <c r="F13" s="811" t="str">
        <f>IF(基本情報入力シート!F34="","",基本情報入力シート!F34)</f>
        <v/>
      </c>
      <c r="G13" s="811" t="str">
        <f>IF(基本情報入力シート!G34="","",基本情報入力シート!G34)</f>
        <v/>
      </c>
      <c r="H13" s="811" t="str">
        <f>IF(基本情報入力シート!H34="","",基本情報入力シート!H34)</f>
        <v/>
      </c>
      <c r="I13" s="811" t="str">
        <f>IF(基本情報入力シート!I34="","",基本情報入力シート!I34)</f>
        <v/>
      </c>
      <c r="J13" s="811" t="str">
        <f>IF(基本情報入力シート!J34="","",基本情報入力シート!J34)</f>
        <v/>
      </c>
      <c r="K13" s="811" t="str">
        <f>IF(基本情報入力シート!K34="","",基本情報入力シート!K34)</f>
        <v/>
      </c>
      <c r="L13" s="845" t="str">
        <f>IF(基本情報入力シート!L34="","",基本情報入力シート!L34)</f>
        <v/>
      </c>
      <c r="M13" s="812" t="str">
        <f>IF(基本情報入力シート!M34="","",基本情報入力シート!M34)</f>
        <v/>
      </c>
      <c r="N13" s="812" t="str">
        <f>IF(基本情報入力シート!R34="","",基本情報入力シート!R34)</f>
        <v/>
      </c>
      <c r="O13" s="812" t="str">
        <f>IF(基本情報入力シート!W34="","",基本情報入力シート!W34)</f>
        <v/>
      </c>
      <c r="P13" s="809" t="str">
        <f>IF(基本情報入力シート!X34="","",基本情報入力シート!X34)</f>
        <v/>
      </c>
      <c r="Q13" s="813" t="str">
        <f>IF(基本情報入力シート!Y34="","",基本情報入力シート!Y34)</f>
        <v/>
      </c>
      <c r="R13" s="814"/>
      <c r="S13" s="815" t="str">
        <f>IF(B13="×","",IF(基本情報入力シート!AB34="","",基本情報入力シート!AB34))</f>
        <v/>
      </c>
      <c r="T13" s="816" t="str">
        <f>IF(B13="×","",IF(基本情報入力シート!AA34="","",基本情報入力シート!AA34))</f>
        <v/>
      </c>
      <c r="U13" s="817" t="str">
        <f>IF(B13="×","",IF(Q13="","",VLOOKUP(Q13,【参考】数式用2!$A$3:$C$36,3,FALSE)))</f>
        <v/>
      </c>
      <c r="V13" s="818" t="s">
        <v>34</v>
      </c>
      <c r="W13" s="819">
        <v>4</v>
      </c>
      <c r="X13" s="820" t="s">
        <v>12</v>
      </c>
      <c r="Y13" s="821"/>
      <c r="Z13" s="822" t="s">
        <v>102</v>
      </c>
      <c r="AA13" s="823">
        <v>4</v>
      </c>
      <c r="AB13" s="824" t="s">
        <v>12</v>
      </c>
      <c r="AC13" s="825"/>
      <c r="AD13" s="824" t="s">
        <v>17</v>
      </c>
      <c r="AE13" s="826" t="s">
        <v>49</v>
      </c>
      <c r="AF13" s="827" t="str">
        <f>IF(AC13="","",AC13-Y13+1)</f>
        <v/>
      </c>
      <c r="AG13" s="828" t="s">
        <v>69</v>
      </c>
      <c r="AH13" s="829" t="str">
        <f t="shared" si="0"/>
        <v/>
      </c>
      <c r="AI13" s="830"/>
      <c r="AJ13" s="830"/>
      <c r="AK13" s="830"/>
      <c r="AL13" s="830"/>
    </row>
    <row r="14" spans="1:38" ht="36.75" customHeight="1">
      <c r="A14" s="809">
        <f t="shared" ref="A14:A77" si="1">A13+1</f>
        <v>3</v>
      </c>
      <c r="B14" s="814"/>
      <c r="C14" s="810" t="str">
        <f>IF(基本情報入力シート!C35="","",基本情報入力シート!C35)</f>
        <v/>
      </c>
      <c r="D14" s="811" t="str">
        <f>IF(基本情報入力シート!D35="","",基本情報入力シート!D35)</f>
        <v/>
      </c>
      <c r="E14" s="811" t="str">
        <f>IF(基本情報入力シート!E35="","",基本情報入力シート!E35)</f>
        <v/>
      </c>
      <c r="F14" s="811" t="str">
        <f>IF(基本情報入力シート!F35="","",基本情報入力シート!F35)</f>
        <v/>
      </c>
      <c r="G14" s="811" t="str">
        <f>IF(基本情報入力シート!G35="","",基本情報入力シート!G35)</f>
        <v/>
      </c>
      <c r="H14" s="811" t="str">
        <f>IF(基本情報入力シート!H35="","",基本情報入力シート!H35)</f>
        <v/>
      </c>
      <c r="I14" s="811" t="str">
        <f>IF(基本情報入力シート!I35="","",基本情報入力シート!I35)</f>
        <v/>
      </c>
      <c r="J14" s="811" t="str">
        <f>IF(基本情報入力シート!J35="","",基本情報入力シート!J35)</f>
        <v/>
      </c>
      <c r="K14" s="811" t="str">
        <f>IF(基本情報入力シート!K35="","",基本情報入力シート!K35)</f>
        <v/>
      </c>
      <c r="L14" s="845" t="str">
        <f>IF(基本情報入力シート!L35="","",基本情報入力シート!L35)</f>
        <v/>
      </c>
      <c r="M14" s="812" t="str">
        <f>IF(基本情報入力シート!M35="","",基本情報入力シート!M35)</f>
        <v/>
      </c>
      <c r="N14" s="812" t="str">
        <f>IF(基本情報入力シート!R35="","",基本情報入力シート!R35)</f>
        <v/>
      </c>
      <c r="O14" s="812" t="str">
        <f>IF(基本情報入力シート!W35="","",基本情報入力シート!W35)</f>
        <v/>
      </c>
      <c r="P14" s="809" t="str">
        <f>IF(基本情報入力シート!X35="","",基本情報入力シート!X35)</f>
        <v/>
      </c>
      <c r="Q14" s="813" t="str">
        <f>IF(基本情報入力シート!Y35="","",基本情報入力シート!Y35)</f>
        <v/>
      </c>
      <c r="R14" s="814"/>
      <c r="S14" s="815" t="str">
        <f>IF(B14="×","",IF(基本情報入力シート!AB35="","",基本情報入力シート!AB35))</f>
        <v/>
      </c>
      <c r="T14" s="816" t="str">
        <f>IF(B14="×","",IF(基本情報入力シート!AA35="","",基本情報入力シート!AA35))</f>
        <v/>
      </c>
      <c r="U14" s="817" t="str">
        <f>IF(B14="×","",IF(Q14="","",VLOOKUP(Q14,【参考】数式用2!$A$3:$C$36,3,FALSE)))</f>
        <v/>
      </c>
      <c r="V14" s="818" t="s">
        <v>34</v>
      </c>
      <c r="W14" s="819">
        <v>4</v>
      </c>
      <c r="X14" s="820" t="s">
        <v>12</v>
      </c>
      <c r="Y14" s="821"/>
      <c r="Z14" s="822" t="s">
        <v>102</v>
      </c>
      <c r="AA14" s="823">
        <v>4</v>
      </c>
      <c r="AB14" s="824" t="s">
        <v>12</v>
      </c>
      <c r="AC14" s="825"/>
      <c r="AD14" s="824" t="s">
        <v>17</v>
      </c>
      <c r="AE14" s="826" t="s">
        <v>49</v>
      </c>
      <c r="AF14" s="827" t="str">
        <f t="shared" ref="AF14:AF77" si="2">IF(AC14="","",AC14-Y14+1)</f>
        <v/>
      </c>
      <c r="AG14" s="828" t="s">
        <v>69</v>
      </c>
      <c r="AH14" s="829" t="str">
        <f t="shared" si="0"/>
        <v/>
      </c>
      <c r="AI14" s="830"/>
      <c r="AJ14" s="830"/>
      <c r="AK14" s="830"/>
      <c r="AL14" s="830"/>
    </row>
    <row r="15" spans="1:38" ht="36.75" customHeight="1">
      <c r="A15" s="809">
        <f t="shared" si="1"/>
        <v>4</v>
      </c>
      <c r="B15" s="814"/>
      <c r="C15" s="810" t="str">
        <f>IF(基本情報入力シート!C36="","",基本情報入力シート!C36)</f>
        <v/>
      </c>
      <c r="D15" s="811" t="str">
        <f>IF(基本情報入力シート!D36="","",基本情報入力シート!D36)</f>
        <v/>
      </c>
      <c r="E15" s="811" t="str">
        <f>IF(基本情報入力シート!E36="","",基本情報入力シート!E36)</f>
        <v/>
      </c>
      <c r="F15" s="811" t="str">
        <f>IF(基本情報入力シート!F36="","",基本情報入力シート!F36)</f>
        <v/>
      </c>
      <c r="G15" s="811" t="str">
        <f>IF(基本情報入力シート!G36="","",基本情報入力シート!G36)</f>
        <v/>
      </c>
      <c r="H15" s="811" t="str">
        <f>IF(基本情報入力シート!H36="","",基本情報入力シート!H36)</f>
        <v/>
      </c>
      <c r="I15" s="811" t="str">
        <f>IF(基本情報入力シート!I36="","",基本情報入力シート!I36)</f>
        <v/>
      </c>
      <c r="J15" s="811" t="str">
        <f>IF(基本情報入力シート!J36="","",基本情報入力シート!J36)</f>
        <v/>
      </c>
      <c r="K15" s="811" t="str">
        <f>IF(基本情報入力シート!K36="","",基本情報入力シート!K36)</f>
        <v/>
      </c>
      <c r="L15" s="845" t="str">
        <f>IF(基本情報入力シート!L36="","",基本情報入力シート!L36)</f>
        <v/>
      </c>
      <c r="M15" s="812" t="str">
        <f>IF(基本情報入力シート!M36="","",基本情報入力シート!M36)</f>
        <v/>
      </c>
      <c r="N15" s="812" t="str">
        <f>IF(基本情報入力シート!R36="","",基本情報入力シート!R36)</f>
        <v/>
      </c>
      <c r="O15" s="812" t="str">
        <f>IF(基本情報入力シート!W36="","",基本情報入力シート!W36)</f>
        <v/>
      </c>
      <c r="P15" s="809" t="str">
        <f>IF(基本情報入力シート!X36="","",基本情報入力シート!X36)</f>
        <v/>
      </c>
      <c r="Q15" s="813" t="str">
        <f>IF(基本情報入力シート!Y36="","",基本情報入力シート!Y36)</f>
        <v/>
      </c>
      <c r="R15" s="814"/>
      <c r="S15" s="815" t="str">
        <f>IF(B15="×","",IF(基本情報入力シート!AB36="","",基本情報入力シート!AB36))</f>
        <v/>
      </c>
      <c r="T15" s="816" t="str">
        <f>IF(B15="×","",IF(基本情報入力シート!AA36="","",基本情報入力シート!AA36))</f>
        <v/>
      </c>
      <c r="U15" s="817" t="str">
        <f>IF(B15="×","",IF(Q15="","",VLOOKUP(Q15,【参考】数式用2!$A$3:$C$36,3,FALSE)))</f>
        <v/>
      </c>
      <c r="V15" s="818" t="s">
        <v>34</v>
      </c>
      <c r="W15" s="819">
        <v>4</v>
      </c>
      <c r="X15" s="820" t="s">
        <v>12</v>
      </c>
      <c r="Y15" s="821"/>
      <c r="Z15" s="822" t="s">
        <v>102</v>
      </c>
      <c r="AA15" s="823">
        <v>4</v>
      </c>
      <c r="AB15" s="824" t="s">
        <v>12</v>
      </c>
      <c r="AC15" s="825"/>
      <c r="AD15" s="824" t="s">
        <v>17</v>
      </c>
      <c r="AE15" s="826" t="s">
        <v>49</v>
      </c>
      <c r="AF15" s="827" t="str">
        <f t="shared" si="2"/>
        <v/>
      </c>
      <c r="AG15" s="828" t="s">
        <v>69</v>
      </c>
      <c r="AH15" s="829" t="str">
        <f t="shared" si="0"/>
        <v/>
      </c>
      <c r="AI15" s="830"/>
      <c r="AJ15" s="830"/>
      <c r="AK15" s="830"/>
      <c r="AL15" s="830"/>
    </row>
    <row r="16" spans="1:38" ht="36.75" customHeight="1">
      <c r="A16" s="809">
        <f t="shared" si="1"/>
        <v>5</v>
      </c>
      <c r="B16" s="814"/>
      <c r="C16" s="810" t="str">
        <f>IF(基本情報入力シート!C37="","",基本情報入力シート!C37)</f>
        <v/>
      </c>
      <c r="D16" s="811" t="str">
        <f>IF(基本情報入力シート!D37="","",基本情報入力シート!D37)</f>
        <v/>
      </c>
      <c r="E16" s="811" t="str">
        <f>IF(基本情報入力シート!E37="","",基本情報入力シート!E37)</f>
        <v/>
      </c>
      <c r="F16" s="811" t="str">
        <f>IF(基本情報入力シート!F37="","",基本情報入力シート!F37)</f>
        <v/>
      </c>
      <c r="G16" s="811" t="str">
        <f>IF(基本情報入力シート!G37="","",基本情報入力シート!G37)</f>
        <v/>
      </c>
      <c r="H16" s="811" t="str">
        <f>IF(基本情報入力シート!H37="","",基本情報入力シート!H37)</f>
        <v/>
      </c>
      <c r="I16" s="811" t="str">
        <f>IF(基本情報入力シート!I37="","",基本情報入力シート!I37)</f>
        <v/>
      </c>
      <c r="J16" s="811" t="str">
        <f>IF(基本情報入力シート!J37="","",基本情報入力シート!J37)</f>
        <v/>
      </c>
      <c r="K16" s="811" t="str">
        <f>IF(基本情報入力シート!K37="","",基本情報入力シート!K37)</f>
        <v/>
      </c>
      <c r="L16" s="845" t="str">
        <f>IF(基本情報入力シート!L37="","",基本情報入力シート!L37)</f>
        <v/>
      </c>
      <c r="M16" s="812" t="str">
        <f>IF(基本情報入力シート!M37="","",基本情報入力シート!M37)</f>
        <v/>
      </c>
      <c r="N16" s="812" t="str">
        <f>IF(基本情報入力シート!R37="","",基本情報入力シート!R37)</f>
        <v/>
      </c>
      <c r="O16" s="812" t="str">
        <f>IF(基本情報入力シート!W37="","",基本情報入力シート!W37)</f>
        <v/>
      </c>
      <c r="P16" s="809" t="str">
        <f>IF(基本情報入力シート!X37="","",基本情報入力シート!X37)</f>
        <v/>
      </c>
      <c r="Q16" s="813" t="str">
        <f>IF(基本情報入力シート!Y37="","",基本情報入力シート!Y37)</f>
        <v/>
      </c>
      <c r="R16" s="814"/>
      <c r="S16" s="815" t="str">
        <f>IF(B16="×","",IF(基本情報入力シート!AB37="","",基本情報入力シート!AB37))</f>
        <v/>
      </c>
      <c r="T16" s="816" t="str">
        <f>IF(B16="×","",IF(基本情報入力シート!AA37="","",基本情報入力シート!AA37))</f>
        <v/>
      </c>
      <c r="U16" s="817" t="str">
        <f>IF(B16="×","",IF(Q16="","",VLOOKUP(Q16,【参考】数式用2!$A$3:$C$36,3,FALSE)))</f>
        <v/>
      </c>
      <c r="V16" s="818" t="s">
        <v>34</v>
      </c>
      <c r="W16" s="819">
        <v>4</v>
      </c>
      <c r="X16" s="820" t="s">
        <v>12</v>
      </c>
      <c r="Y16" s="821"/>
      <c r="Z16" s="822" t="s">
        <v>102</v>
      </c>
      <c r="AA16" s="823">
        <v>4</v>
      </c>
      <c r="AB16" s="824" t="s">
        <v>12</v>
      </c>
      <c r="AC16" s="825"/>
      <c r="AD16" s="824" t="s">
        <v>17</v>
      </c>
      <c r="AE16" s="826" t="s">
        <v>49</v>
      </c>
      <c r="AF16" s="827" t="str">
        <f t="shared" si="2"/>
        <v/>
      </c>
      <c r="AG16" s="828" t="s">
        <v>69</v>
      </c>
      <c r="AH16" s="829" t="str">
        <f t="shared" si="0"/>
        <v/>
      </c>
      <c r="AI16" s="830"/>
      <c r="AJ16" s="830"/>
      <c r="AK16" s="830"/>
      <c r="AL16" s="830"/>
    </row>
    <row r="17" spans="1:38" ht="36.75" customHeight="1">
      <c r="A17" s="809">
        <f t="shared" si="1"/>
        <v>6</v>
      </c>
      <c r="B17" s="814"/>
      <c r="C17" s="810" t="str">
        <f>IF(基本情報入力シート!C38="","",基本情報入力シート!C38)</f>
        <v/>
      </c>
      <c r="D17" s="811" t="str">
        <f>IF(基本情報入力シート!D38="","",基本情報入力シート!D38)</f>
        <v/>
      </c>
      <c r="E17" s="811" t="str">
        <f>IF(基本情報入力シート!E38="","",基本情報入力シート!E38)</f>
        <v/>
      </c>
      <c r="F17" s="811" t="str">
        <f>IF(基本情報入力シート!F38="","",基本情報入力シート!F38)</f>
        <v/>
      </c>
      <c r="G17" s="811" t="str">
        <f>IF(基本情報入力シート!G38="","",基本情報入力シート!G38)</f>
        <v/>
      </c>
      <c r="H17" s="811" t="str">
        <f>IF(基本情報入力シート!H38="","",基本情報入力シート!H38)</f>
        <v/>
      </c>
      <c r="I17" s="811" t="str">
        <f>IF(基本情報入力シート!I38="","",基本情報入力シート!I38)</f>
        <v/>
      </c>
      <c r="J17" s="811" t="str">
        <f>IF(基本情報入力シート!J38="","",基本情報入力シート!J38)</f>
        <v/>
      </c>
      <c r="K17" s="811" t="str">
        <f>IF(基本情報入力シート!K38="","",基本情報入力シート!K38)</f>
        <v/>
      </c>
      <c r="L17" s="845" t="str">
        <f>IF(基本情報入力シート!L38="","",基本情報入力シート!L38)</f>
        <v/>
      </c>
      <c r="M17" s="812" t="str">
        <f>IF(基本情報入力シート!M38="","",基本情報入力シート!M38)</f>
        <v/>
      </c>
      <c r="N17" s="812" t="str">
        <f>IF(基本情報入力シート!R38="","",基本情報入力シート!R38)</f>
        <v/>
      </c>
      <c r="O17" s="812" t="str">
        <f>IF(基本情報入力シート!W38="","",基本情報入力シート!W38)</f>
        <v/>
      </c>
      <c r="P17" s="809" t="str">
        <f>IF(基本情報入力シート!X38="","",基本情報入力シート!X38)</f>
        <v/>
      </c>
      <c r="Q17" s="813" t="str">
        <f>IF(基本情報入力シート!Y38="","",基本情報入力シート!Y38)</f>
        <v/>
      </c>
      <c r="R17" s="814"/>
      <c r="S17" s="815" t="str">
        <f>IF(B17="×","",IF(基本情報入力シート!AB38="","",基本情報入力シート!AB38))</f>
        <v/>
      </c>
      <c r="T17" s="816" t="str">
        <f>IF(B17="×","",IF(基本情報入力シート!AA38="","",基本情報入力シート!AA38))</f>
        <v/>
      </c>
      <c r="U17" s="817" t="str">
        <f>IF(B17="×","",IF(Q17="","",VLOOKUP(Q17,【参考】数式用2!$A$3:$C$36,3,FALSE)))</f>
        <v/>
      </c>
      <c r="V17" s="818" t="s">
        <v>193</v>
      </c>
      <c r="W17" s="819">
        <v>4</v>
      </c>
      <c r="X17" s="820" t="s">
        <v>194</v>
      </c>
      <c r="Y17" s="821"/>
      <c r="Z17" s="822" t="s">
        <v>195</v>
      </c>
      <c r="AA17" s="823">
        <v>4</v>
      </c>
      <c r="AB17" s="824" t="s">
        <v>194</v>
      </c>
      <c r="AC17" s="825"/>
      <c r="AD17" s="824" t="s">
        <v>196</v>
      </c>
      <c r="AE17" s="826" t="s">
        <v>197</v>
      </c>
      <c r="AF17" s="827" t="str">
        <f t="shared" si="2"/>
        <v/>
      </c>
      <c r="AG17" s="828" t="s">
        <v>198</v>
      </c>
      <c r="AH17" s="829" t="str">
        <f t="shared" si="0"/>
        <v/>
      </c>
      <c r="AI17" s="830"/>
      <c r="AJ17" s="830"/>
      <c r="AK17" s="830"/>
      <c r="AL17" s="830"/>
    </row>
    <row r="18" spans="1:38" ht="36.75" customHeight="1">
      <c r="A18" s="809">
        <f t="shared" si="1"/>
        <v>7</v>
      </c>
      <c r="B18" s="814"/>
      <c r="C18" s="810" t="str">
        <f>IF(基本情報入力シート!C39="","",基本情報入力シート!C39)</f>
        <v/>
      </c>
      <c r="D18" s="811" t="str">
        <f>IF(基本情報入力シート!D39="","",基本情報入力シート!D39)</f>
        <v/>
      </c>
      <c r="E18" s="811" t="str">
        <f>IF(基本情報入力シート!E39="","",基本情報入力シート!E39)</f>
        <v/>
      </c>
      <c r="F18" s="811" t="str">
        <f>IF(基本情報入力シート!F39="","",基本情報入力シート!F39)</f>
        <v/>
      </c>
      <c r="G18" s="811" t="str">
        <f>IF(基本情報入力シート!G39="","",基本情報入力シート!G39)</f>
        <v/>
      </c>
      <c r="H18" s="811" t="str">
        <f>IF(基本情報入力シート!H39="","",基本情報入力シート!H39)</f>
        <v/>
      </c>
      <c r="I18" s="811" t="str">
        <f>IF(基本情報入力シート!I39="","",基本情報入力シート!I39)</f>
        <v/>
      </c>
      <c r="J18" s="811" t="str">
        <f>IF(基本情報入力シート!J39="","",基本情報入力シート!J39)</f>
        <v/>
      </c>
      <c r="K18" s="811" t="str">
        <f>IF(基本情報入力シート!K39="","",基本情報入力シート!K39)</f>
        <v/>
      </c>
      <c r="L18" s="845" t="str">
        <f>IF(基本情報入力シート!L39="","",基本情報入力シート!L39)</f>
        <v/>
      </c>
      <c r="M18" s="812" t="str">
        <f>IF(基本情報入力シート!M39="","",基本情報入力シート!M39)</f>
        <v/>
      </c>
      <c r="N18" s="812" t="str">
        <f>IF(基本情報入力シート!R39="","",基本情報入力シート!R39)</f>
        <v/>
      </c>
      <c r="O18" s="812" t="str">
        <f>IF(基本情報入力シート!W39="","",基本情報入力シート!W39)</f>
        <v/>
      </c>
      <c r="P18" s="809" t="str">
        <f>IF(基本情報入力シート!X39="","",基本情報入力シート!X39)</f>
        <v/>
      </c>
      <c r="Q18" s="813" t="str">
        <f>IF(基本情報入力シート!Y39="","",基本情報入力シート!Y39)</f>
        <v/>
      </c>
      <c r="R18" s="814"/>
      <c r="S18" s="815" t="str">
        <f>IF(B18="×","",IF(基本情報入力シート!AB39="","",基本情報入力シート!AB39))</f>
        <v/>
      </c>
      <c r="T18" s="816" t="str">
        <f>IF(B18="×","",IF(基本情報入力シート!AA39="","",基本情報入力シート!AA39))</f>
        <v/>
      </c>
      <c r="U18" s="817" t="str">
        <f>IF(B18="×","",IF(Q18="","",VLOOKUP(Q18,【参考】数式用2!$A$3:$C$36,3,FALSE)))</f>
        <v/>
      </c>
      <c r="V18" s="818" t="s">
        <v>193</v>
      </c>
      <c r="W18" s="819">
        <v>4</v>
      </c>
      <c r="X18" s="820" t="s">
        <v>194</v>
      </c>
      <c r="Y18" s="821"/>
      <c r="Z18" s="822" t="s">
        <v>195</v>
      </c>
      <c r="AA18" s="823">
        <v>4</v>
      </c>
      <c r="AB18" s="824" t="s">
        <v>194</v>
      </c>
      <c r="AC18" s="825"/>
      <c r="AD18" s="824" t="s">
        <v>196</v>
      </c>
      <c r="AE18" s="826" t="s">
        <v>197</v>
      </c>
      <c r="AF18" s="827" t="str">
        <f t="shared" si="2"/>
        <v/>
      </c>
      <c r="AG18" s="828" t="s">
        <v>198</v>
      </c>
      <c r="AH18" s="829" t="str">
        <f t="shared" si="0"/>
        <v/>
      </c>
      <c r="AI18" s="830"/>
      <c r="AJ18" s="830"/>
      <c r="AK18" s="830"/>
      <c r="AL18" s="830"/>
    </row>
    <row r="19" spans="1:38" ht="36.75" customHeight="1">
      <c r="A19" s="809">
        <f t="shared" si="1"/>
        <v>8</v>
      </c>
      <c r="B19" s="814"/>
      <c r="C19" s="810" t="str">
        <f>IF(基本情報入力シート!C40="","",基本情報入力シート!C40)</f>
        <v/>
      </c>
      <c r="D19" s="811" t="str">
        <f>IF(基本情報入力シート!D40="","",基本情報入力シート!D40)</f>
        <v/>
      </c>
      <c r="E19" s="811" t="str">
        <f>IF(基本情報入力シート!E40="","",基本情報入力シート!E40)</f>
        <v/>
      </c>
      <c r="F19" s="811" t="str">
        <f>IF(基本情報入力シート!F40="","",基本情報入力シート!F40)</f>
        <v/>
      </c>
      <c r="G19" s="811" t="str">
        <f>IF(基本情報入力シート!G40="","",基本情報入力シート!G40)</f>
        <v/>
      </c>
      <c r="H19" s="811" t="str">
        <f>IF(基本情報入力シート!H40="","",基本情報入力シート!H40)</f>
        <v/>
      </c>
      <c r="I19" s="811" t="str">
        <f>IF(基本情報入力シート!I40="","",基本情報入力シート!I40)</f>
        <v/>
      </c>
      <c r="J19" s="811" t="str">
        <f>IF(基本情報入力シート!J40="","",基本情報入力シート!J40)</f>
        <v/>
      </c>
      <c r="K19" s="811" t="str">
        <f>IF(基本情報入力シート!K40="","",基本情報入力シート!K40)</f>
        <v/>
      </c>
      <c r="L19" s="845" t="str">
        <f>IF(基本情報入力シート!L40="","",基本情報入力シート!L40)</f>
        <v/>
      </c>
      <c r="M19" s="812" t="str">
        <f>IF(基本情報入力シート!M40="","",基本情報入力シート!M40)</f>
        <v/>
      </c>
      <c r="N19" s="812" t="str">
        <f>IF(基本情報入力シート!R40="","",基本情報入力シート!R40)</f>
        <v/>
      </c>
      <c r="O19" s="812" t="str">
        <f>IF(基本情報入力シート!W40="","",基本情報入力シート!W40)</f>
        <v/>
      </c>
      <c r="P19" s="809" t="str">
        <f>IF(基本情報入力シート!X40="","",基本情報入力シート!X40)</f>
        <v/>
      </c>
      <c r="Q19" s="813" t="str">
        <f>IF(基本情報入力シート!Y40="","",基本情報入力シート!Y40)</f>
        <v/>
      </c>
      <c r="R19" s="814"/>
      <c r="S19" s="815" t="str">
        <f>IF(B19="×","",IF(基本情報入力シート!AB40="","",基本情報入力シート!AB40))</f>
        <v/>
      </c>
      <c r="T19" s="816" t="str">
        <f>IF(B19="×","",IF(基本情報入力シート!AA40="","",基本情報入力シート!AA40))</f>
        <v/>
      </c>
      <c r="U19" s="817" t="str">
        <f>IF(B19="×","",IF(Q19="","",VLOOKUP(Q19,【参考】数式用2!$A$3:$C$36,3,FALSE)))</f>
        <v/>
      </c>
      <c r="V19" s="818" t="s">
        <v>193</v>
      </c>
      <c r="W19" s="819">
        <v>4</v>
      </c>
      <c r="X19" s="820" t="s">
        <v>194</v>
      </c>
      <c r="Y19" s="821"/>
      <c r="Z19" s="822" t="s">
        <v>195</v>
      </c>
      <c r="AA19" s="823">
        <v>4</v>
      </c>
      <c r="AB19" s="824" t="s">
        <v>194</v>
      </c>
      <c r="AC19" s="825"/>
      <c r="AD19" s="824" t="s">
        <v>196</v>
      </c>
      <c r="AE19" s="826" t="s">
        <v>197</v>
      </c>
      <c r="AF19" s="827" t="str">
        <f t="shared" si="2"/>
        <v/>
      </c>
      <c r="AG19" s="828" t="s">
        <v>198</v>
      </c>
      <c r="AH19" s="829" t="str">
        <f t="shared" si="0"/>
        <v/>
      </c>
      <c r="AI19" s="830"/>
      <c r="AJ19" s="831"/>
      <c r="AK19" s="830"/>
      <c r="AL19" s="831"/>
    </row>
    <row r="20" spans="1:38" ht="36.75" customHeight="1">
      <c r="A20" s="809">
        <f t="shared" si="1"/>
        <v>9</v>
      </c>
      <c r="B20" s="814"/>
      <c r="C20" s="810" t="str">
        <f>IF(基本情報入力シート!C41="","",基本情報入力シート!C41)</f>
        <v/>
      </c>
      <c r="D20" s="811" t="str">
        <f>IF(基本情報入力シート!D41="","",基本情報入力シート!D41)</f>
        <v/>
      </c>
      <c r="E20" s="811" t="str">
        <f>IF(基本情報入力シート!E41="","",基本情報入力シート!E41)</f>
        <v/>
      </c>
      <c r="F20" s="811" t="str">
        <f>IF(基本情報入力シート!F41="","",基本情報入力シート!F41)</f>
        <v/>
      </c>
      <c r="G20" s="811" t="str">
        <f>IF(基本情報入力シート!G41="","",基本情報入力シート!G41)</f>
        <v/>
      </c>
      <c r="H20" s="811" t="str">
        <f>IF(基本情報入力シート!H41="","",基本情報入力シート!H41)</f>
        <v/>
      </c>
      <c r="I20" s="811" t="str">
        <f>IF(基本情報入力シート!I41="","",基本情報入力シート!I41)</f>
        <v/>
      </c>
      <c r="J20" s="811" t="str">
        <f>IF(基本情報入力シート!J41="","",基本情報入力シート!J41)</f>
        <v/>
      </c>
      <c r="K20" s="811" t="str">
        <f>IF(基本情報入力シート!K41="","",基本情報入力シート!K41)</f>
        <v/>
      </c>
      <c r="L20" s="845" t="str">
        <f>IF(基本情報入力シート!L41="","",基本情報入力シート!L41)</f>
        <v/>
      </c>
      <c r="M20" s="812" t="str">
        <f>IF(基本情報入力シート!M41="","",基本情報入力シート!M41)</f>
        <v/>
      </c>
      <c r="N20" s="812" t="str">
        <f>IF(基本情報入力シート!R41="","",基本情報入力シート!R41)</f>
        <v/>
      </c>
      <c r="O20" s="812" t="str">
        <f>IF(基本情報入力シート!W41="","",基本情報入力シート!W41)</f>
        <v/>
      </c>
      <c r="P20" s="809" t="str">
        <f>IF(基本情報入力シート!X41="","",基本情報入力シート!X41)</f>
        <v/>
      </c>
      <c r="Q20" s="813" t="str">
        <f>IF(基本情報入力シート!Y41="","",基本情報入力シート!Y41)</f>
        <v/>
      </c>
      <c r="R20" s="814"/>
      <c r="S20" s="815" t="str">
        <f>IF(B20="×","",IF(基本情報入力シート!AB41="","",基本情報入力シート!AB41))</f>
        <v/>
      </c>
      <c r="T20" s="816" t="str">
        <f>IF(B20="×","",IF(基本情報入力シート!AA41="","",基本情報入力シート!AA41))</f>
        <v/>
      </c>
      <c r="U20" s="817" t="str">
        <f>IF(B20="×","",IF(Q20="","",VLOOKUP(Q20,【参考】数式用2!$A$3:$C$36,3,FALSE)))</f>
        <v/>
      </c>
      <c r="V20" s="818" t="s">
        <v>193</v>
      </c>
      <c r="W20" s="819">
        <v>4</v>
      </c>
      <c r="X20" s="820" t="s">
        <v>194</v>
      </c>
      <c r="Y20" s="821"/>
      <c r="Z20" s="822" t="s">
        <v>195</v>
      </c>
      <c r="AA20" s="823">
        <v>4</v>
      </c>
      <c r="AB20" s="824" t="s">
        <v>194</v>
      </c>
      <c r="AC20" s="825"/>
      <c r="AD20" s="824" t="s">
        <v>196</v>
      </c>
      <c r="AE20" s="826" t="s">
        <v>197</v>
      </c>
      <c r="AF20" s="827" t="str">
        <f t="shared" si="2"/>
        <v/>
      </c>
      <c r="AG20" s="828" t="s">
        <v>198</v>
      </c>
      <c r="AH20" s="829" t="str">
        <f t="shared" si="0"/>
        <v/>
      </c>
      <c r="AI20" s="830"/>
      <c r="AJ20" s="831"/>
      <c r="AK20" s="830"/>
      <c r="AL20" s="831"/>
    </row>
    <row r="21" spans="1:38" ht="36.75" customHeight="1">
      <c r="A21" s="809">
        <f t="shared" si="1"/>
        <v>10</v>
      </c>
      <c r="B21" s="814"/>
      <c r="C21" s="810" t="str">
        <f>IF(基本情報入力シート!C42="","",基本情報入力シート!C42)</f>
        <v/>
      </c>
      <c r="D21" s="811" t="str">
        <f>IF(基本情報入力シート!D42="","",基本情報入力シート!D42)</f>
        <v/>
      </c>
      <c r="E21" s="811" t="str">
        <f>IF(基本情報入力シート!E42="","",基本情報入力シート!E42)</f>
        <v/>
      </c>
      <c r="F21" s="811" t="str">
        <f>IF(基本情報入力シート!F42="","",基本情報入力シート!F42)</f>
        <v/>
      </c>
      <c r="G21" s="811" t="str">
        <f>IF(基本情報入力シート!G42="","",基本情報入力シート!G42)</f>
        <v/>
      </c>
      <c r="H21" s="811" t="str">
        <f>IF(基本情報入力シート!H42="","",基本情報入力シート!H42)</f>
        <v/>
      </c>
      <c r="I21" s="811" t="str">
        <f>IF(基本情報入力シート!I42="","",基本情報入力シート!I42)</f>
        <v/>
      </c>
      <c r="J21" s="811" t="str">
        <f>IF(基本情報入力シート!J42="","",基本情報入力シート!J42)</f>
        <v/>
      </c>
      <c r="K21" s="811" t="str">
        <f>IF(基本情報入力シート!K42="","",基本情報入力シート!K42)</f>
        <v/>
      </c>
      <c r="L21" s="845" t="str">
        <f>IF(基本情報入力シート!L42="","",基本情報入力シート!L42)</f>
        <v/>
      </c>
      <c r="M21" s="812" t="str">
        <f>IF(基本情報入力シート!M42="","",基本情報入力シート!M42)</f>
        <v/>
      </c>
      <c r="N21" s="812" t="str">
        <f>IF(基本情報入力シート!R42="","",基本情報入力シート!R42)</f>
        <v/>
      </c>
      <c r="O21" s="812" t="str">
        <f>IF(基本情報入力シート!W42="","",基本情報入力シート!W42)</f>
        <v/>
      </c>
      <c r="P21" s="809" t="str">
        <f>IF(基本情報入力シート!X42="","",基本情報入力シート!X42)</f>
        <v/>
      </c>
      <c r="Q21" s="813" t="str">
        <f>IF(基本情報入力シート!Y42="","",基本情報入力シート!Y42)</f>
        <v/>
      </c>
      <c r="R21" s="814"/>
      <c r="S21" s="815" t="str">
        <f>IF(B21="×","",IF(基本情報入力シート!AB42="","",基本情報入力シート!AB42))</f>
        <v/>
      </c>
      <c r="T21" s="816" t="str">
        <f>IF(B21="×","",IF(基本情報入力シート!AA42="","",基本情報入力シート!AA42))</f>
        <v/>
      </c>
      <c r="U21" s="817" t="str">
        <f>IF(B21="×","",IF(Q21="","",VLOOKUP(Q21,【参考】数式用2!$A$3:$C$36,3,FALSE)))</f>
        <v/>
      </c>
      <c r="V21" s="818" t="s">
        <v>193</v>
      </c>
      <c r="W21" s="819">
        <v>4</v>
      </c>
      <c r="X21" s="820" t="s">
        <v>194</v>
      </c>
      <c r="Y21" s="821"/>
      <c r="Z21" s="822" t="s">
        <v>195</v>
      </c>
      <c r="AA21" s="823">
        <v>4</v>
      </c>
      <c r="AB21" s="824" t="s">
        <v>194</v>
      </c>
      <c r="AC21" s="825"/>
      <c r="AD21" s="824" t="s">
        <v>196</v>
      </c>
      <c r="AE21" s="826" t="s">
        <v>197</v>
      </c>
      <c r="AF21" s="827" t="str">
        <f t="shared" si="2"/>
        <v/>
      </c>
      <c r="AG21" s="828" t="s">
        <v>198</v>
      </c>
      <c r="AH21" s="829" t="str">
        <f t="shared" si="0"/>
        <v/>
      </c>
      <c r="AI21" s="830"/>
      <c r="AJ21" s="831"/>
      <c r="AK21" s="830"/>
      <c r="AL21" s="831"/>
    </row>
    <row r="22" spans="1:38" ht="36.75" customHeight="1">
      <c r="A22" s="809">
        <f t="shared" si="1"/>
        <v>11</v>
      </c>
      <c r="B22" s="814"/>
      <c r="C22" s="810" t="str">
        <f>IF(基本情報入力シート!C43="","",基本情報入力シート!C43)</f>
        <v/>
      </c>
      <c r="D22" s="811" t="str">
        <f>IF(基本情報入力シート!D43="","",基本情報入力シート!D43)</f>
        <v/>
      </c>
      <c r="E22" s="811" t="str">
        <f>IF(基本情報入力シート!E43="","",基本情報入力シート!E43)</f>
        <v/>
      </c>
      <c r="F22" s="811" t="str">
        <f>IF(基本情報入力シート!F43="","",基本情報入力シート!F43)</f>
        <v/>
      </c>
      <c r="G22" s="811" t="str">
        <f>IF(基本情報入力シート!G43="","",基本情報入力シート!G43)</f>
        <v/>
      </c>
      <c r="H22" s="811" t="str">
        <f>IF(基本情報入力シート!H43="","",基本情報入力シート!H43)</f>
        <v/>
      </c>
      <c r="I22" s="811" t="str">
        <f>IF(基本情報入力シート!I43="","",基本情報入力シート!I43)</f>
        <v/>
      </c>
      <c r="J22" s="811" t="str">
        <f>IF(基本情報入力シート!J43="","",基本情報入力シート!J43)</f>
        <v/>
      </c>
      <c r="K22" s="811" t="str">
        <f>IF(基本情報入力シート!K43="","",基本情報入力シート!K43)</f>
        <v/>
      </c>
      <c r="L22" s="845" t="str">
        <f>IF(基本情報入力シート!L43="","",基本情報入力シート!L43)</f>
        <v/>
      </c>
      <c r="M22" s="812" t="str">
        <f>IF(基本情報入力シート!M43="","",基本情報入力シート!M43)</f>
        <v/>
      </c>
      <c r="N22" s="812" t="str">
        <f>IF(基本情報入力シート!R43="","",基本情報入力シート!R43)</f>
        <v/>
      </c>
      <c r="O22" s="812" t="str">
        <f>IF(基本情報入力シート!W43="","",基本情報入力シート!W43)</f>
        <v/>
      </c>
      <c r="P22" s="809" t="str">
        <f>IF(基本情報入力シート!X43="","",基本情報入力シート!X43)</f>
        <v/>
      </c>
      <c r="Q22" s="813" t="str">
        <f>IF(基本情報入力シート!Y43="","",基本情報入力シート!Y43)</f>
        <v/>
      </c>
      <c r="R22" s="814"/>
      <c r="S22" s="815" t="str">
        <f>IF(B22="×","",IF(基本情報入力シート!AB43="","",基本情報入力シート!AB43))</f>
        <v/>
      </c>
      <c r="T22" s="816" t="str">
        <f>IF(B22="×","",IF(基本情報入力シート!AA43="","",基本情報入力シート!AA43))</f>
        <v/>
      </c>
      <c r="U22" s="817" t="str">
        <f>IF(B22="×","",IF(Q22="","",VLOOKUP(Q22,【参考】数式用2!$A$3:$C$36,3,FALSE)))</f>
        <v/>
      </c>
      <c r="V22" s="818" t="s">
        <v>193</v>
      </c>
      <c r="W22" s="819">
        <v>4</v>
      </c>
      <c r="X22" s="820" t="s">
        <v>194</v>
      </c>
      <c r="Y22" s="821"/>
      <c r="Z22" s="822" t="s">
        <v>195</v>
      </c>
      <c r="AA22" s="823">
        <v>4</v>
      </c>
      <c r="AB22" s="824" t="s">
        <v>194</v>
      </c>
      <c r="AC22" s="825"/>
      <c r="AD22" s="824" t="s">
        <v>196</v>
      </c>
      <c r="AE22" s="826" t="s">
        <v>197</v>
      </c>
      <c r="AF22" s="827" t="str">
        <f t="shared" si="2"/>
        <v/>
      </c>
      <c r="AG22" s="828" t="s">
        <v>198</v>
      </c>
      <c r="AH22" s="829" t="str">
        <f t="shared" si="0"/>
        <v/>
      </c>
      <c r="AI22" s="830"/>
      <c r="AJ22" s="831"/>
      <c r="AK22" s="830"/>
      <c r="AL22" s="831"/>
    </row>
    <row r="23" spans="1:38" ht="36.75" customHeight="1">
      <c r="A23" s="809">
        <f t="shared" si="1"/>
        <v>12</v>
      </c>
      <c r="B23" s="814"/>
      <c r="C23" s="810" t="str">
        <f>IF(基本情報入力シート!C44="","",基本情報入力シート!C44)</f>
        <v/>
      </c>
      <c r="D23" s="811" t="str">
        <f>IF(基本情報入力シート!D44="","",基本情報入力シート!D44)</f>
        <v/>
      </c>
      <c r="E23" s="811" t="str">
        <f>IF(基本情報入力シート!E44="","",基本情報入力シート!E44)</f>
        <v/>
      </c>
      <c r="F23" s="811" t="str">
        <f>IF(基本情報入力シート!F44="","",基本情報入力シート!F44)</f>
        <v/>
      </c>
      <c r="G23" s="811" t="str">
        <f>IF(基本情報入力シート!G44="","",基本情報入力シート!G44)</f>
        <v/>
      </c>
      <c r="H23" s="811" t="str">
        <f>IF(基本情報入力シート!H44="","",基本情報入力シート!H44)</f>
        <v/>
      </c>
      <c r="I23" s="811" t="str">
        <f>IF(基本情報入力シート!I44="","",基本情報入力シート!I44)</f>
        <v/>
      </c>
      <c r="J23" s="811" t="str">
        <f>IF(基本情報入力シート!J44="","",基本情報入力シート!J44)</f>
        <v/>
      </c>
      <c r="K23" s="811" t="str">
        <f>IF(基本情報入力シート!K44="","",基本情報入力シート!K44)</f>
        <v/>
      </c>
      <c r="L23" s="845" t="str">
        <f>IF(基本情報入力シート!L44="","",基本情報入力シート!L44)</f>
        <v/>
      </c>
      <c r="M23" s="812" t="str">
        <f>IF(基本情報入力シート!M44="","",基本情報入力シート!M44)</f>
        <v/>
      </c>
      <c r="N23" s="812" t="str">
        <f>IF(基本情報入力シート!R44="","",基本情報入力シート!R44)</f>
        <v/>
      </c>
      <c r="O23" s="812" t="str">
        <f>IF(基本情報入力シート!W44="","",基本情報入力シート!W44)</f>
        <v/>
      </c>
      <c r="P23" s="809" t="str">
        <f>IF(基本情報入力シート!X44="","",基本情報入力シート!X44)</f>
        <v/>
      </c>
      <c r="Q23" s="813" t="str">
        <f>IF(基本情報入力シート!Y44="","",基本情報入力シート!Y44)</f>
        <v/>
      </c>
      <c r="R23" s="814"/>
      <c r="S23" s="815" t="str">
        <f>IF(B23="×","",IF(基本情報入力シート!AB44="","",基本情報入力シート!AB44))</f>
        <v/>
      </c>
      <c r="T23" s="816" t="str">
        <f>IF(B23="×","",IF(基本情報入力シート!AA44="","",基本情報入力シート!AA44))</f>
        <v/>
      </c>
      <c r="U23" s="817" t="str">
        <f>IF(B23="×","",IF(Q23="","",VLOOKUP(Q23,【参考】数式用2!$A$3:$C$36,3,FALSE)))</f>
        <v/>
      </c>
      <c r="V23" s="818" t="s">
        <v>193</v>
      </c>
      <c r="W23" s="819">
        <v>4</v>
      </c>
      <c r="X23" s="820" t="s">
        <v>194</v>
      </c>
      <c r="Y23" s="821"/>
      <c r="Z23" s="822" t="s">
        <v>195</v>
      </c>
      <c r="AA23" s="823">
        <v>4</v>
      </c>
      <c r="AB23" s="824" t="s">
        <v>194</v>
      </c>
      <c r="AC23" s="825"/>
      <c r="AD23" s="824" t="s">
        <v>196</v>
      </c>
      <c r="AE23" s="826" t="s">
        <v>197</v>
      </c>
      <c r="AF23" s="827" t="str">
        <f t="shared" si="2"/>
        <v/>
      </c>
      <c r="AG23" s="828" t="s">
        <v>198</v>
      </c>
      <c r="AH23" s="829" t="str">
        <f t="shared" si="0"/>
        <v/>
      </c>
      <c r="AI23" s="830"/>
      <c r="AJ23" s="831"/>
      <c r="AK23" s="830"/>
      <c r="AL23" s="831"/>
    </row>
    <row r="24" spans="1:38" ht="36.75" customHeight="1">
      <c r="A24" s="809">
        <f t="shared" si="1"/>
        <v>13</v>
      </c>
      <c r="B24" s="814"/>
      <c r="C24" s="810" t="str">
        <f>IF(基本情報入力シート!C45="","",基本情報入力シート!C45)</f>
        <v/>
      </c>
      <c r="D24" s="811" t="str">
        <f>IF(基本情報入力シート!D45="","",基本情報入力シート!D45)</f>
        <v/>
      </c>
      <c r="E24" s="811" t="str">
        <f>IF(基本情報入力シート!E45="","",基本情報入力シート!E45)</f>
        <v/>
      </c>
      <c r="F24" s="811" t="str">
        <f>IF(基本情報入力シート!F45="","",基本情報入力シート!F45)</f>
        <v/>
      </c>
      <c r="G24" s="811" t="str">
        <f>IF(基本情報入力シート!G45="","",基本情報入力シート!G45)</f>
        <v/>
      </c>
      <c r="H24" s="811" t="str">
        <f>IF(基本情報入力シート!H45="","",基本情報入力シート!H45)</f>
        <v/>
      </c>
      <c r="I24" s="811" t="str">
        <f>IF(基本情報入力シート!I45="","",基本情報入力シート!I45)</f>
        <v/>
      </c>
      <c r="J24" s="811" t="str">
        <f>IF(基本情報入力シート!J45="","",基本情報入力シート!J45)</f>
        <v/>
      </c>
      <c r="K24" s="811" t="str">
        <f>IF(基本情報入力シート!K45="","",基本情報入力シート!K45)</f>
        <v/>
      </c>
      <c r="L24" s="845" t="str">
        <f>IF(基本情報入力シート!L45="","",基本情報入力シート!L45)</f>
        <v/>
      </c>
      <c r="M24" s="812" t="str">
        <f>IF(基本情報入力シート!M45="","",基本情報入力シート!M45)</f>
        <v/>
      </c>
      <c r="N24" s="812" t="str">
        <f>IF(基本情報入力シート!R45="","",基本情報入力シート!R45)</f>
        <v/>
      </c>
      <c r="O24" s="812" t="str">
        <f>IF(基本情報入力シート!W45="","",基本情報入力シート!W45)</f>
        <v/>
      </c>
      <c r="P24" s="809" t="str">
        <f>IF(基本情報入力シート!X45="","",基本情報入力シート!X45)</f>
        <v/>
      </c>
      <c r="Q24" s="813" t="str">
        <f>IF(基本情報入力シート!Y45="","",基本情報入力シート!Y45)</f>
        <v/>
      </c>
      <c r="R24" s="814"/>
      <c r="S24" s="815" t="str">
        <f>IF(B24="×","",IF(基本情報入力シート!AB45="","",基本情報入力シート!AB45))</f>
        <v/>
      </c>
      <c r="T24" s="816" t="str">
        <f>IF(B24="×","",IF(基本情報入力シート!AA45="","",基本情報入力シート!AA45))</f>
        <v/>
      </c>
      <c r="U24" s="817" t="str">
        <f>IF(B24="×","",IF(Q24="","",VLOOKUP(Q24,【参考】数式用2!$A$3:$C$36,3,FALSE)))</f>
        <v/>
      </c>
      <c r="V24" s="818" t="s">
        <v>193</v>
      </c>
      <c r="W24" s="819">
        <v>4</v>
      </c>
      <c r="X24" s="820" t="s">
        <v>194</v>
      </c>
      <c r="Y24" s="821"/>
      <c r="Z24" s="822" t="s">
        <v>195</v>
      </c>
      <c r="AA24" s="823">
        <v>4</v>
      </c>
      <c r="AB24" s="824" t="s">
        <v>194</v>
      </c>
      <c r="AC24" s="825"/>
      <c r="AD24" s="824" t="s">
        <v>196</v>
      </c>
      <c r="AE24" s="826" t="s">
        <v>197</v>
      </c>
      <c r="AF24" s="827" t="str">
        <f t="shared" si="2"/>
        <v/>
      </c>
      <c r="AG24" s="828" t="s">
        <v>198</v>
      </c>
      <c r="AH24" s="829" t="str">
        <f t="shared" si="0"/>
        <v/>
      </c>
      <c r="AI24" s="830"/>
      <c r="AJ24" s="831"/>
      <c r="AK24" s="830"/>
      <c r="AL24" s="831"/>
    </row>
    <row r="25" spans="1:38" ht="36.75" customHeight="1">
      <c r="A25" s="809">
        <f t="shared" si="1"/>
        <v>14</v>
      </c>
      <c r="B25" s="814"/>
      <c r="C25" s="810" t="str">
        <f>IF(基本情報入力シート!C46="","",基本情報入力シート!C46)</f>
        <v/>
      </c>
      <c r="D25" s="811" t="str">
        <f>IF(基本情報入力シート!D46="","",基本情報入力シート!D46)</f>
        <v/>
      </c>
      <c r="E25" s="811" t="str">
        <f>IF(基本情報入力シート!E46="","",基本情報入力シート!E46)</f>
        <v/>
      </c>
      <c r="F25" s="811" t="str">
        <f>IF(基本情報入力シート!F46="","",基本情報入力シート!F46)</f>
        <v/>
      </c>
      <c r="G25" s="811" t="str">
        <f>IF(基本情報入力シート!G46="","",基本情報入力シート!G46)</f>
        <v/>
      </c>
      <c r="H25" s="811" t="str">
        <f>IF(基本情報入力シート!H46="","",基本情報入力シート!H46)</f>
        <v/>
      </c>
      <c r="I25" s="811" t="str">
        <f>IF(基本情報入力シート!I46="","",基本情報入力シート!I46)</f>
        <v/>
      </c>
      <c r="J25" s="811" t="str">
        <f>IF(基本情報入力シート!J46="","",基本情報入力シート!J46)</f>
        <v/>
      </c>
      <c r="K25" s="811" t="str">
        <f>IF(基本情報入力シート!K46="","",基本情報入力シート!K46)</f>
        <v/>
      </c>
      <c r="L25" s="845" t="str">
        <f>IF(基本情報入力シート!L46="","",基本情報入力シート!L46)</f>
        <v/>
      </c>
      <c r="M25" s="812" t="str">
        <f>IF(基本情報入力シート!M46="","",基本情報入力シート!M46)</f>
        <v/>
      </c>
      <c r="N25" s="812" t="str">
        <f>IF(基本情報入力シート!R46="","",基本情報入力シート!R46)</f>
        <v/>
      </c>
      <c r="O25" s="812" t="str">
        <f>IF(基本情報入力シート!W46="","",基本情報入力シート!W46)</f>
        <v/>
      </c>
      <c r="P25" s="809" t="str">
        <f>IF(基本情報入力シート!X46="","",基本情報入力シート!X46)</f>
        <v/>
      </c>
      <c r="Q25" s="813" t="str">
        <f>IF(基本情報入力シート!Y46="","",基本情報入力シート!Y46)</f>
        <v/>
      </c>
      <c r="R25" s="814"/>
      <c r="S25" s="815" t="str">
        <f>IF(B25="×","",IF(基本情報入力シート!AB46="","",基本情報入力シート!AB46))</f>
        <v/>
      </c>
      <c r="T25" s="816" t="str">
        <f>IF(B25="×","",IF(基本情報入力シート!AA46="","",基本情報入力シート!AA46))</f>
        <v/>
      </c>
      <c r="U25" s="817" t="str">
        <f>IF(B25="×","",IF(Q25="","",VLOOKUP(Q25,【参考】数式用2!$A$3:$C$36,3,FALSE)))</f>
        <v/>
      </c>
      <c r="V25" s="818" t="s">
        <v>193</v>
      </c>
      <c r="W25" s="819">
        <v>4</v>
      </c>
      <c r="X25" s="820" t="s">
        <v>194</v>
      </c>
      <c r="Y25" s="821"/>
      <c r="Z25" s="822" t="s">
        <v>195</v>
      </c>
      <c r="AA25" s="823">
        <v>4</v>
      </c>
      <c r="AB25" s="824" t="s">
        <v>194</v>
      </c>
      <c r="AC25" s="825"/>
      <c r="AD25" s="824" t="s">
        <v>196</v>
      </c>
      <c r="AE25" s="826" t="s">
        <v>197</v>
      </c>
      <c r="AF25" s="827" t="str">
        <f t="shared" si="2"/>
        <v/>
      </c>
      <c r="AG25" s="828" t="s">
        <v>198</v>
      </c>
      <c r="AH25" s="829" t="str">
        <f t="shared" si="0"/>
        <v/>
      </c>
      <c r="AI25" s="830"/>
      <c r="AJ25" s="831"/>
      <c r="AK25" s="830"/>
      <c r="AL25" s="831"/>
    </row>
    <row r="26" spans="1:38" ht="36.75" customHeight="1">
      <c r="A26" s="809">
        <f t="shared" si="1"/>
        <v>15</v>
      </c>
      <c r="B26" s="814"/>
      <c r="C26" s="810" t="str">
        <f>IF(基本情報入力シート!C47="","",基本情報入力シート!C47)</f>
        <v/>
      </c>
      <c r="D26" s="811" t="str">
        <f>IF(基本情報入力シート!D47="","",基本情報入力シート!D47)</f>
        <v/>
      </c>
      <c r="E26" s="811" t="str">
        <f>IF(基本情報入力シート!E47="","",基本情報入力シート!E47)</f>
        <v/>
      </c>
      <c r="F26" s="811" t="str">
        <f>IF(基本情報入力シート!F47="","",基本情報入力シート!F47)</f>
        <v/>
      </c>
      <c r="G26" s="811" t="str">
        <f>IF(基本情報入力シート!G47="","",基本情報入力シート!G47)</f>
        <v/>
      </c>
      <c r="H26" s="811" t="str">
        <f>IF(基本情報入力シート!H47="","",基本情報入力シート!H47)</f>
        <v/>
      </c>
      <c r="I26" s="811" t="str">
        <f>IF(基本情報入力シート!I47="","",基本情報入力シート!I47)</f>
        <v/>
      </c>
      <c r="J26" s="811" t="str">
        <f>IF(基本情報入力シート!J47="","",基本情報入力シート!J47)</f>
        <v/>
      </c>
      <c r="K26" s="811" t="str">
        <f>IF(基本情報入力シート!K47="","",基本情報入力シート!K47)</f>
        <v/>
      </c>
      <c r="L26" s="845" t="str">
        <f>IF(基本情報入力シート!L47="","",基本情報入力シート!L47)</f>
        <v/>
      </c>
      <c r="M26" s="812" t="str">
        <f>IF(基本情報入力シート!M47="","",基本情報入力シート!M47)</f>
        <v/>
      </c>
      <c r="N26" s="812" t="str">
        <f>IF(基本情報入力シート!R47="","",基本情報入力シート!R47)</f>
        <v/>
      </c>
      <c r="O26" s="812" t="str">
        <f>IF(基本情報入力シート!W47="","",基本情報入力シート!W47)</f>
        <v/>
      </c>
      <c r="P26" s="809" t="str">
        <f>IF(基本情報入力シート!X47="","",基本情報入力シート!X47)</f>
        <v/>
      </c>
      <c r="Q26" s="813" t="str">
        <f>IF(基本情報入力シート!Y47="","",基本情報入力シート!Y47)</f>
        <v/>
      </c>
      <c r="R26" s="814"/>
      <c r="S26" s="815" t="str">
        <f>IF(B26="×","",IF(基本情報入力シート!AB47="","",基本情報入力シート!AB47))</f>
        <v/>
      </c>
      <c r="T26" s="816" t="str">
        <f>IF(B26="×","",IF(基本情報入力シート!AA47="","",基本情報入力シート!AA47))</f>
        <v/>
      </c>
      <c r="U26" s="817" t="str">
        <f>IF(B26="×","",IF(Q26="","",VLOOKUP(Q26,【参考】数式用2!$A$3:$C$36,3,FALSE)))</f>
        <v/>
      </c>
      <c r="V26" s="818" t="s">
        <v>193</v>
      </c>
      <c r="W26" s="819">
        <v>4</v>
      </c>
      <c r="X26" s="820" t="s">
        <v>194</v>
      </c>
      <c r="Y26" s="821"/>
      <c r="Z26" s="822" t="s">
        <v>195</v>
      </c>
      <c r="AA26" s="823">
        <v>4</v>
      </c>
      <c r="AB26" s="824" t="s">
        <v>194</v>
      </c>
      <c r="AC26" s="825"/>
      <c r="AD26" s="824" t="s">
        <v>196</v>
      </c>
      <c r="AE26" s="826" t="s">
        <v>197</v>
      </c>
      <c r="AF26" s="827" t="str">
        <f t="shared" si="2"/>
        <v/>
      </c>
      <c r="AG26" s="828" t="s">
        <v>198</v>
      </c>
      <c r="AH26" s="829" t="str">
        <f t="shared" si="0"/>
        <v/>
      </c>
      <c r="AI26" s="830"/>
      <c r="AJ26" s="831"/>
      <c r="AK26" s="830"/>
      <c r="AL26" s="831"/>
    </row>
    <row r="27" spans="1:38" ht="36.75" customHeight="1">
      <c r="A27" s="809">
        <f t="shared" si="1"/>
        <v>16</v>
      </c>
      <c r="B27" s="814"/>
      <c r="C27" s="810" t="str">
        <f>IF(基本情報入力シート!C48="","",基本情報入力シート!C48)</f>
        <v/>
      </c>
      <c r="D27" s="811" t="str">
        <f>IF(基本情報入力シート!D48="","",基本情報入力シート!D48)</f>
        <v/>
      </c>
      <c r="E27" s="811" t="str">
        <f>IF(基本情報入力シート!E48="","",基本情報入力シート!E48)</f>
        <v/>
      </c>
      <c r="F27" s="811" t="str">
        <f>IF(基本情報入力シート!F48="","",基本情報入力シート!F48)</f>
        <v/>
      </c>
      <c r="G27" s="811" t="str">
        <f>IF(基本情報入力シート!G48="","",基本情報入力シート!G48)</f>
        <v/>
      </c>
      <c r="H27" s="811" t="str">
        <f>IF(基本情報入力シート!H48="","",基本情報入力シート!H48)</f>
        <v/>
      </c>
      <c r="I27" s="811" t="str">
        <f>IF(基本情報入力シート!I48="","",基本情報入力シート!I48)</f>
        <v/>
      </c>
      <c r="J27" s="811" t="str">
        <f>IF(基本情報入力シート!J48="","",基本情報入力シート!J48)</f>
        <v/>
      </c>
      <c r="K27" s="811" t="str">
        <f>IF(基本情報入力シート!K48="","",基本情報入力シート!K48)</f>
        <v/>
      </c>
      <c r="L27" s="845" t="str">
        <f>IF(基本情報入力シート!L48="","",基本情報入力シート!L48)</f>
        <v/>
      </c>
      <c r="M27" s="812" t="str">
        <f>IF(基本情報入力シート!M48="","",基本情報入力シート!M48)</f>
        <v/>
      </c>
      <c r="N27" s="812" t="str">
        <f>IF(基本情報入力シート!R48="","",基本情報入力シート!R48)</f>
        <v/>
      </c>
      <c r="O27" s="812" t="str">
        <f>IF(基本情報入力シート!W48="","",基本情報入力シート!W48)</f>
        <v/>
      </c>
      <c r="P27" s="809" t="str">
        <f>IF(基本情報入力シート!X48="","",基本情報入力シート!X48)</f>
        <v/>
      </c>
      <c r="Q27" s="813" t="str">
        <f>IF(基本情報入力シート!Y48="","",基本情報入力シート!Y48)</f>
        <v/>
      </c>
      <c r="R27" s="814"/>
      <c r="S27" s="815" t="str">
        <f>IF(B27="×","",IF(基本情報入力シート!AB48="","",基本情報入力シート!AB48))</f>
        <v/>
      </c>
      <c r="T27" s="816" t="str">
        <f>IF(B27="×","",IF(基本情報入力シート!AA48="","",基本情報入力シート!AA48))</f>
        <v/>
      </c>
      <c r="U27" s="817" t="str">
        <f>IF(B27="×","",IF(Q27="","",VLOOKUP(Q27,【参考】数式用2!$A$3:$C$36,3,FALSE)))</f>
        <v/>
      </c>
      <c r="V27" s="818" t="s">
        <v>193</v>
      </c>
      <c r="W27" s="819">
        <v>4</v>
      </c>
      <c r="X27" s="820" t="s">
        <v>194</v>
      </c>
      <c r="Y27" s="821"/>
      <c r="Z27" s="822" t="s">
        <v>195</v>
      </c>
      <c r="AA27" s="823">
        <v>4</v>
      </c>
      <c r="AB27" s="824" t="s">
        <v>194</v>
      </c>
      <c r="AC27" s="825"/>
      <c r="AD27" s="824" t="s">
        <v>196</v>
      </c>
      <c r="AE27" s="826" t="s">
        <v>197</v>
      </c>
      <c r="AF27" s="827" t="str">
        <f t="shared" si="2"/>
        <v/>
      </c>
      <c r="AG27" s="828" t="s">
        <v>198</v>
      </c>
      <c r="AH27" s="829" t="str">
        <f t="shared" si="0"/>
        <v/>
      </c>
      <c r="AI27" s="830"/>
      <c r="AJ27" s="831"/>
      <c r="AK27" s="830"/>
      <c r="AL27" s="831"/>
    </row>
    <row r="28" spans="1:38" ht="36.75" customHeight="1">
      <c r="A28" s="809">
        <f t="shared" si="1"/>
        <v>17</v>
      </c>
      <c r="B28" s="814"/>
      <c r="C28" s="810" t="str">
        <f>IF(基本情報入力シート!C49="","",基本情報入力シート!C49)</f>
        <v/>
      </c>
      <c r="D28" s="811" t="str">
        <f>IF(基本情報入力シート!D49="","",基本情報入力シート!D49)</f>
        <v/>
      </c>
      <c r="E28" s="811" t="str">
        <f>IF(基本情報入力シート!E49="","",基本情報入力シート!E49)</f>
        <v/>
      </c>
      <c r="F28" s="811" t="str">
        <f>IF(基本情報入力シート!F49="","",基本情報入力シート!F49)</f>
        <v/>
      </c>
      <c r="G28" s="811" t="str">
        <f>IF(基本情報入力シート!G49="","",基本情報入力シート!G49)</f>
        <v/>
      </c>
      <c r="H28" s="811" t="str">
        <f>IF(基本情報入力シート!H49="","",基本情報入力シート!H49)</f>
        <v/>
      </c>
      <c r="I28" s="811" t="str">
        <f>IF(基本情報入力シート!I49="","",基本情報入力シート!I49)</f>
        <v/>
      </c>
      <c r="J28" s="811" t="str">
        <f>IF(基本情報入力シート!J49="","",基本情報入力シート!J49)</f>
        <v/>
      </c>
      <c r="K28" s="811" t="str">
        <f>IF(基本情報入力シート!K49="","",基本情報入力シート!K49)</f>
        <v/>
      </c>
      <c r="L28" s="845" t="str">
        <f>IF(基本情報入力シート!L49="","",基本情報入力シート!L49)</f>
        <v/>
      </c>
      <c r="M28" s="812" t="str">
        <f>IF(基本情報入力シート!M49="","",基本情報入力シート!M49)</f>
        <v/>
      </c>
      <c r="N28" s="812" t="str">
        <f>IF(基本情報入力シート!R49="","",基本情報入力シート!R49)</f>
        <v/>
      </c>
      <c r="O28" s="812" t="str">
        <f>IF(基本情報入力シート!W49="","",基本情報入力シート!W49)</f>
        <v/>
      </c>
      <c r="P28" s="809" t="str">
        <f>IF(基本情報入力シート!X49="","",基本情報入力シート!X49)</f>
        <v/>
      </c>
      <c r="Q28" s="813" t="str">
        <f>IF(基本情報入力シート!Y49="","",基本情報入力シート!Y49)</f>
        <v/>
      </c>
      <c r="R28" s="814"/>
      <c r="S28" s="815" t="str">
        <f>IF(B28="×","",IF(基本情報入力シート!AB49="","",基本情報入力シート!AB49))</f>
        <v/>
      </c>
      <c r="T28" s="816" t="str">
        <f>IF(B28="×","",IF(基本情報入力シート!AA49="","",基本情報入力シート!AA49))</f>
        <v/>
      </c>
      <c r="U28" s="817" t="str">
        <f>IF(B28="×","",IF(Q28="","",VLOOKUP(Q28,【参考】数式用2!$A$3:$C$36,3,FALSE)))</f>
        <v/>
      </c>
      <c r="V28" s="818" t="s">
        <v>193</v>
      </c>
      <c r="W28" s="819">
        <v>4</v>
      </c>
      <c r="X28" s="820" t="s">
        <v>194</v>
      </c>
      <c r="Y28" s="821"/>
      <c r="Z28" s="822" t="s">
        <v>195</v>
      </c>
      <c r="AA28" s="823">
        <v>4</v>
      </c>
      <c r="AB28" s="824" t="s">
        <v>194</v>
      </c>
      <c r="AC28" s="825"/>
      <c r="AD28" s="824" t="s">
        <v>196</v>
      </c>
      <c r="AE28" s="826" t="s">
        <v>197</v>
      </c>
      <c r="AF28" s="827" t="str">
        <f t="shared" si="2"/>
        <v/>
      </c>
      <c r="AG28" s="828" t="s">
        <v>198</v>
      </c>
      <c r="AH28" s="829" t="str">
        <f t="shared" si="0"/>
        <v/>
      </c>
      <c r="AI28" s="830"/>
      <c r="AJ28" s="831"/>
      <c r="AK28" s="830"/>
      <c r="AL28" s="831"/>
    </row>
    <row r="29" spans="1:38" ht="36.75" customHeight="1">
      <c r="A29" s="809">
        <f t="shared" si="1"/>
        <v>18</v>
      </c>
      <c r="B29" s="814"/>
      <c r="C29" s="810" t="str">
        <f>IF(基本情報入力シート!C50="","",基本情報入力シート!C50)</f>
        <v/>
      </c>
      <c r="D29" s="811" t="str">
        <f>IF(基本情報入力シート!D50="","",基本情報入力シート!D50)</f>
        <v/>
      </c>
      <c r="E29" s="811" t="str">
        <f>IF(基本情報入力シート!E50="","",基本情報入力シート!E50)</f>
        <v/>
      </c>
      <c r="F29" s="811" t="str">
        <f>IF(基本情報入力シート!F50="","",基本情報入力シート!F50)</f>
        <v/>
      </c>
      <c r="G29" s="811" t="str">
        <f>IF(基本情報入力シート!G50="","",基本情報入力シート!G50)</f>
        <v/>
      </c>
      <c r="H29" s="811" t="str">
        <f>IF(基本情報入力シート!H50="","",基本情報入力シート!H50)</f>
        <v/>
      </c>
      <c r="I29" s="811" t="str">
        <f>IF(基本情報入力シート!I50="","",基本情報入力シート!I50)</f>
        <v/>
      </c>
      <c r="J29" s="811" t="str">
        <f>IF(基本情報入力シート!J50="","",基本情報入力シート!J50)</f>
        <v/>
      </c>
      <c r="K29" s="811" t="str">
        <f>IF(基本情報入力シート!K50="","",基本情報入力シート!K50)</f>
        <v/>
      </c>
      <c r="L29" s="845" t="str">
        <f>IF(基本情報入力シート!L50="","",基本情報入力シート!L50)</f>
        <v/>
      </c>
      <c r="M29" s="812" t="str">
        <f>IF(基本情報入力シート!M50="","",基本情報入力シート!M50)</f>
        <v/>
      </c>
      <c r="N29" s="812" t="str">
        <f>IF(基本情報入力シート!R50="","",基本情報入力シート!R50)</f>
        <v/>
      </c>
      <c r="O29" s="812" t="str">
        <f>IF(基本情報入力シート!W50="","",基本情報入力シート!W50)</f>
        <v/>
      </c>
      <c r="P29" s="809" t="str">
        <f>IF(基本情報入力シート!X50="","",基本情報入力シート!X50)</f>
        <v/>
      </c>
      <c r="Q29" s="813" t="str">
        <f>IF(基本情報入力シート!Y50="","",基本情報入力シート!Y50)</f>
        <v/>
      </c>
      <c r="R29" s="814"/>
      <c r="S29" s="815" t="str">
        <f>IF(B29="×","",IF(基本情報入力シート!AB50="","",基本情報入力シート!AB50))</f>
        <v/>
      </c>
      <c r="T29" s="816" t="str">
        <f>IF(B29="×","",IF(基本情報入力シート!AA50="","",基本情報入力シート!AA50))</f>
        <v/>
      </c>
      <c r="U29" s="817" t="str">
        <f>IF(B29="×","",IF(Q29="","",VLOOKUP(Q29,【参考】数式用2!$A$3:$C$36,3,FALSE)))</f>
        <v/>
      </c>
      <c r="V29" s="818" t="s">
        <v>193</v>
      </c>
      <c r="W29" s="819">
        <v>4</v>
      </c>
      <c r="X29" s="820" t="s">
        <v>194</v>
      </c>
      <c r="Y29" s="821"/>
      <c r="Z29" s="822" t="s">
        <v>195</v>
      </c>
      <c r="AA29" s="823">
        <v>4</v>
      </c>
      <c r="AB29" s="824" t="s">
        <v>194</v>
      </c>
      <c r="AC29" s="825"/>
      <c r="AD29" s="824" t="s">
        <v>196</v>
      </c>
      <c r="AE29" s="826" t="s">
        <v>197</v>
      </c>
      <c r="AF29" s="827" t="str">
        <f t="shared" si="2"/>
        <v/>
      </c>
      <c r="AG29" s="828" t="s">
        <v>198</v>
      </c>
      <c r="AH29" s="829" t="str">
        <f t="shared" si="0"/>
        <v/>
      </c>
      <c r="AI29" s="830"/>
      <c r="AJ29" s="831"/>
      <c r="AK29" s="830"/>
      <c r="AL29" s="831"/>
    </row>
    <row r="30" spans="1:38" ht="36.75" customHeight="1">
      <c r="A30" s="809">
        <f t="shared" si="1"/>
        <v>19</v>
      </c>
      <c r="B30" s="814"/>
      <c r="C30" s="810" t="str">
        <f>IF(基本情報入力シート!C51="","",基本情報入力シート!C51)</f>
        <v/>
      </c>
      <c r="D30" s="811" t="str">
        <f>IF(基本情報入力シート!D51="","",基本情報入力シート!D51)</f>
        <v/>
      </c>
      <c r="E30" s="811" t="str">
        <f>IF(基本情報入力シート!E51="","",基本情報入力シート!E51)</f>
        <v/>
      </c>
      <c r="F30" s="811" t="str">
        <f>IF(基本情報入力シート!F51="","",基本情報入力シート!F51)</f>
        <v/>
      </c>
      <c r="G30" s="811" t="str">
        <f>IF(基本情報入力シート!G51="","",基本情報入力シート!G51)</f>
        <v/>
      </c>
      <c r="H30" s="811" t="str">
        <f>IF(基本情報入力シート!H51="","",基本情報入力シート!H51)</f>
        <v/>
      </c>
      <c r="I30" s="811" t="str">
        <f>IF(基本情報入力シート!I51="","",基本情報入力シート!I51)</f>
        <v/>
      </c>
      <c r="J30" s="811" t="str">
        <f>IF(基本情報入力シート!J51="","",基本情報入力シート!J51)</f>
        <v/>
      </c>
      <c r="K30" s="811" t="str">
        <f>IF(基本情報入力シート!K51="","",基本情報入力シート!K51)</f>
        <v/>
      </c>
      <c r="L30" s="845" t="str">
        <f>IF(基本情報入力シート!L51="","",基本情報入力シート!L51)</f>
        <v/>
      </c>
      <c r="M30" s="812" t="str">
        <f>IF(基本情報入力シート!M51="","",基本情報入力シート!M51)</f>
        <v/>
      </c>
      <c r="N30" s="812" t="str">
        <f>IF(基本情報入力シート!R51="","",基本情報入力シート!R51)</f>
        <v/>
      </c>
      <c r="O30" s="812" t="str">
        <f>IF(基本情報入力シート!W51="","",基本情報入力シート!W51)</f>
        <v/>
      </c>
      <c r="P30" s="809" t="str">
        <f>IF(基本情報入力シート!X51="","",基本情報入力シート!X51)</f>
        <v/>
      </c>
      <c r="Q30" s="813" t="str">
        <f>IF(基本情報入力シート!Y51="","",基本情報入力シート!Y51)</f>
        <v/>
      </c>
      <c r="R30" s="814"/>
      <c r="S30" s="815" t="str">
        <f>IF(B30="×","",IF(基本情報入力シート!AB51="","",基本情報入力シート!AB51))</f>
        <v/>
      </c>
      <c r="T30" s="816" t="str">
        <f>IF(B30="×","",IF(基本情報入力シート!AA51="","",基本情報入力シート!AA51))</f>
        <v/>
      </c>
      <c r="U30" s="817" t="str">
        <f>IF(B30="×","",IF(Q30="","",VLOOKUP(Q30,【参考】数式用2!$A$3:$C$36,3,FALSE)))</f>
        <v/>
      </c>
      <c r="V30" s="818" t="s">
        <v>193</v>
      </c>
      <c r="W30" s="819">
        <v>4</v>
      </c>
      <c r="X30" s="820" t="s">
        <v>194</v>
      </c>
      <c r="Y30" s="821"/>
      <c r="Z30" s="822" t="s">
        <v>195</v>
      </c>
      <c r="AA30" s="823">
        <v>4</v>
      </c>
      <c r="AB30" s="824" t="s">
        <v>194</v>
      </c>
      <c r="AC30" s="825"/>
      <c r="AD30" s="824" t="s">
        <v>196</v>
      </c>
      <c r="AE30" s="826" t="s">
        <v>197</v>
      </c>
      <c r="AF30" s="827" t="str">
        <f t="shared" si="2"/>
        <v/>
      </c>
      <c r="AG30" s="828" t="s">
        <v>198</v>
      </c>
      <c r="AH30" s="829" t="str">
        <f t="shared" si="0"/>
        <v/>
      </c>
      <c r="AI30" s="830"/>
      <c r="AJ30" s="831"/>
      <c r="AK30" s="830"/>
      <c r="AL30" s="831"/>
    </row>
    <row r="31" spans="1:38" ht="36.75" customHeight="1">
      <c r="A31" s="809">
        <f t="shared" si="1"/>
        <v>20</v>
      </c>
      <c r="B31" s="814"/>
      <c r="C31" s="810" t="str">
        <f>IF(基本情報入力シート!C52="","",基本情報入力シート!C52)</f>
        <v/>
      </c>
      <c r="D31" s="811" t="str">
        <f>IF(基本情報入力シート!D52="","",基本情報入力シート!D52)</f>
        <v/>
      </c>
      <c r="E31" s="811" t="str">
        <f>IF(基本情報入力シート!E52="","",基本情報入力シート!E52)</f>
        <v/>
      </c>
      <c r="F31" s="811" t="str">
        <f>IF(基本情報入力シート!F52="","",基本情報入力シート!F52)</f>
        <v/>
      </c>
      <c r="G31" s="811" t="str">
        <f>IF(基本情報入力シート!G52="","",基本情報入力シート!G52)</f>
        <v/>
      </c>
      <c r="H31" s="811" t="str">
        <f>IF(基本情報入力シート!H52="","",基本情報入力シート!H52)</f>
        <v/>
      </c>
      <c r="I31" s="811" t="str">
        <f>IF(基本情報入力シート!I52="","",基本情報入力シート!I52)</f>
        <v/>
      </c>
      <c r="J31" s="811" t="str">
        <f>IF(基本情報入力シート!J52="","",基本情報入力シート!J52)</f>
        <v/>
      </c>
      <c r="K31" s="811" t="str">
        <f>IF(基本情報入力シート!K52="","",基本情報入力シート!K52)</f>
        <v/>
      </c>
      <c r="L31" s="845" t="str">
        <f>IF(基本情報入力シート!L52="","",基本情報入力シート!L52)</f>
        <v/>
      </c>
      <c r="M31" s="812" t="str">
        <f>IF(基本情報入力シート!M52="","",基本情報入力シート!M52)</f>
        <v/>
      </c>
      <c r="N31" s="812" t="str">
        <f>IF(基本情報入力シート!R52="","",基本情報入力シート!R52)</f>
        <v/>
      </c>
      <c r="O31" s="812" t="str">
        <f>IF(基本情報入力シート!W52="","",基本情報入力シート!W52)</f>
        <v/>
      </c>
      <c r="P31" s="809" t="str">
        <f>IF(基本情報入力シート!X52="","",基本情報入力シート!X52)</f>
        <v/>
      </c>
      <c r="Q31" s="813" t="str">
        <f>IF(基本情報入力シート!Y52="","",基本情報入力シート!Y52)</f>
        <v/>
      </c>
      <c r="R31" s="814"/>
      <c r="S31" s="815" t="str">
        <f>IF(B31="×","",IF(基本情報入力シート!AB52="","",基本情報入力シート!AB52))</f>
        <v/>
      </c>
      <c r="T31" s="816" t="str">
        <f>IF(B31="×","",IF(基本情報入力シート!AA52="","",基本情報入力シート!AA52))</f>
        <v/>
      </c>
      <c r="U31" s="817" t="str">
        <f>IF(B31="×","",IF(Q31="","",VLOOKUP(Q31,【参考】数式用2!$A$3:$C$36,3,FALSE)))</f>
        <v/>
      </c>
      <c r="V31" s="818" t="s">
        <v>193</v>
      </c>
      <c r="W31" s="819">
        <v>4</v>
      </c>
      <c r="X31" s="820" t="s">
        <v>194</v>
      </c>
      <c r="Y31" s="821"/>
      <c r="Z31" s="822" t="s">
        <v>195</v>
      </c>
      <c r="AA31" s="823">
        <v>4</v>
      </c>
      <c r="AB31" s="824" t="s">
        <v>194</v>
      </c>
      <c r="AC31" s="825"/>
      <c r="AD31" s="824" t="s">
        <v>196</v>
      </c>
      <c r="AE31" s="826" t="s">
        <v>197</v>
      </c>
      <c r="AF31" s="827" t="str">
        <f t="shared" si="2"/>
        <v/>
      </c>
      <c r="AG31" s="828" t="s">
        <v>198</v>
      </c>
      <c r="AH31" s="829" t="str">
        <f t="shared" si="0"/>
        <v/>
      </c>
      <c r="AI31" s="830"/>
      <c r="AJ31" s="831"/>
      <c r="AK31" s="831"/>
      <c r="AL31" s="831"/>
    </row>
    <row r="32" spans="1:38" ht="36.75" customHeight="1">
      <c r="A32" s="809">
        <f t="shared" si="1"/>
        <v>21</v>
      </c>
      <c r="B32" s="814"/>
      <c r="C32" s="810" t="str">
        <f>IF(基本情報入力シート!C53="","",基本情報入力シート!C53)</f>
        <v/>
      </c>
      <c r="D32" s="811" t="str">
        <f>IF(基本情報入力シート!D53="","",基本情報入力シート!D53)</f>
        <v/>
      </c>
      <c r="E32" s="811" t="str">
        <f>IF(基本情報入力シート!E53="","",基本情報入力シート!E53)</f>
        <v/>
      </c>
      <c r="F32" s="811" t="str">
        <f>IF(基本情報入力シート!F53="","",基本情報入力シート!F53)</f>
        <v/>
      </c>
      <c r="G32" s="811" t="str">
        <f>IF(基本情報入力シート!G53="","",基本情報入力シート!G53)</f>
        <v/>
      </c>
      <c r="H32" s="811" t="str">
        <f>IF(基本情報入力シート!H53="","",基本情報入力シート!H53)</f>
        <v/>
      </c>
      <c r="I32" s="811" t="str">
        <f>IF(基本情報入力シート!I53="","",基本情報入力シート!I53)</f>
        <v/>
      </c>
      <c r="J32" s="811" t="str">
        <f>IF(基本情報入力シート!J53="","",基本情報入力シート!J53)</f>
        <v/>
      </c>
      <c r="K32" s="811" t="str">
        <f>IF(基本情報入力シート!K53="","",基本情報入力シート!K53)</f>
        <v/>
      </c>
      <c r="L32" s="845" t="str">
        <f>IF(基本情報入力シート!L53="","",基本情報入力シート!L53)</f>
        <v/>
      </c>
      <c r="M32" s="812" t="str">
        <f>IF(基本情報入力シート!M53="","",基本情報入力シート!M53)</f>
        <v/>
      </c>
      <c r="N32" s="812" t="str">
        <f>IF(基本情報入力シート!R53="","",基本情報入力シート!R53)</f>
        <v/>
      </c>
      <c r="O32" s="812" t="str">
        <f>IF(基本情報入力シート!W53="","",基本情報入力シート!W53)</f>
        <v/>
      </c>
      <c r="P32" s="809" t="str">
        <f>IF(基本情報入力シート!X53="","",基本情報入力シート!X53)</f>
        <v/>
      </c>
      <c r="Q32" s="813" t="str">
        <f>IF(基本情報入力シート!Y53="","",基本情報入力シート!Y53)</f>
        <v/>
      </c>
      <c r="R32" s="814"/>
      <c r="S32" s="815" t="str">
        <f>IF(B32="×","",IF(基本情報入力シート!AB53="","",基本情報入力シート!AB53))</f>
        <v/>
      </c>
      <c r="T32" s="816" t="str">
        <f>IF(B32="×","",IF(基本情報入力シート!AA53="","",基本情報入力シート!AA53))</f>
        <v/>
      </c>
      <c r="U32" s="817" t="str">
        <f>IF(B32="×","",IF(Q32="","",VLOOKUP(Q32,【参考】数式用2!$A$3:$C$36,3,FALSE)))</f>
        <v/>
      </c>
      <c r="V32" s="818" t="s">
        <v>193</v>
      </c>
      <c r="W32" s="819"/>
      <c r="X32" s="820" t="s">
        <v>194</v>
      </c>
      <c r="Y32" s="821"/>
      <c r="Z32" s="822" t="s">
        <v>195</v>
      </c>
      <c r="AA32" s="823"/>
      <c r="AB32" s="824" t="s">
        <v>194</v>
      </c>
      <c r="AC32" s="825"/>
      <c r="AD32" s="824" t="s">
        <v>196</v>
      </c>
      <c r="AE32" s="826" t="s">
        <v>197</v>
      </c>
      <c r="AF32" s="827" t="str">
        <f t="shared" si="2"/>
        <v/>
      </c>
      <c r="AG32" s="828" t="s">
        <v>198</v>
      </c>
      <c r="AH32" s="829" t="str">
        <f t="shared" si="0"/>
        <v/>
      </c>
      <c r="AI32" s="830"/>
      <c r="AJ32" s="831"/>
      <c r="AK32" s="831"/>
      <c r="AL32" s="831"/>
    </row>
    <row r="33" spans="1:38" ht="36.75" customHeight="1">
      <c r="A33" s="809">
        <f t="shared" si="1"/>
        <v>22</v>
      </c>
      <c r="B33" s="814"/>
      <c r="C33" s="810" t="str">
        <f>IF(基本情報入力シート!C54="","",基本情報入力シート!C54)</f>
        <v/>
      </c>
      <c r="D33" s="811" t="str">
        <f>IF(基本情報入力シート!D54="","",基本情報入力シート!D54)</f>
        <v/>
      </c>
      <c r="E33" s="811" t="str">
        <f>IF(基本情報入力シート!E54="","",基本情報入力シート!E54)</f>
        <v/>
      </c>
      <c r="F33" s="811" t="str">
        <f>IF(基本情報入力シート!F54="","",基本情報入力シート!F54)</f>
        <v/>
      </c>
      <c r="G33" s="811" t="str">
        <f>IF(基本情報入力シート!G54="","",基本情報入力シート!G54)</f>
        <v/>
      </c>
      <c r="H33" s="811" t="str">
        <f>IF(基本情報入力シート!H54="","",基本情報入力シート!H54)</f>
        <v/>
      </c>
      <c r="I33" s="811" t="str">
        <f>IF(基本情報入力シート!I54="","",基本情報入力シート!I54)</f>
        <v/>
      </c>
      <c r="J33" s="811" t="str">
        <f>IF(基本情報入力シート!J54="","",基本情報入力シート!J54)</f>
        <v/>
      </c>
      <c r="K33" s="811" t="str">
        <f>IF(基本情報入力シート!K54="","",基本情報入力シート!K54)</f>
        <v/>
      </c>
      <c r="L33" s="845" t="str">
        <f>IF(基本情報入力シート!L54="","",基本情報入力シート!L54)</f>
        <v/>
      </c>
      <c r="M33" s="812" t="str">
        <f>IF(基本情報入力シート!M54="","",基本情報入力シート!M54)</f>
        <v/>
      </c>
      <c r="N33" s="812" t="str">
        <f>IF(基本情報入力シート!R54="","",基本情報入力シート!R54)</f>
        <v/>
      </c>
      <c r="O33" s="812" t="str">
        <f>IF(基本情報入力シート!W54="","",基本情報入力シート!W54)</f>
        <v/>
      </c>
      <c r="P33" s="809" t="str">
        <f>IF(基本情報入力シート!X54="","",基本情報入力シート!X54)</f>
        <v/>
      </c>
      <c r="Q33" s="813" t="str">
        <f>IF(基本情報入力シート!Y54="","",基本情報入力シート!Y54)</f>
        <v/>
      </c>
      <c r="R33" s="814"/>
      <c r="S33" s="815" t="str">
        <f>IF(B33="×","",IF(基本情報入力シート!AB54="","",基本情報入力シート!AB54))</f>
        <v/>
      </c>
      <c r="T33" s="816" t="str">
        <f>IF(B33="×","",IF(基本情報入力シート!AA54="","",基本情報入力シート!AA54))</f>
        <v/>
      </c>
      <c r="U33" s="817" t="str">
        <f>IF(B33="×","",IF(Q33="","",VLOOKUP(Q33,【参考】数式用2!$A$3:$C$36,3,FALSE)))</f>
        <v/>
      </c>
      <c r="V33" s="818" t="s">
        <v>193</v>
      </c>
      <c r="W33" s="819"/>
      <c r="X33" s="820" t="s">
        <v>194</v>
      </c>
      <c r="Y33" s="821"/>
      <c r="Z33" s="822" t="s">
        <v>195</v>
      </c>
      <c r="AA33" s="823"/>
      <c r="AB33" s="824" t="s">
        <v>194</v>
      </c>
      <c r="AC33" s="825"/>
      <c r="AD33" s="824" t="s">
        <v>196</v>
      </c>
      <c r="AE33" s="826" t="s">
        <v>197</v>
      </c>
      <c r="AF33" s="827" t="str">
        <f t="shared" si="2"/>
        <v/>
      </c>
      <c r="AG33" s="828" t="s">
        <v>198</v>
      </c>
      <c r="AH33" s="829" t="str">
        <f t="shared" si="0"/>
        <v/>
      </c>
      <c r="AI33" s="830"/>
      <c r="AJ33" s="831"/>
      <c r="AK33" s="831"/>
      <c r="AL33" s="831"/>
    </row>
    <row r="34" spans="1:38" ht="36.75" customHeight="1">
      <c r="A34" s="809">
        <f t="shared" si="1"/>
        <v>23</v>
      </c>
      <c r="B34" s="814"/>
      <c r="C34" s="810" t="str">
        <f>IF(基本情報入力シート!C55="","",基本情報入力シート!C55)</f>
        <v/>
      </c>
      <c r="D34" s="811" t="str">
        <f>IF(基本情報入力シート!D55="","",基本情報入力シート!D55)</f>
        <v/>
      </c>
      <c r="E34" s="811" t="str">
        <f>IF(基本情報入力シート!E55="","",基本情報入力シート!E55)</f>
        <v/>
      </c>
      <c r="F34" s="811" t="str">
        <f>IF(基本情報入力シート!F55="","",基本情報入力シート!F55)</f>
        <v/>
      </c>
      <c r="G34" s="811" t="str">
        <f>IF(基本情報入力シート!G55="","",基本情報入力シート!G55)</f>
        <v/>
      </c>
      <c r="H34" s="811" t="str">
        <f>IF(基本情報入力シート!H55="","",基本情報入力シート!H55)</f>
        <v/>
      </c>
      <c r="I34" s="811" t="str">
        <f>IF(基本情報入力シート!I55="","",基本情報入力シート!I55)</f>
        <v/>
      </c>
      <c r="J34" s="811" t="str">
        <f>IF(基本情報入力シート!J55="","",基本情報入力シート!J55)</f>
        <v/>
      </c>
      <c r="K34" s="811" t="str">
        <f>IF(基本情報入力シート!K55="","",基本情報入力シート!K55)</f>
        <v/>
      </c>
      <c r="L34" s="845" t="str">
        <f>IF(基本情報入力シート!L55="","",基本情報入力シート!L55)</f>
        <v/>
      </c>
      <c r="M34" s="812" t="str">
        <f>IF(基本情報入力シート!M55="","",基本情報入力シート!M55)</f>
        <v/>
      </c>
      <c r="N34" s="812" t="str">
        <f>IF(基本情報入力シート!R55="","",基本情報入力シート!R55)</f>
        <v/>
      </c>
      <c r="O34" s="812" t="str">
        <f>IF(基本情報入力シート!W55="","",基本情報入力シート!W55)</f>
        <v/>
      </c>
      <c r="P34" s="809" t="str">
        <f>IF(基本情報入力シート!X55="","",基本情報入力シート!X55)</f>
        <v/>
      </c>
      <c r="Q34" s="813" t="str">
        <f>IF(基本情報入力シート!Y55="","",基本情報入力シート!Y55)</f>
        <v/>
      </c>
      <c r="R34" s="814"/>
      <c r="S34" s="815" t="str">
        <f>IF(B34="×","",IF(基本情報入力シート!AB55="","",基本情報入力シート!AB55))</f>
        <v/>
      </c>
      <c r="T34" s="816" t="str">
        <f>IF(B34="×","",IF(基本情報入力シート!AA55="","",基本情報入力シート!AA55))</f>
        <v/>
      </c>
      <c r="U34" s="817" t="str">
        <f>IF(B34="×","",IF(Q34="","",VLOOKUP(Q34,【参考】数式用2!$A$3:$C$36,3,FALSE)))</f>
        <v/>
      </c>
      <c r="V34" s="818" t="s">
        <v>193</v>
      </c>
      <c r="W34" s="819"/>
      <c r="X34" s="820" t="s">
        <v>194</v>
      </c>
      <c r="Y34" s="821"/>
      <c r="Z34" s="822" t="s">
        <v>195</v>
      </c>
      <c r="AA34" s="823"/>
      <c r="AB34" s="824" t="s">
        <v>194</v>
      </c>
      <c r="AC34" s="825"/>
      <c r="AD34" s="824" t="s">
        <v>196</v>
      </c>
      <c r="AE34" s="826" t="s">
        <v>197</v>
      </c>
      <c r="AF34" s="827" t="str">
        <f t="shared" si="2"/>
        <v/>
      </c>
      <c r="AG34" s="828" t="s">
        <v>198</v>
      </c>
      <c r="AH34" s="829" t="str">
        <f t="shared" si="0"/>
        <v/>
      </c>
      <c r="AI34" s="830"/>
      <c r="AJ34" s="831"/>
      <c r="AK34" s="830"/>
      <c r="AL34" s="831"/>
    </row>
    <row r="35" spans="1:38" ht="36.75" customHeight="1">
      <c r="A35" s="809">
        <f t="shared" si="1"/>
        <v>24</v>
      </c>
      <c r="B35" s="814"/>
      <c r="C35" s="810" t="str">
        <f>IF(基本情報入力シート!C56="","",基本情報入力シート!C56)</f>
        <v/>
      </c>
      <c r="D35" s="811" t="str">
        <f>IF(基本情報入力シート!D56="","",基本情報入力シート!D56)</f>
        <v/>
      </c>
      <c r="E35" s="811" t="str">
        <f>IF(基本情報入力シート!E56="","",基本情報入力シート!E56)</f>
        <v/>
      </c>
      <c r="F35" s="811" t="str">
        <f>IF(基本情報入力シート!F56="","",基本情報入力シート!F56)</f>
        <v/>
      </c>
      <c r="G35" s="811" t="str">
        <f>IF(基本情報入力シート!G56="","",基本情報入力シート!G56)</f>
        <v/>
      </c>
      <c r="H35" s="811" t="str">
        <f>IF(基本情報入力シート!H56="","",基本情報入力シート!H56)</f>
        <v/>
      </c>
      <c r="I35" s="811" t="str">
        <f>IF(基本情報入力シート!I56="","",基本情報入力シート!I56)</f>
        <v/>
      </c>
      <c r="J35" s="811" t="str">
        <f>IF(基本情報入力シート!J56="","",基本情報入力シート!J56)</f>
        <v/>
      </c>
      <c r="K35" s="811" t="str">
        <f>IF(基本情報入力シート!K56="","",基本情報入力シート!K56)</f>
        <v/>
      </c>
      <c r="L35" s="845" t="str">
        <f>IF(基本情報入力シート!L56="","",基本情報入力シート!L56)</f>
        <v/>
      </c>
      <c r="M35" s="812" t="str">
        <f>IF(基本情報入力シート!M56="","",基本情報入力シート!M56)</f>
        <v/>
      </c>
      <c r="N35" s="812" t="str">
        <f>IF(基本情報入力シート!R56="","",基本情報入力シート!R56)</f>
        <v/>
      </c>
      <c r="O35" s="812" t="str">
        <f>IF(基本情報入力シート!W56="","",基本情報入力シート!W56)</f>
        <v/>
      </c>
      <c r="P35" s="809" t="str">
        <f>IF(基本情報入力シート!X56="","",基本情報入力シート!X56)</f>
        <v/>
      </c>
      <c r="Q35" s="813" t="str">
        <f>IF(基本情報入力シート!Y56="","",基本情報入力シート!Y56)</f>
        <v/>
      </c>
      <c r="R35" s="814"/>
      <c r="S35" s="815" t="str">
        <f>IF(B35="×","",IF(基本情報入力シート!AB56="","",基本情報入力シート!AB56))</f>
        <v/>
      </c>
      <c r="T35" s="816" t="str">
        <f>IF(B35="×","",IF(基本情報入力シート!AA56="","",基本情報入力シート!AA56))</f>
        <v/>
      </c>
      <c r="U35" s="817" t="str">
        <f>IF(B35="×","",IF(Q35="","",VLOOKUP(Q35,【参考】数式用2!$A$3:$C$36,3,FALSE)))</f>
        <v/>
      </c>
      <c r="V35" s="818" t="s">
        <v>193</v>
      </c>
      <c r="W35" s="819"/>
      <c r="X35" s="820" t="s">
        <v>194</v>
      </c>
      <c r="Y35" s="821"/>
      <c r="Z35" s="822" t="s">
        <v>195</v>
      </c>
      <c r="AA35" s="823"/>
      <c r="AB35" s="824" t="s">
        <v>194</v>
      </c>
      <c r="AC35" s="825"/>
      <c r="AD35" s="824" t="s">
        <v>196</v>
      </c>
      <c r="AE35" s="826" t="s">
        <v>197</v>
      </c>
      <c r="AF35" s="827" t="str">
        <f t="shared" si="2"/>
        <v/>
      </c>
      <c r="AG35" s="828" t="s">
        <v>198</v>
      </c>
      <c r="AH35" s="829" t="str">
        <f t="shared" si="0"/>
        <v/>
      </c>
      <c r="AI35" s="830"/>
      <c r="AJ35" s="831"/>
      <c r="AK35" s="830"/>
      <c r="AL35" s="831"/>
    </row>
    <row r="36" spans="1:38" ht="36.75" customHeight="1">
      <c r="A36" s="809">
        <f t="shared" si="1"/>
        <v>25</v>
      </c>
      <c r="B36" s="814"/>
      <c r="C36" s="810" t="str">
        <f>IF(基本情報入力シート!C57="","",基本情報入力シート!C57)</f>
        <v/>
      </c>
      <c r="D36" s="811" t="str">
        <f>IF(基本情報入力シート!D57="","",基本情報入力シート!D57)</f>
        <v/>
      </c>
      <c r="E36" s="811" t="str">
        <f>IF(基本情報入力シート!E57="","",基本情報入力シート!E57)</f>
        <v/>
      </c>
      <c r="F36" s="811" t="str">
        <f>IF(基本情報入力シート!F57="","",基本情報入力シート!F57)</f>
        <v/>
      </c>
      <c r="G36" s="811" t="str">
        <f>IF(基本情報入力シート!G57="","",基本情報入力シート!G57)</f>
        <v/>
      </c>
      <c r="H36" s="811" t="str">
        <f>IF(基本情報入力シート!H57="","",基本情報入力シート!H57)</f>
        <v/>
      </c>
      <c r="I36" s="811" t="str">
        <f>IF(基本情報入力シート!I57="","",基本情報入力シート!I57)</f>
        <v/>
      </c>
      <c r="J36" s="811" t="str">
        <f>IF(基本情報入力シート!J57="","",基本情報入力シート!J57)</f>
        <v/>
      </c>
      <c r="K36" s="811" t="str">
        <f>IF(基本情報入力シート!K57="","",基本情報入力シート!K57)</f>
        <v/>
      </c>
      <c r="L36" s="845" t="str">
        <f>IF(基本情報入力シート!L57="","",基本情報入力シート!L57)</f>
        <v/>
      </c>
      <c r="M36" s="812" t="str">
        <f>IF(基本情報入力シート!M57="","",基本情報入力シート!M57)</f>
        <v/>
      </c>
      <c r="N36" s="812" t="str">
        <f>IF(基本情報入力シート!R57="","",基本情報入力シート!R57)</f>
        <v/>
      </c>
      <c r="O36" s="812" t="str">
        <f>IF(基本情報入力シート!W57="","",基本情報入力シート!W57)</f>
        <v/>
      </c>
      <c r="P36" s="809" t="str">
        <f>IF(基本情報入力シート!X57="","",基本情報入力シート!X57)</f>
        <v/>
      </c>
      <c r="Q36" s="813" t="str">
        <f>IF(基本情報入力シート!Y57="","",基本情報入力シート!Y57)</f>
        <v/>
      </c>
      <c r="R36" s="814"/>
      <c r="S36" s="815" t="str">
        <f>IF(B36="×","",IF(基本情報入力シート!AB57="","",基本情報入力シート!AB57))</f>
        <v/>
      </c>
      <c r="T36" s="816" t="str">
        <f>IF(B36="×","",IF(基本情報入力シート!AA57="","",基本情報入力シート!AA57))</f>
        <v/>
      </c>
      <c r="U36" s="817" t="str">
        <f>IF(B36="×","",IF(Q36="","",VLOOKUP(Q36,【参考】数式用2!$A$3:$C$36,3,FALSE)))</f>
        <v/>
      </c>
      <c r="V36" s="818" t="s">
        <v>193</v>
      </c>
      <c r="W36" s="819"/>
      <c r="X36" s="820" t="s">
        <v>194</v>
      </c>
      <c r="Y36" s="821"/>
      <c r="Z36" s="822" t="s">
        <v>195</v>
      </c>
      <c r="AA36" s="823"/>
      <c r="AB36" s="824" t="s">
        <v>194</v>
      </c>
      <c r="AC36" s="825"/>
      <c r="AD36" s="824" t="s">
        <v>196</v>
      </c>
      <c r="AE36" s="826" t="s">
        <v>197</v>
      </c>
      <c r="AF36" s="827" t="str">
        <f t="shared" si="2"/>
        <v/>
      </c>
      <c r="AG36" s="828" t="s">
        <v>198</v>
      </c>
      <c r="AH36" s="829" t="str">
        <f t="shared" si="0"/>
        <v/>
      </c>
      <c r="AI36" s="830"/>
      <c r="AJ36" s="831"/>
      <c r="AK36" s="830"/>
      <c r="AL36" s="831"/>
    </row>
    <row r="37" spans="1:38" ht="36.75" customHeight="1">
      <c r="A37" s="809">
        <f t="shared" si="1"/>
        <v>26</v>
      </c>
      <c r="B37" s="814"/>
      <c r="C37" s="810" t="str">
        <f>IF(基本情報入力シート!C58="","",基本情報入力シート!C58)</f>
        <v/>
      </c>
      <c r="D37" s="811" t="str">
        <f>IF(基本情報入力シート!D58="","",基本情報入力シート!D58)</f>
        <v/>
      </c>
      <c r="E37" s="811" t="str">
        <f>IF(基本情報入力シート!E58="","",基本情報入力シート!E58)</f>
        <v/>
      </c>
      <c r="F37" s="811" t="str">
        <f>IF(基本情報入力シート!F58="","",基本情報入力シート!F58)</f>
        <v/>
      </c>
      <c r="G37" s="811" t="str">
        <f>IF(基本情報入力シート!G58="","",基本情報入力シート!G58)</f>
        <v/>
      </c>
      <c r="H37" s="811" t="str">
        <f>IF(基本情報入力シート!H58="","",基本情報入力シート!H58)</f>
        <v/>
      </c>
      <c r="I37" s="811" t="str">
        <f>IF(基本情報入力シート!I58="","",基本情報入力シート!I58)</f>
        <v/>
      </c>
      <c r="J37" s="811" t="str">
        <f>IF(基本情報入力シート!J58="","",基本情報入力シート!J58)</f>
        <v/>
      </c>
      <c r="K37" s="811" t="str">
        <f>IF(基本情報入力シート!K58="","",基本情報入力シート!K58)</f>
        <v/>
      </c>
      <c r="L37" s="845" t="str">
        <f>IF(基本情報入力シート!L58="","",基本情報入力シート!L58)</f>
        <v/>
      </c>
      <c r="M37" s="812" t="str">
        <f>IF(基本情報入力シート!M58="","",基本情報入力シート!M58)</f>
        <v/>
      </c>
      <c r="N37" s="812" t="str">
        <f>IF(基本情報入力シート!R58="","",基本情報入力シート!R58)</f>
        <v/>
      </c>
      <c r="O37" s="812" t="str">
        <f>IF(基本情報入力シート!W58="","",基本情報入力シート!W58)</f>
        <v/>
      </c>
      <c r="P37" s="809" t="str">
        <f>IF(基本情報入力シート!X58="","",基本情報入力シート!X58)</f>
        <v/>
      </c>
      <c r="Q37" s="813" t="str">
        <f>IF(基本情報入力シート!Y58="","",基本情報入力シート!Y58)</f>
        <v/>
      </c>
      <c r="R37" s="814"/>
      <c r="S37" s="815" t="str">
        <f>IF(B37="×","",IF(基本情報入力シート!AB58="","",基本情報入力シート!AB58))</f>
        <v/>
      </c>
      <c r="T37" s="816" t="str">
        <f>IF(B37="×","",IF(基本情報入力シート!AA58="","",基本情報入力シート!AA58))</f>
        <v/>
      </c>
      <c r="U37" s="817" t="str">
        <f>IF(B37="×","",IF(Q37="","",VLOOKUP(Q37,【参考】数式用2!$A$3:$C$36,3,FALSE)))</f>
        <v/>
      </c>
      <c r="V37" s="818" t="s">
        <v>193</v>
      </c>
      <c r="W37" s="819"/>
      <c r="X37" s="820" t="s">
        <v>194</v>
      </c>
      <c r="Y37" s="821"/>
      <c r="Z37" s="822" t="s">
        <v>195</v>
      </c>
      <c r="AA37" s="823"/>
      <c r="AB37" s="824" t="s">
        <v>194</v>
      </c>
      <c r="AC37" s="825"/>
      <c r="AD37" s="824" t="s">
        <v>196</v>
      </c>
      <c r="AE37" s="826" t="s">
        <v>197</v>
      </c>
      <c r="AF37" s="827" t="str">
        <f t="shared" si="2"/>
        <v/>
      </c>
      <c r="AG37" s="828" t="s">
        <v>198</v>
      </c>
      <c r="AH37" s="829" t="str">
        <f t="shared" si="0"/>
        <v/>
      </c>
      <c r="AI37" s="830"/>
      <c r="AJ37" s="831"/>
      <c r="AK37" s="830"/>
      <c r="AL37" s="831"/>
    </row>
    <row r="38" spans="1:38" ht="36.75" customHeight="1">
      <c r="A38" s="809">
        <f t="shared" si="1"/>
        <v>27</v>
      </c>
      <c r="B38" s="814"/>
      <c r="C38" s="810" t="str">
        <f>IF(基本情報入力シート!C59="","",基本情報入力シート!C59)</f>
        <v/>
      </c>
      <c r="D38" s="811" t="str">
        <f>IF(基本情報入力シート!D59="","",基本情報入力シート!D59)</f>
        <v/>
      </c>
      <c r="E38" s="811" t="str">
        <f>IF(基本情報入力シート!E59="","",基本情報入力シート!E59)</f>
        <v/>
      </c>
      <c r="F38" s="811" t="str">
        <f>IF(基本情報入力シート!F59="","",基本情報入力シート!F59)</f>
        <v/>
      </c>
      <c r="G38" s="811" t="str">
        <f>IF(基本情報入力シート!G59="","",基本情報入力シート!G59)</f>
        <v/>
      </c>
      <c r="H38" s="811" t="str">
        <f>IF(基本情報入力シート!H59="","",基本情報入力シート!H59)</f>
        <v/>
      </c>
      <c r="I38" s="811" t="str">
        <f>IF(基本情報入力シート!I59="","",基本情報入力シート!I59)</f>
        <v/>
      </c>
      <c r="J38" s="811" t="str">
        <f>IF(基本情報入力シート!J59="","",基本情報入力シート!J59)</f>
        <v/>
      </c>
      <c r="K38" s="811" t="str">
        <f>IF(基本情報入力シート!K59="","",基本情報入力シート!K59)</f>
        <v/>
      </c>
      <c r="L38" s="845" t="str">
        <f>IF(基本情報入力シート!L59="","",基本情報入力シート!L59)</f>
        <v/>
      </c>
      <c r="M38" s="812" t="str">
        <f>IF(基本情報入力シート!M59="","",基本情報入力シート!M59)</f>
        <v/>
      </c>
      <c r="N38" s="812" t="str">
        <f>IF(基本情報入力シート!R59="","",基本情報入力シート!R59)</f>
        <v/>
      </c>
      <c r="O38" s="812" t="str">
        <f>IF(基本情報入力シート!W59="","",基本情報入力シート!W59)</f>
        <v/>
      </c>
      <c r="P38" s="809" t="str">
        <f>IF(基本情報入力シート!X59="","",基本情報入力シート!X59)</f>
        <v/>
      </c>
      <c r="Q38" s="813" t="str">
        <f>IF(基本情報入力シート!Y59="","",基本情報入力シート!Y59)</f>
        <v/>
      </c>
      <c r="R38" s="814"/>
      <c r="S38" s="815" t="str">
        <f>IF(B38="×","",IF(基本情報入力シート!AB59="","",基本情報入力シート!AB59))</f>
        <v/>
      </c>
      <c r="T38" s="816" t="str">
        <f>IF(B38="×","",IF(基本情報入力シート!AA59="","",基本情報入力シート!AA59))</f>
        <v/>
      </c>
      <c r="U38" s="817" t="str">
        <f>IF(B38="×","",IF(Q38="","",VLOOKUP(Q38,【参考】数式用2!$A$3:$C$36,3,FALSE)))</f>
        <v/>
      </c>
      <c r="V38" s="818" t="s">
        <v>193</v>
      </c>
      <c r="W38" s="819"/>
      <c r="X38" s="820" t="s">
        <v>194</v>
      </c>
      <c r="Y38" s="821"/>
      <c r="Z38" s="822" t="s">
        <v>195</v>
      </c>
      <c r="AA38" s="823"/>
      <c r="AB38" s="824" t="s">
        <v>194</v>
      </c>
      <c r="AC38" s="825"/>
      <c r="AD38" s="824" t="s">
        <v>196</v>
      </c>
      <c r="AE38" s="826" t="s">
        <v>197</v>
      </c>
      <c r="AF38" s="827" t="str">
        <f t="shared" si="2"/>
        <v/>
      </c>
      <c r="AG38" s="828" t="s">
        <v>198</v>
      </c>
      <c r="AH38" s="829" t="str">
        <f t="shared" si="0"/>
        <v/>
      </c>
      <c r="AI38" s="830"/>
      <c r="AJ38" s="831"/>
      <c r="AK38" s="830"/>
      <c r="AL38" s="831"/>
    </row>
    <row r="39" spans="1:38" ht="36.75" customHeight="1">
      <c r="A39" s="809">
        <f t="shared" si="1"/>
        <v>28</v>
      </c>
      <c r="B39" s="814"/>
      <c r="C39" s="810" t="str">
        <f>IF(基本情報入力シート!C60="","",基本情報入力シート!C60)</f>
        <v/>
      </c>
      <c r="D39" s="811" t="str">
        <f>IF(基本情報入力シート!D60="","",基本情報入力シート!D60)</f>
        <v/>
      </c>
      <c r="E39" s="811" t="str">
        <f>IF(基本情報入力シート!E60="","",基本情報入力シート!E60)</f>
        <v/>
      </c>
      <c r="F39" s="811" t="str">
        <f>IF(基本情報入力シート!F60="","",基本情報入力シート!F60)</f>
        <v/>
      </c>
      <c r="G39" s="811" t="str">
        <f>IF(基本情報入力シート!G60="","",基本情報入力シート!G60)</f>
        <v/>
      </c>
      <c r="H39" s="811" t="str">
        <f>IF(基本情報入力シート!H60="","",基本情報入力シート!H60)</f>
        <v/>
      </c>
      <c r="I39" s="811" t="str">
        <f>IF(基本情報入力シート!I60="","",基本情報入力シート!I60)</f>
        <v/>
      </c>
      <c r="J39" s="811" t="str">
        <f>IF(基本情報入力シート!J60="","",基本情報入力シート!J60)</f>
        <v/>
      </c>
      <c r="K39" s="811" t="str">
        <f>IF(基本情報入力シート!K60="","",基本情報入力シート!K60)</f>
        <v/>
      </c>
      <c r="L39" s="845" t="str">
        <f>IF(基本情報入力シート!L60="","",基本情報入力シート!L60)</f>
        <v/>
      </c>
      <c r="M39" s="812" t="str">
        <f>IF(基本情報入力シート!M60="","",基本情報入力シート!M60)</f>
        <v/>
      </c>
      <c r="N39" s="812" t="str">
        <f>IF(基本情報入力シート!R60="","",基本情報入力シート!R60)</f>
        <v/>
      </c>
      <c r="O39" s="812" t="str">
        <f>IF(基本情報入力シート!W60="","",基本情報入力シート!W60)</f>
        <v/>
      </c>
      <c r="P39" s="809" t="str">
        <f>IF(基本情報入力シート!X60="","",基本情報入力シート!X60)</f>
        <v/>
      </c>
      <c r="Q39" s="813" t="str">
        <f>IF(基本情報入力シート!Y60="","",基本情報入力シート!Y60)</f>
        <v/>
      </c>
      <c r="R39" s="814"/>
      <c r="S39" s="815" t="str">
        <f>IF(B39="×","",IF(基本情報入力シート!AB60="","",基本情報入力シート!AB60))</f>
        <v/>
      </c>
      <c r="T39" s="816" t="str">
        <f>IF(B39="×","",IF(基本情報入力シート!AA60="","",基本情報入力シート!AA60))</f>
        <v/>
      </c>
      <c r="U39" s="817" t="str">
        <f>IF(B39="×","",IF(Q39="","",VLOOKUP(Q39,【参考】数式用2!$A$3:$C$36,3,FALSE)))</f>
        <v/>
      </c>
      <c r="V39" s="818" t="s">
        <v>193</v>
      </c>
      <c r="W39" s="819"/>
      <c r="X39" s="820" t="s">
        <v>194</v>
      </c>
      <c r="Y39" s="821"/>
      <c r="Z39" s="822" t="s">
        <v>195</v>
      </c>
      <c r="AA39" s="823"/>
      <c r="AB39" s="824" t="s">
        <v>194</v>
      </c>
      <c r="AC39" s="825"/>
      <c r="AD39" s="824" t="s">
        <v>196</v>
      </c>
      <c r="AE39" s="826" t="s">
        <v>197</v>
      </c>
      <c r="AF39" s="827" t="str">
        <f t="shared" si="2"/>
        <v/>
      </c>
      <c r="AG39" s="828" t="s">
        <v>198</v>
      </c>
      <c r="AH39" s="829" t="str">
        <f t="shared" si="0"/>
        <v/>
      </c>
      <c r="AI39" s="830"/>
      <c r="AJ39" s="831"/>
      <c r="AK39" s="830"/>
      <c r="AL39" s="831"/>
    </row>
    <row r="40" spans="1:38" ht="36.75" customHeight="1">
      <c r="A40" s="809">
        <f t="shared" si="1"/>
        <v>29</v>
      </c>
      <c r="B40" s="814"/>
      <c r="C40" s="810" t="str">
        <f>IF(基本情報入力シート!C61="","",基本情報入力シート!C61)</f>
        <v/>
      </c>
      <c r="D40" s="811" t="str">
        <f>IF(基本情報入力シート!D61="","",基本情報入力シート!D61)</f>
        <v/>
      </c>
      <c r="E40" s="811" t="str">
        <f>IF(基本情報入力シート!E61="","",基本情報入力シート!E61)</f>
        <v/>
      </c>
      <c r="F40" s="811" t="str">
        <f>IF(基本情報入力シート!F61="","",基本情報入力シート!F61)</f>
        <v/>
      </c>
      <c r="G40" s="811" t="str">
        <f>IF(基本情報入力シート!G61="","",基本情報入力シート!G61)</f>
        <v/>
      </c>
      <c r="H40" s="811" t="str">
        <f>IF(基本情報入力シート!H61="","",基本情報入力シート!H61)</f>
        <v/>
      </c>
      <c r="I40" s="811" t="str">
        <f>IF(基本情報入力シート!I61="","",基本情報入力シート!I61)</f>
        <v/>
      </c>
      <c r="J40" s="811" t="str">
        <f>IF(基本情報入力シート!J61="","",基本情報入力シート!J61)</f>
        <v/>
      </c>
      <c r="K40" s="811" t="str">
        <f>IF(基本情報入力シート!K61="","",基本情報入力シート!K61)</f>
        <v/>
      </c>
      <c r="L40" s="845" t="str">
        <f>IF(基本情報入力シート!L61="","",基本情報入力シート!L61)</f>
        <v/>
      </c>
      <c r="M40" s="812" t="str">
        <f>IF(基本情報入力シート!M61="","",基本情報入力シート!M61)</f>
        <v/>
      </c>
      <c r="N40" s="812" t="str">
        <f>IF(基本情報入力シート!R61="","",基本情報入力シート!R61)</f>
        <v/>
      </c>
      <c r="O40" s="812" t="str">
        <f>IF(基本情報入力シート!W61="","",基本情報入力シート!W61)</f>
        <v/>
      </c>
      <c r="P40" s="809" t="str">
        <f>IF(基本情報入力シート!X61="","",基本情報入力シート!X61)</f>
        <v/>
      </c>
      <c r="Q40" s="813" t="str">
        <f>IF(基本情報入力シート!Y61="","",基本情報入力シート!Y61)</f>
        <v/>
      </c>
      <c r="R40" s="814"/>
      <c r="S40" s="815" t="str">
        <f>IF(B40="×","",IF(基本情報入力シート!AB61="","",基本情報入力シート!AB61))</f>
        <v/>
      </c>
      <c r="T40" s="816" t="str">
        <f>IF(B40="×","",IF(基本情報入力シート!AA61="","",基本情報入力シート!AA61))</f>
        <v/>
      </c>
      <c r="U40" s="817" t="str">
        <f>IF(B40="×","",IF(Q40="","",VLOOKUP(Q40,【参考】数式用2!$A$3:$C$36,3,FALSE)))</f>
        <v/>
      </c>
      <c r="V40" s="818" t="s">
        <v>193</v>
      </c>
      <c r="W40" s="819"/>
      <c r="X40" s="820" t="s">
        <v>194</v>
      </c>
      <c r="Y40" s="821"/>
      <c r="Z40" s="822" t="s">
        <v>195</v>
      </c>
      <c r="AA40" s="823"/>
      <c r="AB40" s="824" t="s">
        <v>194</v>
      </c>
      <c r="AC40" s="825"/>
      <c r="AD40" s="824" t="s">
        <v>196</v>
      </c>
      <c r="AE40" s="826" t="s">
        <v>197</v>
      </c>
      <c r="AF40" s="827" t="str">
        <f t="shared" si="2"/>
        <v/>
      </c>
      <c r="AG40" s="828" t="s">
        <v>198</v>
      </c>
      <c r="AH40" s="829" t="str">
        <f t="shared" si="0"/>
        <v/>
      </c>
      <c r="AI40" s="830"/>
      <c r="AJ40" s="831"/>
      <c r="AK40" s="830"/>
      <c r="AL40" s="831"/>
    </row>
    <row r="41" spans="1:38" ht="36.75" customHeight="1">
      <c r="A41" s="809">
        <f t="shared" si="1"/>
        <v>30</v>
      </c>
      <c r="B41" s="814"/>
      <c r="C41" s="810" t="str">
        <f>IF(基本情報入力シート!C62="","",基本情報入力シート!C62)</f>
        <v/>
      </c>
      <c r="D41" s="811" t="str">
        <f>IF(基本情報入力シート!D62="","",基本情報入力シート!D62)</f>
        <v/>
      </c>
      <c r="E41" s="811" t="str">
        <f>IF(基本情報入力シート!E62="","",基本情報入力シート!E62)</f>
        <v/>
      </c>
      <c r="F41" s="811" t="str">
        <f>IF(基本情報入力シート!F62="","",基本情報入力シート!F62)</f>
        <v/>
      </c>
      <c r="G41" s="811" t="str">
        <f>IF(基本情報入力シート!G62="","",基本情報入力シート!G62)</f>
        <v/>
      </c>
      <c r="H41" s="811" t="str">
        <f>IF(基本情報入力シート!H62="","",基本情報入力シート!H62)</f>
        <v/>
      </c>
      <c r="I41" s="811" t="str">
        <f>IF(基本情報入力シート!I62="","",基本情報入力シート!I62)</f>
        <v/>
      </c>
      <c r="J41" s="811" t="str">
        <f>IF(基本情報入力シート!J62="","",基本情報入力シート!J62)</f>
        <v/>
      </c>
      <c r="K41" s="811" t="str">
        <f>IF(基本情報入力シート!K62="","",基本情報入力シート!K62)</f>
        <v/>
      </c>
      <c r="L41" s="845" t="str">
        <f>IF(基本情報入力シート!L62="","",基本情報入力シート!L62)</f>
        <v/>
      </c>
      <c r="M41" s="812" t="str">
        <f>IF(基本情報入力シート!M62="","",基本情報入力シート!M62)</f>
        <v/>
      </c>
      <c r="N41" s="812" t="str">
        <f>IF(基本情報入力シート!R62="","",基本情報入力シート!R62)</f>
        <v/>
      </c>
      <c r="O41" s="812" t="str">
        <f>IF(基本情報入力シート!W62="","",基本情報入力シート!W62)</f>
        <v/>
      </c>
      <c r="P41" s="809" t="str">
        <f>IF(基本情報入力シート!X62="","",基本情報入力シート!X62)</f>
        <v/>
      </c>
      <c r="Q41" s="813" t="str">
        <f>IF(基本情報入力シート!Y62="","",基本情報入力シート!Y62)</f>
        <v/>
      </c>
      <c r="R41" s="814"/>
      <c r="S41" s="815" t="str">
        <f>IF(B41="×","",IF(基本情報入力シート!AB62="","",基本情報入力シート!AB62))</f>
        <v/>
      </c>
      <c r="T41" s="816" t="str">
        <f>IF(B41="×","",IF(基本情報入力シート!AA62="","",基本情報入力シート!AA62))</f>
        <v/>
      </c>
      <c r="U41" s="817" t="str">
        <f>IF(B41="×","",IF(Q41="","",VLOOKUP(Q41,【参考】数式用2!$A$3:$C$36,3,FALSE)))</f>
        <v/>
      </c>
      <c r="V41" s="818" t="s">
        <v>193</v>
      </c>
      <c r="W41" s="819"/>
      <c r="X41" s="820" t="s">
        <v>194</v>
      </c>
      <c r="Y41" s="821"/>
      <c r="Z41" s="822" t="s">
        <v>195</v>
      </c>
      <c r="AA41" s="823"/>
      <c r="AB41" s="824" t="s">
        <v>194</v>
      </c>
      <c r="AC41" s="825"/>
      <c r="AD41" s="824" t="s">
        <v>196</v>
      </c>
      <c r="AE41" s="826" t="s">
        <v>197</v>
      </c>
      <c r="AF41" s="827" t="str">
        <f t="shared" si="2"/>
        <v/>
      </c>
      <c r="AG41" s="828" t="s">
        <v>198</v>
      </c>
      <c r="AH41" s="829" t="str">
        <f t="shared" si="0"/>
        <v/>
      </c>
      <c r="AI41" s="830"/>
      <c r="AJ41" s="831"/>
      <c r="AK41" s="830"/>
      <c r="AL41" s="831"/>
    </row>
    <row r="42" spans="1:38" ht="36.75" customHeight="1">
      <c r="A42" s="809">
        <f t="shared" si="1"/>
        <v>31</v>
      </c>
      <c r="B42" s="814"/>
      <c r="C42" s="810" t="str">
        <f>IF(基本情報入力シート!C63="","",基本情報入力シート!C63)</f>
        <v/>
      </c>
      <c r="D42" s="811" t="str">
        <f>IF(基本情報入力シート!D63="","",基本情報入力シート!D63)</f>
        <v/>
      </c>
      <c r="E42" s="811" t="str">
        <f>IF(基本情報入力シート!E63="","",基本情報入力シート!E63)</f>
        <v/>
      </c>
      <c r="F42" s="811" t="str">
        <f>IF(基本情報入力シート!F63="","",基本情報入力シート!F63)</f>
        <v/>
      </c>
      <c r="G42" s="811" t="str">
        <f>IF(基本情報入力シート!G63="","",基本情報入力シート!G63)</f>
        <v/>
      </c>
      <c r="H42" s="811" t="str">
        <f>IF(基本情報入力シート!H63="","",基本情報入力シート!H63)</f>
        <v/>
      </c>
      <c r="I42" s="811" t="str">
        <f>IF(基本情報入力シート!I63="","",基本情報入力シート!I63)</f>
        <v/>
      </c>
      <c r="J42" s="811" t="str">
        <f>IF(基本情報入力シート!J63="","",基本情報入力シート!J63)</f>
        <v/>
      </c>
      <c r="K42" s="811" t="str">
        <f>IF(基本情報入力シート!K63="","",基本情報入力シート!K63)</f>
        <v/>
      </c>
      <c r="L42" s="845" t="str">
        <f>IF(基本情報入力シート!L63="","",基本情報入力シート!L63)</f>
        <v/>
      </c>
      <c r="M42" s="812" t="str">
        <f>IF(基本情報入力シート!M63="","",基本情報入力シート!M63)</f>
        <v/>
      </c>
      <c r="N42" s="812" t="str">
        <f>IF(基本情報入力シート!R63="","",基本情報入力シート!R63)</f>
        <v/>
      </c>
      <c r="O42" s="812" t="str">
        <f>IF(基本情報入力シート!W63="","",基本情報入力シート!W63)</f>
        <v/>
      </c>
      <c r="P42" s="809" t="str">
        <f>IF(基本情報入力シート!X63="","",基本情報入力シート!X63)</f>
        <v/>
      </c>
      <c r="Q42" s="813" t="str">
        <f>IF(基本情報入力シート!Y63="","",基本情報入力シート!Y63)</f>
        <v/>
      </c>
      <c r="R42" s="814"/>
      <c r="S42" s="815" t="str">
        <f>IF(B42="×","",IF(基本情報入力シート!AB63="","",基本情報入力シート!AB63))</f>
        <v/>
      </c>
      <c r="T42" s="816" t="str">
        <f>IF(B42="×","",IF(基本情報入力シート!AA63="","",基本情報入力シート!AA63))</f>
        <v/>
      </c>
      <c r="U42" s="817" t="str">
        <f>IF(B42="×","",IF(Q42="","",VLOOKUP(Q42,【参考】数式用2!$A$3:$C$36,3,FALSE)))</f>
        <v/>
      </c>
      <c r="V42" s="818" t="s">
        <v>193</v>
      </c>
      <c r="W42" s="819"/>
      <c r="X42" s="820" t="s">
        <v>194</v>
      </c>
      <c r="Y42" s="821"/>
      <c r="Z42" s="822" t="s">
        <v>195</v>
      </c>
      <c r="AA42" s="823"/>
      <c r="AB42" s="824" t="s">
        <v>194</v>
      </c>
      <c r="AC42" s="825"/>
      <c r="AD42" s="824" t="s">
        <v>196</v>
      </c>
      <c r="AE42" s="826" t="s">
        <v>197</v>
      </c>
      <c r="AF42" s="827" t="str">
        <f t="shared" si="2"/>
        <v/>
      </c>
      <c r="AG42" s="828" t="s">
        <v>198</v>
      </c>
      <c r="AH42" s="829" t="str">
        <f t="shared" si="0"/>
        <v/>
      </c>
      <c r="AI42" s="830"/>
      <c r="AJ42" s="831"/>
      <c r="AK42" s="830"/>
      <c r="AL42" s="831"/>
    </row>
    <row r="43" spans="1:38" ht="36.75" customHeight="1">
      <c r="A43" s="809">
        <f t="shared" si="1"/>
        <v>32</v>
      </c>
      <c r="B43" s="814"/>
      <c r="C43" s="810" t="str">
        <f>IF(基本情報入力シート!C64="","",基本情報入力シート!C64)</f>
        <v/>
      </c>
      <c r="D43" s="811" t="str">
        <f>IF(基本情報入力シート!D64="","",基本情報入力シート!D64)</f>
        <v/>
      </c>
      <c r="E43" s="811" t="str">
        <f>IF(基本情報入力シート!E64="","",基本情報入力シート!E64)</f>
        <v/>
      </c>
      <c r="F43" s="811" t="str">
        <f>IF(基本情報入力シート!F64="","",基本情報入力シート!F64)</f>
        <v/>
      </c>
      <c r="G43" s="811" t="str">
        <f>IF(基本情報入力シート!G64="","",基本情報入力シート!G64)</f>
        <v/>
      </c>
      <c r="H43" s="811" t="str">
        <f>IF(基本情報入力シート!H64="","",基本情報入力シート!H64)</f>
        <v/>
      </c>
      <c r="I43" s="811" t="str">
        <f>IF(基本情報入力シート!I64="","",基本情報入力シート!I64)</f>
        <v/>
      </c>
      <c r="J43" s="811" t="str">
        <f>IF(基本情報入力シート!J64="","",基本情報入力シート!J64)</f>
        <v/>
      </c>
      <c r="K43" s="811" t="str">
        <f>IF(基本情報入力シート!K64="","",基本情報入力シート!K64)</f>
        <v/>
      </c>
      <c r="L43" s="845" t="str">
        <f>IF(基本情報入力シート!L64="","",基本情報入力シート!L64)</f>
        <v/>
      </c>
      <c r="M43" s="812" t="str">
        <f>IF(基本情報入力シート!M64="","",基本情報入力シート!M64)</f>
        <v/>
      </c>
      <c r="N43" s="812" t="str">
        <f>IF(基本情報入力シート!R64="","",基本情報入力シート!R64)</f>
        <v/>
      </c>
      <c r="O43" s="812" t="str">
        <f>IF(基本情報入力シート!W64="","",基本情報入力シート!W64)</f>
        <v/>
      </c>
      <c r="P43" s="809" t="str">
        <f>IF(基本情報入力シート!X64="","",基本情報入力シート!X64)</f>
        <v/>
      </c>
      <c r="Q43" s="813" t="str">
        <f>IF(基本情報入力シート!Y64="","",基本情報入力シート!Y64)</f>
        <v/>
      </c>
      <c r="R43" s="814"/>
      <c r="S43" s="815" t="str">
        <f>IF(B43="×","",IF(基本情報入力シート!AB64="","",基本情報入力シート!AB64))</f>
        <v/>
      </c>
      <c r="T43" s="816" t="str">
        <f>IF(B43="×","",IF(基本情報入力シート!AA64="","",基本情報入力シート!AA64))</f>
        <v/>
      </c>
      <c r="U43" s="817" t="str">
        <f>IF(B43="×","",IF(Q43="","",VLOOKUP(Q43,【参考】数式用2!$A$3:$C$36,3,FALSE)))</f>
        <v/>
      </c>
      <c r="V43" s="818" t="s">
        <v>193</v>
      </c>
      <c r="W43" s="819"/>
      <c r="X43" s="820" t="s">
        <v>194</v>
      </c>
      <c r="Y43" s="821"/>
      <c r="Z43" s="822" t="s">
        <v>195</v>
      </c>
      <c r="AA43" s="823"/>
      <c r="AB43" s="824" t="s">
        <v>194</v>
      </c>
      <c r="AC43" s="825"/>
      <c r="AD43" s="824" t="s">
        <v>196</v>
      </c>
      <c r="AE43" s="826" t="s">
        <v>197</v>
      </c>
      <c r="AF43" s="827" t="str">
        <f t="shared" si="2"/>
        <v/>
      </c>
      <c r="AG43" s="828" t="s">
        <v>198</v>
      </c>
      <c r="AH43" s="829" t="str">
        <f t="shared" si="0"/>
        <v/>
      </c>
      <c r="AI43" s="830"/>
      <c r="AJ43" s="831"/>
      <c r="AK43" s="830"/>
      <c r="AL43" s="831"/>
    </row>
    <row r="44" spans="1:38" ht="36.75" customHeight="1">
      <c r="A44" s="809">
        <f t="shared" si="1"/>
        <v>33</v>
      </c>
      <c r="B44" s="814"/>
      <c r="C44" s="810" t="str">
        <f>IF(基本情報入力シート!C65="","",基本情報入力シート!C65)</f>
        <v/>
      </c>
      <c r="D44" s="811" t="str">
        <f>IF(基本情報入力シート!D65="","",基本情報入力シート!D65)</f>
        <v/>
      </c>
      <c r="E44" s="811" t="str">
        <f>IF(基本情報入力シート!E65="","",基本情報入力シート!E65)</f>
        <v/>
      </c>
      <c r="F44" s="811" t="str">
        <f>IF(基本情報入力シート!F65="","",基本情報入力シート!F65)</f>
        <v/>
      </c>
      <c r="G44" s="811" t="str">
        <f>IF(基本情報入力シート!G65="","",基本情報入力シート!G65)</f>
        <v/>
      </c>
      <c r="H44" s="811" t="str">
        <f>IF(基本情報入力シート!H65="","",基本情報入力シート!H65)</f>
        <v/>
      </c>
      <c r="I44" s="811" t="str">
        <f>IF(基本情報入力シート!I65="","",基本情報入力シート!I65)</f>
        <v/>
      </c>
      <c r="J44" s="811" t="str">
        <f>IF(基本情報入力シート!J65="","",基本情報入力シート!J65)</f>
        <v/>
      </c>
      <c r="K44" s="811" t="str">
        <f>IF(基本情報入力シート!K65="","",基本情報入力シート!K65)</f>
        <v/>
      </c>
      <c r="L44" s="845" t="str">
        <f>IF(基本情報入力シート!L65="","",基本情報入力シート!L65)</f>
        <v/>
      </c>
      <c r="M44" s="812" t="str">
        <f>IF(基本情報入力シート!M65="","",基本情報入力シート!M65)</f>
        <v/>
      </c>
      <c r="N44" s="812" t="str">
        <f>IF(基本情報入力シート!R65="","",基本情報入力シート!R65)</f>
        <v/>
      </c>
      <c r="O44" s="812" t="str">
        <f>IF(基本情報入力シート!W65="","",基本情報入力シート!W65)</f>
        <v/>
      </c>
      <c r="P44" s="809" t="str">
        <f>IF(基本情報入力シート!X65="","",基本情報入力シート!X65)</f>
        <v/>
      </c>
      <c r="Q44" s="813" t="str">
        <f>IF(基本情報入力シート!Y65="","",基本情報入力シート!Y65)</f>
        <v/>
      </c>
      <c r="R44" s="814"/>
      <c r="S44" s="815" t="str">
        <f>IF(B44="×","",IF(基本情報入力シート!AB65="","",基本情報入力シート!AB65))</f>
        <v/>
      </c>
      <c r="T44" s="816" t="str">
        <f>IF(B44="×","",IF(基本情報入力シート!AA65="","",基本情報入力シート!AA65))</f>
        <v/>
      </c>
      <c r="U44" s="817" t="str">
        <f>IF(B44="×","",IF(Q44="","",VLOOKUP(Q44,【参考】数式用2!$A$3:$C$36,3,FALSE)))</f>
        <v/>
      </c>
      <c r="V44" s="818" t="s">
        <v>193</v>
      </c>
      <c r="W44" s="819"/>
      <c r="X44" s="820" t="s">
        <v>194</v>
      </c>
      <c r="Y44" s="821"/>
      <c r="Z44" s="822" t="s">
        <v>195</v>
      </c>
      <c r="AA44" s="823"/>
      <c r="AB44" s="824" t="s">
        <v>194</v>
      </c>
      <c r="AC44" s="825"/>
      <c r="AD44" s="824" t="s">
        <v>196</v>
      </c>
      <c r="AE44" s="826" t="s">
        <v>197</v>
      </c>
      <c r="AF44" s="827" t="str">
        <f t="shared" si="2"/>
        <v/>
      </c>
      <c r="AG44" s="828" t="s">
        <v>198</v>
      </c>
      <c r="AH44" s="829" t="str">
        <f t="shared" si="0"/>
        <v/>
      </c>
      <c r="AI44" s="830"/>
      <c r="AJ44" s="831"/>
      <c r="AK44" s="830"/>
      <c r="AL44" s="831"/>
    </row>
    <row r="45" spans="1:38" ht="36.75" customHeight="1">
      <c r="A45" s="809">
        <f t="shared" si="1"/>
        <v>34</v>
      </c>
      <c r="B45" s="814"/>
      <c r="C45" s="810" t="str">
        <f>IF(基本情報入力シート!C66="","",基本情報入力シート!C66)</f>
        <v/>
      </c>
      <c r="D45" s="811" t="str">
        <f>IF(基本情報入力シート!D66="","",基本情報入力シート!D66)</f>
        <v/>
      </c>
      <c r="E45" s="811" t="str">
        <f>IF(基本情報入力シート!E66="","",基本情報入力シート!E66)</f>
        <v/>
      </c>
      <c r="F45" s="811" t="str">
        <f>IF(基本情報入力シート!F66="","",基本情報入力シート!F66)</f>
        <v/>
      </c>
      <c r="G45" s="811" t="str">
        <f>IF(基本情報入力シート!G66="","",基本情報入力シート!G66)</f>
        <v/>
      </c>
      <c r="H45" s="811" t="str">
        <f>IF(基本情報入力シート!H66="","",基本情報入力シート!H66)</f>
        <v/>
      </c>
      <c r="I45" s="811" t="str">
        <f>IF(基本情報入力シート!I66="","",基本情報入力シート!I66)</f>
        <v/>
      </c>
      <c r="J45" s="811" t="str">
        <f>IF(基本情報入力シート!J66="","",基本情報入力シート!J66)</f>
        <v/>
      </c>
      <c r="K45" s="811" t="str">
        <f>IF(基本情報入力シート!K66="","",基本情報入力シート!K66)</f>
        <v/>
      </c>
      <c r="L45" s="845" t="str">
        <f>IF(基本情報入力シート!L66="","",基本情報入力シート!L66)</f>
        <v/>
      </c>
      <c r="M45" s="812" t="str">
        <f>IF(基本情報入力シート!M66="","",基本情報入力シート!M66)</f>
        <v/>
      </c>
      <c r="N45" s="812" t="str">
        <f>IF(基本情報入力シート!R66="","",基本情報入力シート!R66)</f>
        <v/>
      </c>
      <c r="O45" s="812" t="str">
        <f>IF(基本情報入力シート!W66="","",基本情報入力シート!W66)</f>
        <v/>
      </c>
      <c r="P45" s="809" t="str">
        <f>IF(基本情報入力シート!X66="","",基本情報入力シート!X66)</f>
        <v/>
      </c>
      <c r="Q45" s="813" t="str">
        <f>IF(基本情報入力シート!Y66="","",基本情報入力シート!Y66)</f>
        <v/>
      </c>
      <c r="R45" s="814"/>
      <c r="S45" s="815" t="str">
        <f>IF(B45="×","",IF(基本情報入力シート!AB66="","",基本情報入力シート!AB66))</f>
        <v/>
      </c>
      <c r="T45" s="816" t="str">
        <f>IF(B45="×","",IF(基本情報入力シート!AA66="","",基本情報入力シート!AA66))</f>
        <v/>
      </c>
      <c r="U45" s="817" t="str">
        <f>IF(B45="×","",IF(Q45="","",VLOOKUP(Q45,【参考】数式用2!$A$3:$C$36,3,FALSE)))</f>
        <v/>
      </c>
      <c r="V45" s="818" t="s">
        <v>193</v>
      </c>
      <c r="W45" s="819"/>
      <c r="X45" s="820" t="s">
        <v>194</v>
      </c>
      <c r="Y45" s="821"/>
      <c r="Z45" s="822" t="s">
        <v>195</v>
      </c>
      <c r="AA45" s="823"/>
      <c r="AB45" s="824" t="s">
        <v>194</v>
      </c>
      <c r="AC45" s="825"/>
      <c r="AD45" s="824" t="s">
        <v>196</v>
      </c>
      <c r="AE45" s="826" t="s">
        <v>197</v>
      </c>
      <c r="AF45" s="827" t="str">
        <f t="shared" si="2"/>
        <v/>
      </c>
      <c r="AG45" s="828" t="s">
        <v>198</v>
      </c>
      <c r="AH45" s="829" t="str">
        <f t="shared" si="0"/>
        <v/>
      </c>
      <c r="AI45" s="830"/>
      <c r="AJ45" s="831"/>
      <c r="AK45" s="830"/>
      <c r="AL45" s="831"/>
    </row>
    <row r="46" spans="1:38" ht="36.75" customHeight="1">
      <c r="A46" s="809">
        <f t="shared" si="1"/>
        <v>35</v>
      </c>
      <c r="B46" s="814"/>
      <c r="C46" s="810" t="str">
        <f>IF(基本情報入力シート!C67="","",基本情報入力シート!C67)</f>
        <v/>
      </c>
      <c r="D46" s="811" t="str">
        <f>IF(基本情報入力シート!D67="","",基本情報入力シート!D67)</f>
        <v/>
      </c>
      <c r="E46" s="811" t="str">
        <f>IF(基本情報入力シート!E67="","",基本情報入力シート!E67)</f>
        <v/>
      </c>
      <c r="F46" s="811" t="str">
        <f>IF(基本情報入力シート!F67="","",基本情報入力シート!F67)</f>
        <v/>
      </c>
      <c r="G46" s="811" t="str">
        <f>IF(基本情報入力シート!G67="","",基本情報入力シート!G67)</f>
        <v/>
      </c>
      <c r="H46" s="811" t="str">
        <f>IF(基本情報入力シート!H67="","",基本情報入力シート!H67)</f>
        <v/>
      </c>
      <c r="I46" s="811" t="str">
        <f>IF(基本情報入力シート!I67="","",基本情報入力シート!I67)</f>
        <v/>
      </c>
      <c r="J46" s="811" t="str">
        <f>IF(基本情報入力シート!J67="","",基本情報入力シート!J67)</f>
        <v/>
      </c>
      <c r="K46" s="811" t="str">
        <f>IF(基本情報入力シート!K67="","",基本情報入力シート!K67)</f>
        <v/>
      </c>
      <c r="L46" s="845" t="str">
        <f>IF(基本情報入力シート!L67="","",基本情報入力シート!L67)</f>
        <v/>
      </c>
      <c r="M46" s="812" t="str">
        <f>IF(基本情報入力シート!M67="","",基本情報入力シート!M67)</f>
        <v/>
      </c>
      <c r="N46" s="812" t="str">
        <f>IF(基本情報入力シート!R67="","",基本情報入力シート!R67)</f>
        <v/>
      </c>
      <c r="O46" s="812" t="str">
        <f>IF(基本情報入力シート!W67="","",基本情報入力シート!W67)</f>
        <v/>
      </c>
      <c r="P46" s="809" t="str">
        <f>IF(基本情報入力シート!X67="","",基本情報入力シート!X67)</f>
        <v/>
      </c>
      <c r="Q46" s="813" t="str">
        <f>IF(基本情報入力シート!Y67="","",基本情報入力シート!Y67)</f>
        <v/>
      </c>
      <c r="R46" s="814"/>
      <c r="S46" s="815" t="str">
        <f>IF(B46="×","",IF(基本情報入力シート!AB67="","",基本情報入力シート!AB67))</f>
        <v/>
      </c>
      <c r="T46" s="816" t="str">
        <f>IF(B46="×","",IF(基本情報入力シート!AA67="","",基本情報入力シート!AA67))</f>
        <v/>
      </c>
      <c r="U46" s="817" t="str">
        <f>IF(B46="×","",IF(Q46="","",VLOOKUP(Q46,【参考】数式用2!$A$3:$C$36,3,FALSE)))</f>
        <v/>
      </c>
      <c r="V46" s="818" t="s">
        <v>193</v>
      </c>
      <c r="W46" s="819"/>
      <c r="X46" s="820" t="s">
        <v>194</v>
      </c>
      <c r="Y46" s="821"/>
      <c r="Z46" s="822" t="s">
        <v>195</v>
      </c>
      <c r="AA46" s="823"/>
      <c r="AB46" s="824" t="s">
        <v>194</v>
      </c>
      <c r="AC46" s="825"/>
      <c r="AD46" s="824" t="s">
        <v>196</v>
      </c>
      <c r="AE46" s="826" t="s">
        <v>197</v>
      </c>
      <c r="AF46" s="827" t="str">
        <f t="shared" si="2"/>
        <v/>
      </c>
      <c r="AG46" s="828" t="s">
        <v>198</v>
      </c>
      <c r="AH46" s="829" t="str">
        <f t="shared" si="0"/>
        <v/>
      </c>
      <c r="AI46" s="830"/>
      <c r="AJ46" s="831"/>
      <c r="AK46" s="830"/>
      <c r="AL46" s="831"/>
    </row>
    <row r="47" spans="1:38" ht="36.75" customHeight="1">
      <c r="A47" s="809">
        <f t="shared" si="1"/>
        <v>36</v>
      </c>
      <c r="B47" s="814"/>
      <c r="C47" s="810" t="str">
        <f>IF(基本情報入力シート!C68="","",基本情報入力シート!C68)</f>
        <v/>
      </c>
      <c r="D47" s="811" t="str">
        <f>IF(基本情報入力シート!D68="","",基本情報入力シート!D68)</f>
        <v/>
      </c>
      <c r="E47" s="811" t="str">
        <f>IF(基本情報入力シート!E68="","",基本情報入力シート!E68)</f>
        <v/>
      </c>
      <c r="F47" s="811" t="str">
        <f>IF(基本情報入力シート!F68="","",基本情報入力シート!F68)</f>
        <v/>
      </c>
      <c r="G47" s="811" t="str">
        <f>IF(基本情報入力シート!G68="","",基本情報入力シート!G68)</f>
        <v/>
      </c>
      <c r="H47" s="811" t="str">
        <f>IF(基本情報入力シート!H68="","",基本情報入力シート!H68)</f>
        <v/>
      </c>
      <c r="I47" s="811" t="str">
        <f>IF(基本情報入力シート!I68="","",基本情報入力シート!I68)</f>
        <v/>
      </c>
      <c r="J47" s="811" t="str">
        <f>IF(基本情報入力シート!J68="","",基本情報入力シート!J68)</f>
        <v/>
      </c>
      <c r="K47" s="811" t="str">
        <f>IF(基本情報入力シート!K68="","",基本情報入力シート!K68)</f>
        <v/>
      </c>
      <c r="L47" s="845" t="str">
        <f>IF(基本情報入力シート!L68="","",基本情報入力シート!L68)</f>
        <v/>
      </c>
      <c r="M47" s="812" t="str">
        <f>IF(基本情報入力シート!M68="","",基本情報入力シート!M68)</f>
        <v/>
      </c>
      <c r="N47" s="812" t="str">
        <f>IF(基本情報入力シート!R68="","",基本情報入力シート!R68)</f>
        <v/>
      </c>
      <c r="O47" s="812" t="str">
        <f>IF(基本情報入力シート!W68="","",基本情報入力シート!W68)</f>
        <v/>
      </c>
      <c r="P47" s="809" t="str">
        <f>IF(基本情報入力シート!X68="","",基本情報入力シート!X68)</f>
        <v/>
      </c>
      <c r="Q47" s="813" t="str">
        <f>IF(基本情報入力シート!Y68="","",基本情報入力シート!Y68)</f>
        <v/>
      </c>
      <c r="R47" s="814"/>
      <c r="S47" s="815" t="str">
        <f>IF(B47="×","",IF(基本情報入力シート!AB68="","",基本情報入力シート!AB68))</f>
        <v/>
      </c>
      <c r="T47" s="816" t="str">
        <f>IF(B47="×","",IF(基本情報入力シート!AA68="","",基本情報入力シート!AA68))</f>
        <v/>
      </c>
      <c r="U47" s="817" t="str">
        <f>IF(B47="×","",IF(Q47="","",VLOOKUP(Q47,【参考】数式用2!$A$3:$C$36,3,FALSE)))</f>
        <v/>
      </c>
      <c r="V47" s="818" t="s">
        <v>193</v>
      </c>
      <c r="W47" s="819"/>
      <c r="X47" s="820" t="s">
        <v>194</v>
      </c>
      <c r="Y47" s="821"/>
      <c r="Z47" s="822" t="s">
        <v>195</v>
      </c>
      <c r="AA47" s="823"/>
      <c r="AB47" s="824" t="s">
        <v>194</v>
      </c>
      <c r="AC47" s="825"/>
      <c r="AD47" s="824" t="s">
        <v>196</v>
      </c>
      <c r="AE47" s="826" t="s">
        <v>197</v>
      </c>
      <c r="AF47" s="827" t="str">
        <f t="shared" si="2"/>
        <v/>
      </c>
      <c r="AG47" s="828" t="s">
        <v>198</v>
      </c>
      <c r="AH47" s="829" t="str">
        <f t="shared" si="0"/>
        <v/>
      </c>
      <c r="AI47" s="830"/>
      <c r="AJ47" s="831"/>
      <c r="AK47" s="830"/>
      <c r="AL47" s="831"/>
    </row>
    <row r="48" spans="1:38" ht="36.75" customHeight="1">
      <c r="A48" s="809">
        <f t="shared" si="1"/>
        <v>37</v>
      </c>
      <c r="B48" s="814"/>
      <c r="C48" s="810" t="str">
        <f>IF(基本情報入力シート!C69="","",基本情報入力シート!C69)</f>
        <v/>
      </c>
      <c r="D48" s="811" t="str">
        <f>IF(基本情報入力シート!D69="","",基本情報入力シート!D69)</f>
        <v/>
      </c>
      <c r="E48" s="811" t="str">
        <f>IF(基本情報入力シート!E69="","",基本情報入力シート!E69)</f>
        <v/>
      </c>
      <c r="F48" s="811" t="str">
        <f>IF(基本情報入力シート!F69="","",基本情報入力シート!F69)</f>
        <v/>
      </c>
      <c r="G48" s="811" t="str">
        <f>IF(基本情報入力シート!G69="","",基本情報入力シート!G69)</f>
        <v/>
      </c>
      <c r="H48" s="811" t="str">
        <f>IF(基本情報入力シート!H69="","",基本情報入力シート!H69)</f>
        <v/>
      </c>
      <c r="I48" s="811" t="str">
        <f>IF(基本情報入力シート!I69="","",基本情報入力シート!I69)</f>
        <v/>
      </c>
      <c r="J48" s="811" t="str">
        <f>IF(基本情報入力シート!J69="","",基本情報入力シート!J69)</f>
        <v/>
      </c>
      <c r="K48" s="811" t="str">
        <f>IF(基本情報入力シート!K69="","",基本情報入力シート!K69)</f>
        <v/>
      </c>
      <c r="L48" s="845" t="str">
        <f>IF(基本情報入力シート!L69="","",基本情報入力シート!L69)</f>
        <v/>
      </c>
      <c r="M48" s="812" t="str">
        <f>IF(基本情報入力シート!M69="","",基本情報入力シート!M69)</f>
        <v/>
      </c>
      <c r="N48" s="812" t="str">
        <f>IF(基本情報入力シート!R69="","",基本情報入力シート!R69)</f>
        <v/>
      </c>
      <c r="O48" s="812" t="str">
        <f>IF(基本情報入力シート!W69="","",基本情報入力シート!W69)</f>
        <v/>
      </c>
      <c r="P48" s="809" t="str">
        <f>IF(基本情報入力シート!X69="","",基本情報入力シート!X69)</f>
        <v/>
      </c>
      <c r="Q48" s="813" t="str">
        <f>IF(基本情報入力シート!Y69="","",基本情報入力シート!Y69)</f>
        <v/>
      </c>
      <c r="R48" s="814"/>
      <c r="S48" s="815" t="str">
        <f>IF(B48="×","",IF(基本情報入力シート!AB69="","",基本情報入力シート!AB69))</f>
        <v/>
      </c>
      <c r="T48" s="816" t="str">
        <f>IF(B48="×","",IF(基本情報入力シート!AA69="","",基本情報入力シート!AA69))</f>
        <v/>
      </c>
      <c r="U48" s="817" t="str">
        <f>IF(B48="×","",IF(Q48="","",VLOOKUP(Q48,【参考】数式用2!$A$3:$C$36,3,FALSE)))</f>
        <v/>
      </c>
      <c r="V48" s="818" t="s">
        <v>193</v>
      </c>
      <c r="W48" s="819"/>
      <c r="X48" s="820" t="s">
        <v>194</v>
      </c>
      <c r="Y48" s="821"/>
      <c r="Z48" s="822" t="s">
        <v>195</v>
      </c>
      <c r="AA48" s="823"/>
      <c r="AB48" s="824" t="s">
        <v>194</v>
      </c>
      <c r="AC48" s="825"/>
      <c r="AD48" s="824" t="s">
        <v>196</v>
      </c>
      <c r="AE48" s="826" t="s">
        <v>197</v>
      </c>
      <c r="AF48" s="827" t="str">
        <f t="shared" si="2"/>
        <v/>
      </c>
      <c r="AG48" s="828" t="s">
        <v>198</v>
      </c>
      <c r="AH48" s="829" t="str">
        <f t="shared" si="0"/>
        <v/>
      </c>
      <c r="AI48" s="830"/>
      <c r="AJ48" s="831"/>
      <c r="AK48" s="830"/>
      <c r="AL48" s="831"/>
    </row>
    <row r="49" spans="1:38" ht="36.75" customHeight="1">
      <c r="A49" s="809">
        <f t="shared" si="1"/>
        <v>38</v>
      </c>
      <c r="B49" s="814"/>
      <c r="C49" s="810" t="str">
        <f>IF(基本情報入力シート!C70="","",基本情報入力シート!C70)</f>
        <v/>
      </c>
      <c r="D49" s="811" t="str">
        <f>IF(基本情報入力シート!D70="","",基本情報入力シート!D70)</f>
        <v/>
      </c>
      <c r="E49" s="811" t="str">
        <f>IF(基本情報入力シート!E70="","",基本情報入力シート!E70)</f>
        <v/>
      </c>
      <c r="F49" s="811" t="str">
        <f>IF(基本情報入力シート!F70="","",基本情報入力シート!F70)</f>
        <v/>
      </c>
      <c r="G49" s="811" t="str">
        <f>IF(基本情報入力シート!G70="","",基本情報入力シート!G70)</f>
        <v/>
      </c>
      <c r="H49" s="811" t="str">
        <f>IF(基本情報入力シート!H70="","",基本情報入力シート!H70)</f>
        <v/>
      </c>
      <c r="I49" s="811" t="str">
        <f>IF(基本情報入力シート!I70="","",基本情報入力シート!I70)</f>
        <v/>
      </c>
      <c r="J49" s="811" t="str">
        <f>IF(基本情報入力シート!J70="","",基本情報入力シート!J70)</f>
        <v/>
      </c>
      <c r="K49" s="811" t="str">
        <f>IF(基本情報入力シート!K70="","",基本情報入力シート!K70)</f>
        <v/>
      </c>
      <c r="L49" s="845" t="str">
        <f>IF(基本情報入力シート!L70="","",基本情報入力シート!L70)</f>
        <v/>
      </c>
      <c r="M49" s="812" t="str">
        <f>IF(基本情報入力シート!M70="","",基本情報入力シート!M70)</f>
        <v/>
      </c>
      <c r="N49" s="812" t="str">
        <f>IF(基本情報入力シート!R70="","",基本情報入力シート!R70)</f>
        <v/>
      </c>
      <c r="O49" s="812" t="str">
        <f>IF(基本情報入力シート!W70="","",基本情報入力シート!W70)</f>
        <v/>
      </c>
      <c r="P49" s="809" t="str">
        <f>IF(基本情報入力シート!X70="","",基本情報入力シート!X70)</f>
        <v/>
      </c>
      <c r="Q49" s="813" t="str">
        <f>IF(基本情報入力シート!Y70="","",基本情報入力シート!Y70)</f>
        <v/>
      </c>
      <c r="R49" s="814"/>
      <c r="S49" s="815" t="str">
        <f>IF(B49="×","",IF(基本情報入力シート!AB70="","",基本情報入力シート!AB70))</f>
        <v/>
      </c>
      <c r="T49" s="816" t="str">
        <f>IF(B49="×","",IF(基本情報入力シート!AA70="","",基本情報入力シート!AA70))</f>
        <v/>
      </c>
      <c r="U49" s="817" t="str">
        <f>IF(B49="×","",IF(Q49="","",VLOOKUP(Q49,【参考】数式用2!$A$3:$C$36,3,FALSE)))</f>
        <v/>
      </c>
      <c r="V49" s="818" t="s">
        <v>193</v>
      </c>
      <c r="W49" s="819"/>
      <c r="X49" s="820" t="s">
        <v>194</v>
      </c>
      <c r="Y49" s="821"/>
      <c r="Z49" s="822" t="s">
        <v>195</v>
      </c>
      <c r="AA49" s="823"/>
      <c r="AB49" s="824" t="s">
        <v>194</v>
      </c>
      <c r="AC49" s="825"/>
      <c r="AD49" s="824" t="s">
        <v>196</v>
      </c>
      <c r="AE49" s="826" t="s">
        <v>197</v>
      </c>
      <c r="AF49" s="827" t="str">
        <f t="shared" si="2"/>
        <v/>
      </c>
      <c r="AG49" s="828" t="s">
        <v>198</v>
      </c>
      <c r="AH49" s="829" t="str">
        <f t="shared" si="0"/>
        <v/>
      </c>
      <c r="AI49" s="830"/>
      <c r="AJ49" s="831"/>
      <c r="AK49" s="830"/>
      <c r="AL49" s="831"/>
    </row>
    <row r="50" spans="1:38" ht="36.75" customHeight="1">
      <c r="A50" s="809">
        <f t="shared" si="1"/>
        <v>39</v>
      </c>
      <c r="B50" s="814"/>
      <c r="C50" s="810" t="str">
        <f>IF(基本情報入力シート!C71="","",基本情報入力シート!C71)</f>
        <v/>
      </c>
      <c r="D50" s="811" t="str">
        <f>IF(基本情報入力シート!D71="","",基本情報入力シート!D71)</f>
        <v/>
      </c>
      <c r="E50" s="811" t="str">
        <f>IF(基本情報入力シート!E71="","",基本情報入力シート!E71)</f>
        <v/>
      </c>
      <c r="F50" s="811" t="str">
        <f>IF(基本情報入力シート!F71="","",基本情報入力シート!F71)</f>
        <v/>
      </c>
      <c r="G50" s="811" t="str">
        <f>IF(基本情報入力シート!G71="","",基本情報入力シート!G71)</f>
        <v/>
      </c>
      <c r="H50" s="811" t="str">
        <f>IF(基本情報入力シート!H71="","",基本情報入力シート!H71)</f>
        <v/>
      </c>
      <c r="I50" s="811" t="str">
        <f>IF(基本情報入力シート!I71="","",基本情報入力シート!I71)</f>
        <v/>
      </c>
      <c r="J50" s="811" t="str">
        <f>IF(基本情報入力シート!J71="","",基本情報入力シート!J71)</f>
        <v/>
      </c>
      <c r="K50" s="811" t="str">
        <f>IF(基本情報入力シート!K71="","",基本情報入力シート!K71)</f>
        <v/>
      </c>
      <c r="L50" s="845" t="str">
        <f>IF(基本情報入力シート!L71="","",基本情報入力シート!L71)</f>
        <v/>
      </c>
      <c r="M50" s="812" t="str">
        <f>IF(基本情報入力シート!M71="","",基本情報入力シート!M71)</f>
        <v/>
      </c>
      <c r="N50" s="812" t="str">
        <f>IF(基本情報入力シート!R71="","",基本情報入力シート!R71)</f>
        <v/>
      </c>
      <c r="O50" s="812" t="str">
        <f>IF(基本情報入力シート!W71="","",基本情報入力シート!W71)</f>
        <v/>
      </c>
      <c r="P50" s="809" t="str">
        <f>IF(基本情報入力シート!X71="","",基本情報入力シート!X71)</f>
        <v/>
      </c>
      <c r="Q50" s="813" t="str">
        <f>IF(基本情報入力シート!Y71="","",基本情報入力シート!Y71)</f>
        <v/>
      </c>
      <c r="R50" s="814"/>
      <c r="S50" s="815" t="str">
        <f>IF(B50="×","",IF(基本情報入力シート!AB71="","",基本情報入力シート!AB71))</f>
        <v/>
      </c>
      <c r="T50" s="816" t="str">
        <f>IF(B50="×","",IF(基本情報入力シート!AA71="","",基本情報入力シート!AA71))</f>
        <v/>
      </c>
      <c r="U50" s="817" t="str">
        <f>IF(B50="×","",IF(Q50="","",VLOOKUP(Q50,【参考】数式用2!$A$3:$C$36,3,FALSE)))</f>
        <v/>
      </c>
      <c r="V50" s="818" t="s">
        <v>193</v>
      </c>
      <c r="W50" s="819"/>
      <c r="X50" s="820" t="s">
        <v>194</v>
      </c>
      <c r="Y50" s="821"/>
      <c r="Z50" s="822" t="s">
        <v>195</v>
      </c>
      <c r="AA50" s="823"/>
      <c r="AB50" s="824" t="s">
        <v>194</v>
      </c>
      <c r="AC50" s="825"/>
      <c r="AD50" s="824" t="s">
        <v>196</v>
      </c>
      <c r="AE50" s="826" t="s">
        <v>197</v>
      </c>
      <c r="AF50" s="827" t="str">
        <f t="shared" si="2"/>
        <v/>
      </c>
      <c r="AG50" s="828" t="s">
        <v>198</v>
      </c>
      <c r="AH50" s="829" t="str">
        <f t="shared" si="0"/>
        <v/>
      </c>
      <c r="AI50" s="830"/>
      <c r="AJ50" s="831"/>
      <c r="AK50" s="830"/>
      <c r="AL50" s="831"/>
    </row>
    <row r="51" spans="1:38" ht="36.75" customHeight="1">
      <c r="A51" s="809">
        <f t="shared" si="1"/>
        <v>40</v>
      </c>
      <c r="B51" s="814"/>
      <c r="C51" s="810" t="str">
        <f>IF(基本情報入力シート!C72="","",基本情報入力シート!C72)</f>
        <v/>
      </c>
      <c r="D51" s="811" t="str">
        <f>IF(基本情報入力シート!D72="","",基本情報入力シート!D72)</f>
        <v/>
      </c>
      <c r="E51" s="811" t="str">
        <f>IF(基本情報入力シート!E72="","",基本情報入力シート!E72)</f>
        <v/>
      </c>
      <c r="F51" s="811" t="str">
        <f>IF(基本情報入力シート!F72="","",基本情報入力シート!F72)</f>
        <v/>
      </c>
      <c r="G51" s="811" t="str">
        <f>IF(基本情報入力シート!G72="","",基本情報入力シート!G72)</f>
        <v/>
      </c>
      <c r="H51" s="811" t="str">
        <f>IF(基本情報入力シート!H72="","",基本情報入力シート!H72)</f>
        <v/>
      </c>
      <c r="I51" s="811" t="str">
        <f>IF(基本情報入力シート!I72="","",基本情報入力シート!I72)</f>
        <v/>
      </c>
      <c r="J51" s="811" t="str">
        <f>IF(基本情報入力シート!J72="","",基本情報入力シート!J72)</f>
        <v/>
      </c>
      <c r="K51" s="811" t="str">
        <f>IF(基本情報入力シート!K72="","",基本情報入力シート!K72)</f>
        <v/>
      </c>
      <c r="L51" s="845" t="str">
        <f>IF(基本情報入力シート!L72="","",基本情報入力シート!L72)</f>
        <v/>
      </c>
      <c r="M51" s="812" t="str">
        <f>IF(基本情報入力シート!M72="","",基本情報入力シート!M72)</f>
        <v/>
      </c>
      <c r="N51" s="812" t="str">
        <f>IF(基本情報入力シート!R72="","",基本情報入力シート!R72)</f>
        <v/>
      </c>
      <c r="O51" s="812" t="str">
        <f>IF(基本情報入力シート!W72="","",基本情報入力シート!W72)</f>
        <v/>
      </c>
      <c r="P51" s="809" t="str">
        <f>IF(基本情報入力シート!X72="","",基本情報入力シート!X72)</f>
        <v/>
      </c>
      <c r="Q51" s="813" t="str">
        <f>IF(基本情報入力シート!Y72="","",基本情報入力シート!Y72)</f>
        <v/>
      </c>
      <c r="R51" s="814"/>
      <c r="S51" s="815" t="str">
        <f>IF(B51="×","",IF(基本情報入力シート!AB72="","",基本情報入力シート!AB72))</f>
        <v/>
      </c>
      <c r="T51" s="816" t="str">
        <f>IF(B51="×","",IF(基本情報入力シート!AA72="","",基本情報入力シート!AA72))</f>
        <v/>
      </c>
      <c r="U51" s="817" t="str">
        <f>IF(B51="×","",IF(Q51="","",VLOOKUP(Q51,【参考】数式用2!$A$3:$C$36,3,FALSE)))</f>
        <v/>
      </c>
      <c r="V51" s="818" t="s">
        <v>193</v>
      </c>
      <c r="W51" s="819"/>
      <c r="X51" s="820" t="s">
        <v>194</v>
      </c>
      <c r="Y51" s="821"/>
      <c r="Z51" s="822" t="s">
        <v>195</v>
      </c>
      <c r="AA51" s="823"/>
      <c r="AB51" s="824" t="s">
        <v>194</v>
      </c>
      <c r="AC51" s="825"/>
      <c r="AD51" s="824" t="s">
        <v>196</v>
      </c>
      <c r="AE51" s="826" t="s">
        <v>197</v>
      </c>
      <c r="AF51" s="827" t="str">
        <f t="shared" si="2"/>
        <v/>
      </c>
      <c r="AG51" s="832" t="s">
        <v>198</v>
      </c>
      <c r="AH51" s="829" t="str">
        <f t="shared" si="0"/>
        <v/>
      </c>
      <c r="AI51" s="830"/>
      <c r="AJ51" s="831"/>
      <c r="AK51" s="830"/>
      <c r="AL51" s="831"/>
    </row>
    <row r="52" spans="1:38" ht="36.75" customHeight="1">
      <c r="A52" s="809">
        <f t="shared" si="1"/>
        <v>41</v>
      </c>
      <c r="B52" s="814"/>
      <c r="C52" s="810" t="str">
        <f>IF(基本情報入力シート!C73="","",基本情報入力シート!C73)</f>
        <v/>
      </c>
      <c r="D52" s="811" t="str">
        <f>IF(基本情報入力シート!D73="","",基本情報入力シート!D73)</f>
        <v/>
      </c>
      <c r="E52" s="811" t="str">
        <f>IF(基本情報入力シート!E73="","",基本情報入力シート!E73)</f>
        <v/>
      </c>
      <c r="F52" s="811" t="str">
        <f>IF(基本情報入力シート!F73="","",基本情報入力シート!F73)</f>
        <v/>
      </c>
      <c r="G52" s="811" t="str">
        <f>IF(基本情報入力シート!G73="","",基本情報入力シート!G73)</f>
        <v/>
      </c>
      <c r="H52" s="811" t="str">
        <f>IF(基本情報入力シート!H73="","",基本情報入力シート!H73)</f>
        <v/>
      </c>
      <c r="I52" s="811" t="str">
        <f>IF(基本情報入力シート!I73="","",基本情報入力シート!I73)</f>
        <v/>
      </c>
      <c r="J52" s="811" t="str">
        <f>IF(基本情報入力シート!J73="","",基本情報入力シート!J73)</f>
        <v/>
      </c>
      <c r="K52" s="811" t="str">
        <f>IF(基本情報入力シート!K73="","",基本情報入力シート!K73)</f>
        <v/>
      </c>
      <c r="L52" s="845" t="str">
        <f>IF(基本情報入力シート!L73="","",基本情報入力シート!L73)</f>
        <v/>
      </c>
      <c r="M52" s="812" t="str">
        <f>IF(基本情報入力シート!M73="","",基本情報入力シート!M73)</f>
        <v/>
      </c>
      <c r="N52" s="812" t="str">
        <f>IF(基本情報入力シート!R73="","",基本情報入力シート!R73)</f>
        <v/>
      </c>
      <c r="O52" s="812" t="str">
        <f>IF(基本情報入力シート!W73="","",基本情報入力シート!W73)</f>
        <v/>
      </c>
      <c r="P52" s="809" t="str">
        <f>IF(基本情報入力シート!X73="","",基本情報入力シート!X73)</f>
        <v/>
      </c>
      <c r="Q52" s="813" t="str">
        <f>IF(基本情報入力シート!Y73="","",基本情報入力シート!Y73)</f>
        <v/>
      </c>
      <c r="R52" s="814"/>
      <c r="S52" s="815" t="str">
        <f>IF(B52="×","",IF(基本情報入力シート!AB73="","",基本情報入力シート!AB73))</f>
        <v/>
      </c>
      <c r="T52" s="816" t="str">
        <f>IF(B52="×","",IF(基本情報入力シート!AA73="","",基本情報入力シート!AA73))</f>
        <v/>
      </c>
      <c r="U52" s="817" t="str">
        <f>IF(B52="×","",IF(Q52="","",VLOOKUP(Q52,【参考】数式用2!$A$3:$C$36,3,FALSE)))</f>
        <v/>
      </c>
      <c r="V52" s="818" t="s">
        <v>193</v>
      </c>
      <c r="W52" s="819"/>
      <c r="X52" s="820" t="s">
        <v>194</v>
      </c>
      <c r="Y52" s="821"/>
      <c r="Z52" s="822" t="s">
        <v>195</v>
      </c>
      <c r="AA52" s="823"/>
      <c r="AB52" s="824" t="s">
        <v>194</v>
      </c>
      <c r="AC52" s="825"/>
      <c r="AD52" s="824" t="s">
        <v>196</v>
      </c>
      <c r="AE52" s="826" t="s">
        <v>197</v>
      </c>
      <c r="AF52" s="827" t="str">
        <f t="shared" si="2"/>
        <v/>
      </c>
      <c r="AG52" s="832" t="s">
        <v>198</v>
      </c>
      <c r="AH52" s="829" t="str">
        <f t="shared" si="0"/>
        <v/>
      </c>
      <c r="AI52" s="830"/>
      <c r="AJ52" s="831"/>
      <c r="AK52" s="830"/>
      <c r="AL52" s="831"/>
    </row>
    <row r="53" spans="1:38" ht="36.75" customHeight="1">
      <c r="A53" s="809">
        <f t="shared" si="1"/>
        <v>42</v>
      </c>
      <c r="B53" s="814"/>
      <c r="C53" s="810" t="str">
        <f>IF(基本情報入力シート!C74="","",基本情報入力シート!C74)</f>
        <v/>
      </c>
      <c r="D53" s="811" t="str">
        <f>IF(基本情報入力シート!D74="","",基本情報入力シート!D74)</f>
        <v/>
      </c>
      <c r="E53" s="811" t="str">
        <f>IF(基本情報入力シート!E74="","",基本情報入力シート!E74)</f>
        <v/>
      </c>
      <c r="F53" s="811" t="str">
        <f>IF(基本情報入力シート!F74="","",基本情報入力シート!F74)</f>
        <v/>
      </c>
      <c r="G53" s="811" t="str">
        <f>IF(基本情報入力シート!G74="","",基本情報入力シート!G74)</f>
        <v/>
      </c>
      <c r="H53" s="811" t="str">
        <f>IF(基本情報入力シート!H74="","",基本情報入力シート!H74)</f>
        <v/>
      </c>
      <c r="I53" s="811" t="str">
        <f>IF(基本情報入力シート!I74="","",基本情報入力シート!I74)</f>
        <v/>
      </c>
      <c r="J53" s="811" t="str">
        <f>IF(基本情報入力シート!J74="","",基本情報入力シート!J74)</f>
        <v/>
      </c>
      <c r="K53" s="811" t="str">
        <f>IF(基本情報入力シート!K74="","",基本情報入力シート!K74)</f>
        <v/>
      </c>
      <c r="L53" s="845" t="str">
        <f>IF(基本情報入力シート!L74="","",基本情報入力シート!L74)</f>
        <v/>
      </c>
      <c r="M53" s="812" t="str">
        <f>IF(基本情報入力シート!M74="","",基本情報入力シート!M74)</f>
        <v/>
      </c>
      <c r="N53" s="812" t="str">
        <f>IF(基本情報入力シート!R74="","",基本情報入力シート!R74)</f>
        <v/>
      </c>
      <c r="O53" s="812" t="str">
        <f>IF(基本情報入力シート!W74="","",基本情報入力シート!W74)</f>
        <v/>
      </c>
      <c r="P53" s="809" t="str">
        <f>IF(基本情報入力シート!X74="","",基本情報入力シート!X74)</f>
        <v/>
      </c>
      <c r="Q53" s="813" t="str">
        <f>IF(基本情報入力シート!Y74="","",基本情報入力シート!Y74)</f>
        <v/>
      </c>
      <c r="R53" s="814"/>
      <c r="S53" s="815" t="str">
        <f>IF(B53="×","",IF(基本情報入力シート!AB74="","",基本情報入力シート!AB74))</f>
        <v/>
      </c>
      <c r="T53" s="816" t="str">
        <f>IF(B53="×","",IF(基本情報入力シート!AA74="","",基本情報入力シート!AA74))</f>
        <v/>
      </c>
      <c r="U53" s="817" t="str">
        <f>IF(B53="×","",IF(Q53="","",VLOOKUP(Q53,【参考】数式用2!$A$3:$C$36,3,FALSE)))</f>
        <v/>
      </c>
      <c r="V53" s="818" t="s">
        <v>193</v>
      </c>
      <c r="W53" s="819"/>
      <c r="X53" s="820" t="s">
        <v>194</v>
      </c>
      <c r="Y53" s="821"/>
      <c r="Z53" s="822" t="s">
        <v>195</v>
      </c>
      <c r="AA53" s="823"/>
      <c r="AB53" s="824" t="s">
        <v>194</v>
      </c>
      <c r="AC53" s="825"/>
      <c r="AD53" s="824" t="s">
        <v>196</v>
      </c>
      <c r="AE53" s="826" t="s">
        <v>197</v>
      </c>
      <c r="AF53" s="827" t="str">
        <f t="shared" si="2"/>
        <v/>
      </c>
      <c r="AG53" s="832" t="s">
        <v>198</v>
      </c>
      <c r="AH53" s="829" t="str">
        <f t="shared" si="0"/>
        <v/>
      </c>
      <c r="AI53" s="830"/>
      <c r="AJ53" s="831"/>
      <c r="AK53" s="830"/>
      <c r="AL53" s="831"/>
    </row>
    <row r="54" spans="1:38" ht="36.75" customHeight="1">
      <c r="A54" s="809">
        <f t="shared" si="1"/>
        <v>43</v>
      </c>
      <c r="B54" s="814"/>
      <c r="C54" s="810" t="str">
        <f>IF(基本情報入力シート!C75="","",基本情報入力シート!C75)</f>
        <v/>
      </c>
      <c r="D54" s="811" t="str">
        <f>IF(基本情報入力シート!D75="","",基本情報入力シート!D75)</f>
        <v/>
      </c>
      <c r="E54" s="811" t="str">
        <f>IF(基本情報入力シート!E75="","",基本情報入力シート!E75)</f>
        <v/>
      </c>
      <c r="F54" s="811" t="str">
        <f>IF(基本情報入力シート!F75="","",基本情報入力シート!F75)</f>
        <v/>
      </c>
      <c r="G54" s="811" t="str">
        <f>IF(基本情報入力シート!G75="","",基本情報入力シート!G75)</f>
        <v/>
      </c>
      <c r="H54" s="811" t="str">
        <f>IF(基本情報入力シート!H75="","",基本情報入力シート!H75)</f>
        <v/>
      </c>
      <c r="I54" s="811" t="str">
        <f>IF(基本情報入力シート!I75="","",基本情報入力シート!I75)</f>
        <v/>
      </c>
      <c r="J54" s="811" t="str">
        <f>IF(基本情報入力シート!J75="","",基本情報入力シート!J75)</f>
        <v/>
      </c>
      <c r="K54" s="811" t="str">
        <f>IF(基本情報入力シート!K75="","",基本情報入力シート!K75)</f>
        <v/>
      </c>
      <c r="L54" s="845" t="str">
        <f>IF(基本情報入力シート!L75="","",基本情報入力シート!L75)</f>
        <v/>
      </c>
      <c r="M54" s="812" t="str">
        <f>IF(基本情報入力シート!M75="","",基本情報入力シート!M75)</f>
        <v/>
      </c>
      <c r="N54" s="812" t="str">
        <f>IF(基本情報入力シート!R75="","",基本情報入力シート!R75)</f>
        <v/>
      </c>
      <c r="O54" s="812" t="str">
        <f>IF(基本情報入力シート!W75="","",基本情報入力シート!W75)</f>
        <v/>
      </c>
      <c r="P54" s="809" t="str">
        <f>IF(基本情報入力シート!X75="","",基本情報入力シート!X75)</f>
        <v/>
      </c>
      <c r="Q54" s="813" t="str">
        <f>IF(基本情報入力シート!Y75="","",基本情報入力シート!Y75)</f>
        <v/>
      </c>
      <c r="R54" s="814"/>
      <c r="S54" s="815" t="str">
        <f>IF(B54="×","",IF(基本情報入力シート!AB75="","",基本情報入力シート!AB75))</f>
        <v/>
      </c>
      <c r="T54" s="816" t="str">
        <f>IF(B54="×","",IF(基本情報入力シート!AA75="","",基本情報入力シート!AA75))</f>
        <v/>
      </c>
      <c r="U54" s="817" t="str">
        <f>IF(B54="×","",IF(Q54="","",VLOOKUP(Q54,【参考】数式用2!$A$3:$C$36,3,FALSE)))</f>
        <v/>
      </c>
      <c r="V54" s="818" t="s">
        <v>193</v>
      </c>
      <c r="W54" s="819"/>
      <c r="X54" s="820" t="s">
        <v>194</v>
      </c>
      <c r="Y54" s="821"/>
      <c r="Z54" s="822" t="s">
        <v>195</v>
      </c>
      <c r="AA54" s="823"/>
      <c r="AB54" s="824" t="s">
        <v>194</v>
      </c>
      <c r="AC54" s="825"/>
      <c r="AD54" s="824" t="s">
        <v>196</v>
      </c>
      <c r="AE54" s="826" t="s">
        <v>197</v>
      </c>
      <c r="AF54" s="827" t="str">
        <f t="shared" si="2"/>
        <v/>
      </c>
      <c r="AG54" s="832" t="s">
        <v>198</v>
      </c>
      <c r="AH54" s="829" t="str">
        <f t="shared" si="0"/>
        <v/>
      </c>
      <c r="AI54" s="830"/>
      <c r="AJ54" s="831"/>
      <c r="AK54" s="830"/>
      <c r="AL54" s="831"/>
    </row>
    <row r="55" spans="1:38" ht="36.75" customHeight="1">
      <c r="A55" s="809">
        <f t="shared" si="1"/>
        <v>44</v>
      </c>
      <c r="B55" s="814"/>
      <c r="C55" s="810" t="str">
        <f>IF(基本情報入力シート!C76="","",基本情報入力シート!C76)</f>
        <v/>
      </c>
      <c r="D55" s="811" t="str">
        <f>IF(基本情報入力シート!D76="","",基本情報入力シート!D76)</f>
        <v/>
      </c>
      <c r="E55" s="811" t="str">
        <f>IF(基本情報入力シート!E76="","",基本情報入力シート!E76)</f>
        <v/>
      </c>
      <c r="F55" s="811" t="str">
        <f>IF(基本情報入力シート!F76="","",基本情報入力シート!F76)</f>
        <v/>
      </c>
      <c r="G55" s="811" t="str">
        <f>IF(基本情報入力シート!G76="","",基本情報入力シート!G76)</f>
        <v/>
      </c>
      <c r="H55" s="811" t="str">
        <f>IF(基本情報入力シート!H76="","",基本情報入力シート!H76)</f>
        <v/>
      </c>
      <c r="I55" s="811" t="str">
        <f>IF(基本情報入力シート!I76="","",基本情報入力シート!I76)</f>
        <v/>
      </c>
      <c r="J55" s="811" t="str">
        <f>IF(基本情報入力シート!J76="","",基本情報入力シート!J76)</f>
        <v/>
      </c>
      <c r="K55" s="811" t="str">
        <f>IF(基本情報入力シート!K76="","",基本情報入力シート!K76)</f>
        <v/>
      </c>
      <c r="L55" s="845" t="str">
        <f>IF(基本情報入力シート!L76="","",基本情報入力シート!L76)</f>
        <v/>
      </c>
      <c r="M55" s="812" t="str">
        <f>IF(基本情報入力シート!M76="","",基本情報入力シート!M76)</f>
        <v/>
      </c>
      <c r="N55" s="812" t="str">
        <f>IF(基本情報入力シート!R76="","",基本情報入力シート!R76)</f>
        <v/>
      </c>
      <c r="O55" s="812" t="str">
        <f>IF(基本情報入力シート!W76="","",基本情報入力シート!W76)</f>
        <v/>
      </c>
      <c r="P55" s="809" t="str">
        <f>IF(基本情報入力シート!X76="","",基本情報入力シート!X76)</f>
        <v/>
      </c>
      <c r="Q55" s="813" t="str">
        <f>IF(基本情報入力シート!Y76="","",基本情報入力シート!Y76)</f>
        <v/>
      </c>
      <c r="R55" s="814"/>
      <c r="S55" s="815" t="str">
        <f>IF(B55="×","",IF(基本情報入力シート!AB76="","",基本情報入力シート!AB76))</f>
        <v/>
      </c>
      <c r="T55" s="816" t="str">
        <f>IF(B55="×","",IF(基本情報入力シート!AA76="","",基本情報入力シート!AA76))</f>
        <v/>
      </c>
      <c r="U55" s="817" t="str">
        <f>IF(B55="×","",IF(Q55="","",VLOOKUP(Q55,【参考】数式用2!$A$3:$C$36,3,FALSE)))</f>
        <v/>
      </c>
      <c r="V55" s="818" t="s">
        <v>193</v>
      </c>
      <c r="W55" s="819"/>
      <c r="X55" s="820" t="s">
        <v>194</v>
      </c>
      <c r="Y55" s="821"/>
      <c r="Z55" s="822" t="s">
        <v>195</v>
      </c>
      <c r="AA55" s="823"/>
      <c r="AB55" s="824" t="s">
        <v>194</v>
      </c>
      <c r="AC55" s="825"/>
      <c r="AD55" s="824" t="s">
        <v>196</v>
      </c>
      <c r="AE55" s="826" t="s">
        <v>197</v>
      </c>
      <c r="AF55" s="827" t="str">
        <f t="shared" si="2"/>
        <v/>
      </c>
      <c r="AG55" s="832" t="s">
        <v>198</v>
      </c>
      <c r="AH55" s="829" t="str">
        <f t="shared" si="0"/>
        <v/>
      </c>
      <c r="AI55" s="830"/>
      <c r="AJ55" s="831"/>
      <c r="AK55" s="830"/>
      <c r="AL55" s="831"/>
    </row>
    <row r="56" spans="1:38" ht="36.75" customHeight="1">
      <c r="A56" s="809">
        <f t="shared" si="1"/>
        <v>45</v>
      </c>
      <c r="B56" s="814"/>
      <c r="C56" s="810" t="str">
        <f>IF(基本情報入力シート!C77="","",基本情報入力シート!C77)</f>
        <v/>
      </c>
      <c r="D56" s="811" t="str">
        <f>IF(基本情報入力シート!D77="","",基本情報入力シート!D77)</f>
        <v/>
      </c>
      <c r="E56" s="811" t="str">
        <f>IF(基本情報入力シート!E77="","",基本情報入力シート!E77)</f>
        <v/>
      </c>
      <c r="F56" s="811" t="str">
        <f>IF(基本情報入力シート!F77="","",基本情報入力シート!F77)</f>
        <v/>
      </c>
      <c r="G56" s="811" t="str">
        <f>IF(基本情報入力シート!G77="","",基本情報入力シート!G77)</f>
        <v/>
      </c>
      <c r="H56" s="811" t="str">
        <f>IF(基本情報入力シート!H77="","",基本情報入力シート!H77)</f>
        <v/>
      </c>
      <c r="I56" s="811" t="str">
        <f>IF(基本情報入力シート!I77="","",基本情報入力シート!I77)</f>
        <v/>
      </c>
      <c r="J56" s="811" t="str">
        <f>IF(基本情報入力シート!J77="","",基本情報入力シート!J77)</f>
        <v/>
      </c>
      <c r="K56" s="811" t="str">
        <f>IF(基本情報入力シート!K77="","",基本情報入力シート!K77)</f>
        <v/>
      </c>
      <c r="L56" s="845" t="str">
        <f>IF(基本情報入力シート!L77="","",基本情報入力シート!L77)</f>
        <v/>
      </c>
      <c r="M56" s="812" t="str">
        <f>IF(基本情報入力シート!M77="","",基本情報入力シート!M77)</f>
        <v/>
      </c>
      <c r="N56" s="812" t="str">
        <f>IF(基本情報入力シート!R77="","",基本情報入力シート!R77)</f>
        <v/>
      </c>
      <c r="O56" s="812" t="str">
        <f>IF(基本情報入力シート!W77="","",基本情報入力シート!W77)</f>
        <v/>
      </c>
      <c r="P56" s="809" t="str">
        <f>IF(基本情報入力シート!X77="","",基本情報入力シート!X77)</f>
        <v/>
      </c>
      <c r="Q56" s="813" t="str">
        <f>IF(基本情報入力シート!Y77="","",基本情報入力シート!Y77)</f>
        <v/>
      </c>
      <c r="R56" s="814"/>
      <c r="S56" s="815" t="str">
        <f>IF(B56="×","",IF(基本情報入力シート!AB77="","",基本情報入力シート!AB77))</f>
        <v/>
      </c>
      <c r="T56" s="816" t="str">
        <f>IF(B56="×","",IF(基本情報入力シート!AA77="","",基本情報入力シート!AA77))</f>
        <v/>
      </c>
      <c r="U56" s="817" t="str">
        <f>IF(B56="×","",IF(Q56="","",VLOOKUP(Q56,【参考】数式用2!$A$3:$C$36,3,FALSE)))</f>
        <v/>
      </c>
      <c r="V56" s="818" t="s">
        <v>193</v>
      </c>
      <c r="W56" s="819"/>
      <c r="X56" s="820" t="s">
        <v>194</v>
      </c>
      <c r="Y56" s="821"/>
      <c r="Z56" s="822" t="s">
        <v>195</v>
      </c>
      <c r="AA56" s="823"/>
      <c r="AB56" s="824" t="s">
        <v>194</v>
      </c>
      <c r="AC56" s="825"/>
      <c r="AD56" s="824" t="s">
        <v>196</v>
      </c>
      <c r="AE56" s="826" t="s">
        <v>197</v>
      </c>
      <c r="AF56" s="827" t="str">
        <f t="shared" si="2"/>
        <v/>
      </c>
      <c r="AG56" s="832" t="s">
        <v>198</v>
      </c>
      <c r="AH56" s="829" t="str">
        <f t="shared" si="0"/>
        <v/>
      </c>
      <c r="AI56" s="830"/>
      <c r="AJ56" s="831"/>
      <c r="AK56" s="830"/>
      <c r="AL56" s="831"/>
    </row>
    <row r="57" spans="1:38" ht="36.75" customHeight="1">
      <c r="A57" s="809">
        <f t="shared" si="1"/>
        <v>46</v>
      </c>
      <c r="B57" s="814"/>
      <c r="C57" s="810" t="str">
        <f>IF(基本情報入力シート!C78="","",基本情報入力シート!C78)</f>
        <v/>
      </c>
      <c r="D57" s="811" t="str">
        <f>IF(基本情報入力シート!D78="","",基本情報入力シート!D78)</f>
        <v/>
      </c>
      <c r="E57" s="811" t="str">
        <f>IF(基本情報入力シート!E78="","",基本情報入力シート!E78)</f>
        <v/>
      </c>
      <c r="F57" s="811" t="str">
        <f>IF(基本情報入力シート!F78="","",基本情報入力シート!F78)</f>
        <v/>
      </c>
      <c r="G57" s="811" t="str">
        <f>IF(基本情報入力シート!G78="","",基本情報入力シート!G78)</f>
        <v/>
      </c>
      <c r="H57" s="811" t="str">
        <f>IF(基本情報入力シート!H78="","",基本情報入力シート!H78)</f>
        <v/>
      </c>
      <c r="I57" s="811" t="str">
        <f>IF(基本情報入力シート!I78="","",基本情報入力シート!I78)</f>
        <v/>
      </c>
      <c r="J57" s="811" t="str">
        <f>IF(基本情報入力シート!J78="","",基本情報入力シート!J78)</f>
        <v/>
      </c>
      <c r="K57" s="811" t="str">
        <f>IF(基本情報入力シート!K78="","",基本情報入力シート!K78)</f>
        <v/>
      </c>
      <c r="L57" s="845" t="str">
        <f>IF(基本情報入力シート!L78="","",基本情報入力シート!L78)</f>
        <v/>
      </c>
      <c r="M57" s="812" t="str">
        <f>IF(基本情報入力シート!M78="","",基本情報入力シート!M78)</f>
        <v/>
      </c>
      <c r="N57" s="812" t="str">
        <f>IF(基本情報入力シート!R78="","",基本情報入力シート!R78)</f>
        <v/>
      </c>
      <c r="O57" s="812" t="str">
        <f>IF(基本情報入力シート!W78="","",基本情報入力シート!W78)</f>
        <v/>
      </c>
      <c r="P57" s="809" t="str">
        <f>IF(基本情報入力シート!X78="","",基本情報入力シート!X78)</f>
        <v/>
      </c>
      <c r="Q57" s="813" t="str">
        <f>IF(基本情報入力シート!Y78="","",基本情報入力シート!Y78)</f>
        <v/>
      </c>
      <c r="R57" s="814"/>
      <c r="S57" s="815" t="str">
        <f>IF(B57="×","",IF(基本情報入力シート!AB78="","",基本情報入力シート!AB78))</f>
        <v/>
      </c>
      <c r="T57" s="816" t="str">
        <f>IF(B57="×","",IF(基本情報入力シート!AA78="","",基本情報入力シート!AA78))</f>
        <v/>
      </c>
      <c r="U57" s="817" t="str">
        <f>IF(B57="×","",IF(Q57="","",VLOOKUP(Q57,【参考】数式用2!$A$3:$C$36,3,FALSE)))</f>
        <v/>
      </c>
      <c r="V57" s="818" t="s">
        <v>193</v>
      </c>
      <c r="W57" s="819"/>
      <c r="X57" s="820" t="s">
        <v>194</v>
      </c>
      <c r="Y57" s="821"/>
      <c r="Z57" s="822" t="s">
        <v>195</v>
      </c>
      <c r="AA57" s="823"/>
      <c r="AB57" s="824" t="s">
        <v>194</v>
      </c>
      <c r="AC57" s="825"/>
      <c r="AD57" s="824" t="s">
        <v>196</v>
      </c>
      <c r="AE57" s="826" t="s">
        <v>197</v>
      </c>
      <c r="AF57" s="827" t="str">
        <f t="shared" si="2"/>
        <v/>
      </c>
      <c r="AG57" s="832" t="s">
        <v>198</v>
      </c>
      <c r="AH57" s="829" t="str">
        <f t="shared" si="0"/>
        <v/>
      </c>
      <c r="AI57" s="830"/>
      <c r="AJ57" s="831"/>
      <c r="AK57" s="830"/>
      <c r="AL57" s="831"/>
    </row>
    <row r="58" spans="1:38" ht="36.75" customHeight="1">
      <c r="A58" s="809">
        <f t="shared" si="1"/>
        <v>47</v>
      </c>
      <c r="B58" s="814"/>
      <c r="C58" s="810" t="str">
        <f>IF(基本情報入力シート!C79="","",基本情報入力シート!C79)</f>
        <v/>
      </c>
      <c r="D58" s="811" t="str">
        <f>IF(基本情報入力シート!D79="","",基本情報入力シート!D79)</f>
        <v/>
      </c>
      <c r="E58" s="811" t="str">
        <f>IF(基本情報入力シート!E79="","",基本情報入力シート!E79)</f>
        <v/>
      </c>
      <c r="F58" s="811" t="str">
        <f>IF(基本情報入力シート!F79="","",基本情報入力シート!F79)</f>
        <v/>
      </c>
      <c r="G58" s="811" t="str">
        <f>IF(基本情報入力シート!G79="","",基本情報入力シート!G79)</f>
        <v/>
      </c>
      <c r="H58" s="811" t="str">
        <f>IF(基本情報入力シート!H79="","",基本情報入力シート!H79)</f>
        <v/>
      </c>
      <c r="I58" s="811" t="str">
        <f>IF(基本情報入力シート!I79="","",基本情報入力シート!I79)</f>
        <v/>
      </c>
      <c r="J58" s="811" t="str">
        <f>IF(基本情報入力シート!J79="","",基本情報入力シート!J79)</f>
        <v/>
      </c>
      <c r="K58" s="811" t="str">
        <f>IF(基本情報入力シート!K79="","",基本情報入力シート!K79)</f>
        <v/>
      </c>
      <c r="L58" s="845" t="str">
        <f>IF(基本情報入力シート!L79="","",基本情報入力シート!L79)</f>
        <v/>
      </c>
      <c r="M58" s="812" t="str">
        <f>IF(基本情報入力シート!M79="","",基本情報入力シート!M79)</f>
        <v/>
      </c>
      <c r="N58" s="812" t="str">
        <f>IF(基本情報入力シート!R79="","",基本情報入力シート!R79)</f>
        <v/>
      </c>
      <c r="O58" s="812" t="str">
        <f>IF(基本情報入力シート!W79="","",基本情報入力シート!W79)</f>
        <v/>
      </c>
      <c r="P58" s="809" t="str">
        <f>IF(基本情報入力シート!X79="","",基本情報入力シート!X79)</f>
        <v/>
      </c>
      <c r="Q58" s="813" t="str">
        <f>IF(基本情報入力シート!Y79="","",基本情報入力シート!Y79)</f>
        <v/>
      </c>
      <c r="R58" s="814"/>
      <c r="S58" s="815" t="str">
        <f>IF(B58="×","",IF(基本情報入力シート!AB79="","",基本情報入力シート!AB79))</f>
        <v/>
      </c>
      <c r="T58" s="816" t="str">
        <f>IF(B58="×","",IF(基本情報入力シート!AA79="","",基本情報入力シート!AA79))</f>
        <v/>
      </c>
      <c r="U58" s="817" t="str">
        <f>IF(B58="×","",IF(Q58="","",VLOOKUP(Q58,【参考】数式用2!$A$3:$C$36,3,FALSE)))</f>
        <v/>
      </c>
      <c r="V58" s="818" t="s">
        <v>193</v>
      </c>
      <c r="W58" s="819"/>
      <c r="X58" s="820" t="s">
        <v>194</v>
      </c>
      <c r="Y58" s="821"/>
      <c r="Z58" s="822" t="s">
        <v>195</v>
      </c>
      <c r="AA58" s="823"/>
      <c r="AB58" s="824" t="s">
        <v>194</v>
      </c>
      <c r="AC58" s="825"/>
      <c r="AD58" s="824" t="s">
        <v>196</v>
      </c>
      <c r="AE58" s="826" t="s">
        <v>197</v>
      </c>
      <c r="AF58" s="827" t="str">
        <f t="shared" si="2"/>
        <v/>
      </c>
      <c r="AG58" s="832" t="s">
        <v>198</v>
      </c>
      <c r="AH58" s="829" t="str">
        <f t="shared" si="0"/>
        <v/>
      </c>
      <c r="AI58" s="830"/>
      <c r="AJ58" s="831"/>
      <c r="AK58" s="830"/>
      <c r="AL58" s="831"/>
    </row>
    <row r="59" spans="1:38" ht="36.75" customHeight="1">
      <c r="A59" s="809">
        <f t="shared" si="1"/>
        <v>48</v>
      </c>
      <c r="B59" s="814"/>
      <c r="C59" s="810" t="str">
        <f>IF(基本情報入力シート!C80="","",基本情報入力シート!C80)</f>
        <v/>
      </c>
      <c r="D59" s="811" t="str">
        <f>IF(基本情報入力シート!D80="","",基本情報入力シート!D80)</f>
        <v/>
      </c>
      <c r="E59" s="811" t="str">
        <f>IF(基本情報入力シート!E80="","",基本情報入力シート!E80)</f>
        <v/>
      </c>
      <c r="F59" s="811" t="str">
        <f>IF(基本情報入力シート!F80="","",基本情報入力シート!F80)</f>
        <v/>
      </c>
      <c r="G59" s="811" t="str">
        <f>IF(基本情報入力シート!G80="","",基本情報入力シート!G80)</f>
        <v/>
      </c>
      <c r="H59" s="811" t="str">
        <f>IF(基本情報入力シート!H80="","",基本情報入力シート!H80)</f>
        <v/>
      </c>
      <c r="I59" s="811" t="str">
        <f>IF(基本情報入力シート!I80="","",基本情報入力シート!I80)</f>
        <v/>
      </c>
      <c r="J59" s="811" t="str">
        <f>IF(基本情報入力シート!J80="","",基本情報入力シート!J80)</f>
        <v/>
      </c>
      <c r="K59" s="811" t="str">
        <f>IF(基本情報入力シート!K80="","",基本情報入力シート!K80)</f>
        <v/>
      </c>
      <c r="L59" s="845" t="str">
        <f>IF(基本情報入力シート!L80="","",基本情報入力シート!L80)</f>
        <v/>
      </c>
      <c r="M59" s="812" t="str">
        <f>IF(基本情報入力シート!M80="","",基本情報入力シート!M80)</f>
        <v/>
      </c>
      <c r="N59" s="812" t="str">
        <f>IF(基本情報入力シート!R80="","",基本情報入力シート!R80)</f>
        <v/>
      </c>
      <c r="O59" s="812" t="str">
        <f>IF(基本情報入力シート!W80="","",基本情報入力シート!W80)</f>
        <v/>
      </c>
      <c r="P59" s="809" t="str">
        <f>IF(基本情報入力シート!X80="","",基本情報入力シート!X80)</f>
        <v/>
      </c>
      <c r="Q59" s="813" t="str">
        <f>IF(基本情報入力シート!Y80="","",基本情報入力シート!Y80)</f>
        <v/>
      </c>
      <c r="R59" s="814"/>
      <c r="S59" s="815" t="str">
        <f>IF(B59="×","",IF(基本情報入力シート!AB80="","",基本情報入力シート!AB80))</f>
        <v/>
      </c>
      <c r="T59" s="816" t="str">
        <f>IF(B59="×","",IF(基本情報入力シート!AA80="","",基本情報入力シート!AA80))</f>
        <v/>
      </c>
      <c r="U59" s="817" t="str">
        <f>IF(B59="×","",IF(Q59="","",VLOOKUP(Q59,【参考】数式用2!$A$3:$C$36,3,FALSE)))</f>
        <v/>
      </c>
      <c r="V59" s="818" t="s">
        <v>193</v>
      </c>
      <c r="W59" s="819"/>
      <c r="X59" s="820" t="s">
        <v>194</v>
      </c>
      <c r="Y59" s="821"/>
      <c r="Z59" s="822" t="s">
        <v>195</v>
      </c>
      <c r="AA59" s="823"/>
      <c r="AB59" s="824" t="s">
        <v>194</v>
      </c>
      <c r="AC59" s="825"/>
      <c r="AD59" s="824" t="s">
        <v>196</v>
      </c>
      <c r="AE59" s="826" t="s">
        <v>197</v>
      </c>
      <c r="AF59" s="827" t="str">
        <f t="shared" si="2"/>
        <v/>
      </c>
      <c r="AG59" s="832" t="s">
        <v>198</v>
      </c>
      <c r="AH59" s="829" t="str">
        <f t="shared" si="0"/>
        <v/>
      </c>
      <c r="AI59" s="830"/>
      <c r="AJ59" s="831"/>
      <c r="AK59" s="830"/>
      <c r="AL59" s="831"/>
    </row>
    <row r="60" spans="1:38" ht="36.75" customHeight="1">
      <c r="A60" s="809">
        <f t="shared" si="1"/>
        <v>49</v>
      </c>
      <c r="B60" s="814"/>
      <c r="C60" s="810" t="str">
        <f>IF(基本情報入力シート!C81="","",基本情報入力シート!C81)</f>
        <v/>
      </c>
      <c r="D60" s="811" t="str">
        <f>IF(基本情報入力シート!D81="","",基本情報入力シート!D81)</f>
        <v/>
      </c>
      <c r="E60" s="811" t="str">
        <f>IF(基本情報入力シート!E81="","",基本情報入力シート!E81)</f>
        <v/>
      </c>
      <c r="F60" s="811" t="str">
        <f>IF(基本情報入力シート!F81="","",基本情報入力シート!F81)</f>
        <v/>
      </c>
      <c r="G60" s="811" t="str">
        <f>IF(基本情報入力シート!G81="","",基本情報入力シート!G81)</f>
        <v/>
      </c>
      <c r="H60" s="811" t="str">
        <f>IF(基本情報入力シート!H81="","",基本情報入力シート!H81)</f>
        <v/>
      </c>
      <c r="I60" s="811" t="str">
        <f>IF(基本情報入力シート!I81="","",基本情報入力シート!I81)</f>
        <v/>
      </c>
      <c r="J60" s="811" t="str">
        <f>IF(基本情報入力シート!J81="","",基本情報入力シート!J81)</f>
        <v/>
      </c>
      <c r="K60" s="811" t="str">
        <f>IF(基本情報入力シート!K81="","",基本情報入力シート!K81)</f>
        <v/>
      </c>
      <c r="L60" s="845" t="str">
        <f>IF(基本情報入力シート!L81="","",基本情報入力シート!L81)</f>
        <v/>
      </c>
      <c r="M60" s="812" t="str">
        <f>IF(基本情報入力シート!M81="","",基本情報入力シート!M81)</f>
        <v/>
      </c>
      <c r="N60" s="812" t="str">
        <f>IF(基本情報入力シート!R81="","",基本情報入力シート!R81)</f>
        <v/>
      </c>
      <c r="O60" s="812" t="str">
        <f>IF(基本情報入力シート!W81="","",基本情報入力シート!W81)</f>
        <v/>
      </c>
      <c r="P60" s="809" t="str">
        <f>IF(基本情報入力シート!X81="","",基本情報入力シート!X81)</f>
        <v/>
      </c>
      <c r="Q60" s="813" t="str">
        <f>IF(基本情報入力シート!Y81="","",基本情報入力シート!Y81)</f>
        <v/>
      </c>
      <c r="R60" s="814"/>
      <c r="S60" s="815" t="str">
        <f>IF(B60="×","",IF(基本情報入力シート!AB81="","",基本情報入力シート!AB81))</f>
        <v/>
      </c>
      <c r="T60" s="816" t="str">
        <f>IF(B60="×","",IF(基本情報入力シート!AA81="","",基本情報入力シート!AA81))</f>
        <v/>
      </c>
      <c r="U60" s="817" t="str">
        <f>IF(B60="×","",IF(Q60="","",VLOOKUP(Q60,【参考】数式用2!$A$3:$C$36,3,FALSE)))</f>
        <v/>
      </c>
      <c r="V60" s="818" t="s">
        <v>193</v>
      </c>
      <c r="W60" s="819"/>
      <c r="X60" s="820" t="s">
        <v>194</v>
      </c>
      <c r="Y60" s="821"/>
      <c r="Z60" s="822" t="s">
        <v>195</v>
      </c>
      <c r="AA60" s="823"/>
      <c r="AB60" s="824" t="s">
        <v>194</v>
      </c>
      <c r="AC60" s="825"/>
      <c r="AD60" s="824" t="s">
        <v>196</v>
      </c>
      <c r="AE60" s="826" t="s">
        <v>197</v>
      </c>
      <c r="AF60" s="827" t="str">
        <f t="shared" si="2"/>
        <v/>
      </c>
      <c r="AG60" s="832" t="s">
        <v>198</v>
      </c>
      <c r="AH60" s="829" t="str">
        <f t="shared" si="0"/>
        <v/>
      </c>
      <c r="AI60" s="830"/>
      <c r="AJ60" s="831"/>
      <c r="AK60" s="830"/>
      <c r="AL60" s="831"/>
    </row>
    <row r="61" spans="1:38" ht="36.75" customHeight="1">
      <c r="A61" s="809">
        <f t="shared" si="1"/>
        <v>50</v>
      </c>
      <c r="B61" s="814"/>
      <c r="C61" s="810" t="str">
        <f>IF(基本情報入力シート!C82="","",基本情報入力シート!C82)</f>
        <v/>
      </c>
      <c r="D61" s="811" t="str">
        <f>IF(基本情報入力シート!D82="","",基本情報入力シート!D82)</f>
        <v/>
      </c>
      <c r="E61" s="811" t="str">
        <f>IF(基本情報入力シート!E82="","",基本情報入力シート!E82)</f>
        <v/>
      </c>
      <c r="F61" s="811" t="str">
        <f>IF(基本情報入力シート!F82="","",基本情報入力シート!F82)</f>
        <v/>
      </c>
      <c r="G61" s="811" t="str">
        <f>IF(基本情報入力シート!G82="","",基本情報入力シート!G82)</f>
        <v/>
      </c>
      <c r="H61" s="811" t="str">
        <f>IF(基本情報入力シート!H82="","",基本情報入力シート!H82)</f>
        <v/>
      </c>
      <c r="I61" s="811" t="str">
        <f>IF(基本情報入力シート!I82="","",基本情報入力シート!I82)</f>
        <v/>
      </c>
      <c r="J61" s="811" t="str">
        <f>IF(基本情報入力シート!J82="","",基本情報入力シート!J82)</f>
        <v/>
      </c>
      <c r="K61" s="811" t="str">
        <f>IF(基本情報入力シート!K82="","",基本情報入力シート!K82)</f>
        <v/>
      </c>
      <c r="L61" s="845" t="str">
        <f>IF(基本情報入力シート!L82="","",基本情報入力シート!L82)</f>
        <v/>
      </c>
      <c r="M61" s="812" t="str">
        <f>IF(基本情報入力シート!M82="","",基本情報入力シート!M82)</f>
        <v/>
      </c>
      <c r="N61" s="812" t="str">
        <f>IF(基本情報入力シート!R82="","",基本情報入力シート!R82)</f>
        <v/>
      </c>
      <c r="O61" s="812" t="str">
        <f>IF(基本情報入力シート!W82="","",基本情報入力シート!W82)</f>
        <v/>
      </c>
      <c r="P61" s="809" t="str">
        <f>IF(基本情報入力シート!X82="","",基本情報入力シート!X82)</f>
        <v/>
      </c>
      <c r="Q61" s="813" t="str">
        <f>IF(基本情報入力シート!Y82="","",基本情報入力シート!Y82)</f>
        <v/>
      </c>
      <c r="R61" s="814"/>
      <c r="S61" s="815" t="str">
        <f>IF(B61="×","",IF(基本情報入力シート!AB82="","",基本情報入力シート!AB82))</f>
        <v/>
      </c>
      <c r="T61" s="816" t="str">
        <f>IF(B61="×","",IF(基本情報入力シート!AA82="","",基本情報入力シート!AA82))</f>
        <v/>
      </c>
      <c r="U61" s="817" t="str">
        <f>IF(B61="×","",IF(Q61="","",VLOOKUP(Q61,【参考】数式用2!$A$3:$C$36,3,FALSE)))</f>
        <v/>
      </c>
      <c r="V61" s="818" t="s">
        <v>193</v>
      </c>
      <c r="W61" s="819"/>
      <c r="X61" s="820" t="s">
        <v>194</v>
      </c>
      <c r="Y61" s="821"/>
      <c r="Z61" s="822" t="s">
        <v>195</v>
      </c>
      <c r="AA61" s="823"/>
      <c r="AB61" s="824" t="s">
        <v>194</v>
      </c>
      <c r="AC61" s="825"/>
      <c r="AD61" s="824" t="s">
        <v>196</v>
      </c>
      <c r="AE61" s="826" t="s">
        <v>197</v>
      </c>
      <c r="AF61" s="827" t="str">
        <f t="shared" si="2"/>
        <v/>
      </c>
      <c r="AG61" s="832" t="s">
        <v>198</v>
      </c>
      <c r="AH61" s="829" t="str">
        <f t="shared" si="0"/>
        <v/>
      </c>
      <c r="AI61" s="830"/>
      <c r="AJ61" s="831"/>
      <c r="AK61" s="830"/>
      <c r="AL61" s="831"/>
    </row>
    <row r="62" spans="1:38" ht="36.75" customHeight="1">
      <c r="A62" s="809">
        <f t="shared" si="1"/>
        <v>51</v>
      </c>
      <c r="B62" s="814"/>
      <c r="C62" s="810" t="str">
        <f>IF(基本情報入力シート!C83="","",基本情報入力シート!C83)</f>
        <v/>
      </c>
      <c r="D62" s="811" t="str">
        <f>IF(基本情報入力シート!D83="","",基本情報入力シート!D83)</f>
        <v/>
      </c>
      <c r="E62" s="811" t="str">
        <f>IF(基本情報入力シート!E83="","",基本情報入力シート!E83)</f>
        <v/>
      </c>
      <c r="F62" s="811" t="str">
        <f>IF(基本情報入力シート!F83="","",基本情報入力シート!F83)</f>
        <v/>
      </c>
      <c r="G62" s="811" t="str">
        <f>IF(基本情報入力シート!G83="","",基本情報入力シート!G83)</f>
        <v/>
      </c>
      <c r="H62" s="811" t="str">
        <f>IF(基本情報入力シート!H83="","",基本情報入力シート!H83)</f>
        <v/>
      </c>
      <c r="I62" s="811" t="str">
        <f>IF(基本情報入力シート!I83="","",基本情報入力シート!I83)</f>
        <v/>
      </c>
      <c r="J62" s="811" t="str">
        <f>IF(基本情報入力シート!J83="","",基本情報入力シート!J83)</f>
        <v/>
      </c>
      <c r="K62" s="811" t="str">
        <f>IF(基本情報入力シート!K83="","",基本情報入力シート!K83)</f>
        <v/>
      </c>
      <c r="L62" s="845" t="str">
        <f>IF(基本情報入力シート!L83="","",基本情報入力シート!L83)</f>
        <v/>
      </c>
      <c r="M62" s="812" t="str">
        <f>IF(基本情報入力シート!M83="","",基本情報入力シート!M83)</f>
        <v/>
      </c>
      <c r="N62" s="812" t="str">
        <f>IF(基本情報入力シート!R83="","",基本情報入力シート!R83)</f>
        <v/>
      </c>
      <c r="O62" s="812" t="str">
        <f>IF(基本情報入力シート!W83="","",基本情報入力シート!W83)</f>
        <v/>
      </c>
      <c r="P62" s="809" t="str">
        <f>IF(基本情報入力シート!X83="","",基本情報入力シート!X83)</f>
        <v/>
      </c>
      <c r="Q62" s="813" t="str">
        <f>IF(基本情報入力シート!Y83="","",基本情報入力シート!Y83)</f>
        <v/>
      </c>
      <c r="R62" s="814"/>
      <c r="S62" s="815" t="str">
        <f>IF(B62="×","",IF(基本情報入力シート!AB83="","",基本情報入力シート!AB83))</f>
        <v/>
      </c>
      <c r="T62" s="816" t="str">
        <f>IF(B62="×","",IF(基本情報入力シート!AA83="","",基本情報入力シート!AA83))</f>
        <v/>
      </c>
      <c r="U62" s="817" t="str">
        <f>IF(B62="×","",IF(Q62="","",VLOOKUP(Q62,【参考】数式用2!$A$3:$C$36,3,FALSE)))</f>
        <v/>
      </c>
      <c r="V62" s="818" t="s">
        <v>193</v>
      </c>
      <c r="W62" s="819"/>
      <c r="X62" s="820" t="s">
        <v>194</v>
      </c>
      <c r="Y62" s="821"/>
      <c r="Z62" s="822" t="s">
        <v>195</v>
      </c>
      <c r="AA62" s="823"/>
      <c r="AB62" s="824" t="s">
        <v>194</v>
      </c>
      <c r="AC62" s="825"/>
      <c r="AD62" s="824" t="s">
        <v>196</v>
      </c>
      <c r="AE62" s="826" t="s">
        <v>197</v>
      </c>
      <c r="AF62" s="827" t="str">
        <f t="shared" si="2"/>
        <v/>
      </c>
      <c r="AG62" s="832" t="s">
        <v>198</v>
      </c>
      <c r="AH62" s="829" t="str">
        <f t="shared" si="0"/>
        <v/>
      </c>
      <c r="AI62" s="830"/>
      <c r="AJ62" s="831"/>
      <c r="AK62" s="830"/>
      <c r="AL62" s="831"/>
    </row>
    <row r="63" spans="1:38" ht="36.75" customHeight="1">
      <c r="A63" s="809">
        <f t="shared" si="1"/>
        <v>52</v>
      </c>
      <c r="B63" s="814"/>
      <c r="C63" s="810" t="str">
        <f>IF(基本情報入力シート!C84="","",基本情報入力シート!C84)</f>
        <v/>
      </c>
      <c r="D63" s="811" t="str">
        <f>IF(基本情報入力シート!D84="","",基本情報入力シート!D84)</f>
        <v/>
      </c>
      <c r="E63" s="811" t="str">
        <f>IF(基本情報入力シート!E84="","",基本情報入力シート!E84)</f>
        <v/>
      </c>
      <c r="F63" s="811" t="str">
        <f>IF(基本情報入力シート!F84="","",基本情報入力シート!F84)</f>
        <v/>
      </c>
      <c r="G63" s="811" t="str">
        <f>IF(基本情報入力シート!G84="","",基本情報入力シート!G84)</f>
        <v/>
      </c>
      <c r="H63" s="811" t="str">
        <f>IF(基本情報入力シート!H84="","",基本情報入力シート!H84)</f>
        <v/>
      </c>
      <c r="I63" s="811" t="str">
        <f>IF(基本情報入力シート!I84="","",基本情報入力シート!I84)</f>
        <v/>
      </c>
      <c r="J63" s="811" t="str">
        <f>IF(基本情報入力シート!J84="","",基本情報入力シート!J84)</f>
        <v/>
      </c>
      <c r="K63" s="811" t="str">
        <f>IF(基本情報入力シート!K84="","",基本情報入力シート!K84)</f>
        <v/>
      </c>
      <c r="L63" s="845" t="str">
        <f>IF(基本情報入力シート!L84="","",基本情報入力シート!L84)</f>
        <v/>
      </c>
      <c r="M63" s="812" t="str">
        <f>IF(基本情報入力シート!M84="","",基本情報入力シート!M84)</f>
        <v/>
      </c>
      <c r="N63" s="812" t="str">
        <f>IF(基本情報入力シート!R84="","",基本情報入力シート!R84)</f>
        <v/>
      </c>
      <c r="O63" s="812" t="str">
        <f>IF(基本情報入力シート!W84="","",基本情報入力シート!W84)</f>
        <v/>
      </c>
      <c r="P63" s="809" t="str">
        <f>IF(基本情報入力シート!X84="","",基本情報入力シート!X84)</f>
        <v/>
      </c>
      <c r="Q63" s="813" t="str">
        <f>IF(基本情報入力シート!Y84="","",基本情報入力シート!Y84)</f>
        <v/>
      </c>
      <c r="R63" s="814"/>
      <c r="S63" s="815" t="str">
        <f>IF(B63="×","",IF(基本情報入力シート!AB84="","",基本情報入力シート!AB84))</f>
        <v/>
      </c>
      <c r="T63" s="816" t="str">
        <f>IF(B63="×","",IF(基本情報入力シート!AA84="","",基本情報入力シート!AA84))</f>
        <v/>
      </c>
      <c r="U63" s="817" t="str">
        <f>IF(B63="×","",IF(Q63="","",VLOOKUP(Q63,【参考】数式用2!$A$3:$C$36,3,FALSE)))</f>
        <v/>
      </c>
      <c r="V63" s="818" t="s">
        <v>193</v>
      </c>
      <c r="W63" s="819"/>
      <c r="X63" s="820" t="s">
        <v>194</v>
      </c>
      <c r="Y63" s="821"/>
      <c r="Z63" s="822" t="s">
        <v>195</v>
      </c>
      <c r="AA63" s="823"/>
      <c r="AB63" s="824" t="s">
        <v>194</v>
      </c>
      <c r="AC63" s="825"/>
      <c r="AD63" s="824" t="s">
        <v>196</v>
      </c>
      <c r="AE63" s="826" t="s">
        <v>197</v>
      </c>
      <c r="AF63" s="827" t="str">
        <f t="shared" si="2"/>
        <v/>
      </c>
      <c r="AG63" s="832" t="s">
        <v>198</v>
      </c>
      <c r="AH63" s="829" t="str">
        <f t="shared" si="0"/>
        <v/>
      </c>
      <c r="AI63" s="830"/>
      <c r="AJ63" s="831"/>
      <c r="AK63" s="830"/>
      <c r="AL63" s="831"/>
    </row>
    <row r="64" spans="1:38" ht="36.75" customHeight="1">
      <c r="A64" s="809">
        <f t="shared" si="1"/>
        <v>53</v>
      </c>
      <c r="B64" s="814"/>
      <c r="C64" s="810" t="str">
        <f>IF(基本情報入力シート!C85="","",基本情報入力シート!C85)</f>
        <v/>
      </c>
      <c r="D64" s="811" t="str">
        <f>IF(基本情報入力シート!D85="","",基本情報入力シート!D85)</f>
        <v/>
      </c>
      <c r="E64" s="811" t="str">
        <f>IF(基本情報入力シート!E85="","",基本情報入力シート!E85)</f>
        <v/>
      </c>
      <c r="F64" s="811" t="str">
        <f>IF(基本情報入力シート!F85="","",基本情報入力シート!F85)</f>
        <v/>
      </c>
      <c r="G64" s="811" t="str">
        <f>IF(基本情報入力シート!G85="","",基本情報入力シート!G85)</f>
        <v/>
      </c>
      <c r="H64" s="811" t="str">
        <f>IF(基本情報入力シート!H85="","",基本情報入力シート!H85)</f>
        <v/>
      </c>
      <c r="I64" s="811" t="str">
        <f>IF(基本情報入力シート!I85="","",基本情報入力シート!I85)</f>
        <v/>
      </c>
      <c r="J64" s="811" t="str">
        <f>IF(基本情報入力シート!J85="","",基本情報入力シート!J85)</f>
        <v/>
      </c>
      <c r="K64" s="811" t="str">
        <f>IF(基本情報入力シート!K85="","",基本情報入力シート!K85)</f>
        <v/>
      </c>
      <c r="L64" s="845" t="str">
        <f>IF(基本情報入力シート!L85="","",基本情報入力シート!L85)</f>
        <v/>
      </c>
      <c r="M64" s="812" t="str">
        <f>IF(基本情報入力シート!M85="","",基本情報入力シート!M85)</f>
        <v/>
      </c>
      <c r="N64" s="812" t="str">
        <f>IF(基本情報入力シート!R85="","",基本情報入力シート!R85)</f>
        <v/>
      </c>
      <c r="O64" s="812" t="str">
        <f>IF(基本情報入力シート!W85="","",基本情報入力シート!W85)</f>
        <v/>
      </c>
      <c r="P64" s="809" t="str">
        <f>IF(基本情報入力シート!X85="","",基本情報入力シート!X85)</f>
        <v/>
      </c>
      <c r="Q64" s="813" t="str">
        <f>IF(基本情報入力シート!Y85="","",基本情報入力シート!Y85)</f>
        <v/>
      </c>
      <c r="R64" s="814"/>
      <c r="S64" s="815" t="str">
        <f>IF(B64="×","",IF(基本情報入力シート!AB85="","",基本情報入力シート!AB85))</f>
        <v/>
      </c>
      <c r="T64" s="816" t="str">
        <f>IF(B64="×","",IF(基本情報入力シート!AA85="","",基本情報入力シート!AA85))</f>
        <v/>
      </c>
      <c r="U64" s="817" t="str">
        <f>IF(B64="×","",IF(Q64="","",VLOOKUP(Q64,【参考】数式用2!$A$3:$C$36,3,FALSE)))</f>
        <v/>
      </c>
      <c r="V64" s="818" t="s">
        <v>193</v>
      </c>
      <c r="W64" s="819"/>
      <c r="X64" s="820" t="s">
        <v>194</v>
      </c>
      <c r="Y64" s="821"/>
      <c r="Z64" s="822" t="s">
        <v>195</v>
      </c>
      <c r="AA64" s="823"/>
      <c r="AB64" s="824" t="s">
        <v>194</v>
      </c>
      <c r="AC64" s="825"/>
      <c r="AD64" s="824" t="s">
        <v>196</v>
      </c>
      <c r="AE64" s="826" t="s">
        <v>197</v>
      </c>
      <c r="AF64" s="827" t="str">
        <f t="shared" si="2"/>
        <v/>
      </c>
      <c r="AG64" s="832" t="s">
        <v>198</v>
      </c>
      <c r="AH64" s="829" t="str">
        <f t="shared" si="0"/>
        <v/>
      </c>
      <c r="AI64" s="830"/>
      <c r="AJ64" s="831"/>
      <c r="AK64" s="830"/>
      <c r="AL64" s="831"/>
    </row>
    <row r="65" spans="1:38" ht="36.75" customHeight="1">
      <c r="A65" s="809">
        <f t="shared" si="1"/>
        <v>54</v>
      </c>
      <c r="B65" s="814"/>
      <c r="C65" s="810" t="str">
        <f>IF(基本情報入力シート!C86="","",基本情報入力シート!C86)</f>
        <v/>
      </c>
      <c r="D65" s="811" t="str">
        <f>IF(基本情報入力シート!D86="","",基本情報入力シート!D86)</f>
        <v/>
      </c>
      <c r="E65" s="811" t="str">
        <f>IF(基本情報入力シート!E86="","",基本情報入力シート!E86)</f>
        <v/>
      </c>
      <c r="F65" s="811" t="str">
        <f>IF(基本情報入力シート!F86="","",基本情報入力シート!F86)</f>
        <v/>
      </c>
      <c r="G65" s="811" t="str">
        <f>IF(基本情報入力シート!G86="","",基本情報入力シート!G86)</f>
        <v/>
      </c>
      <c r="H65" s="811" t="str">
        <f>IF(基本情報入力シート!H86="","",基本情報入力シート!H86)</f>
        <v/>
      </c>
      <c r="I65" s="811" t="str">
        <f>IF(基本情報入力シート!I86="","",基本情報入力シート!I86)</f>
        <v/>
      </c>
      <c r="J65" s="811" t="str">
        <f>IF(基本情報入力シート!J86="","",基本情報入力シート!J86)</f>
        <v/>
      </c>
      <c r="K65" s="811" t="str">
        <f>IF(基本情報入力シート!K86="","",基本情報入力シート!K86)</f>
        <v/>
      </c>
      <c r="L65" s="845" t="str">
        <f>IF(基本情報入力シート!L86="","",基本情報入力シート!L86)</f>
        <v/>
      </c>
      <c r="M65" s="812" t="str">
        <f>IF(基本情報入力シート!M86="","",基本情報入力シート!M86)</f>
        <v/>
      </c>
      <c r="N65" s="812" t="str">
        <f>IF(基本情報入力シート!R86="","",基本情報入力シート!R86)</f>
        <v/>
      </c>
      <c r="O65" s="812" t="str">
        <f>IF(基本情報入力シート!W86="","",基本情報入力シート!W86)</f>
        <v/>
      </c>
      <c r="P65" s="809" t="str">
        <f>IF(基本情報入力シート!X86="","",基本情報入力シート!X86)</f>
        <v/>
      </c>
      <c r="Q65" s="813" t="str">
        <f>IF(基本情報入力シート!Y86="","",基本情報入力シート!Y86)</f>
        <v/>
      </c>
      <c r="R65" s="814"/>
      <c r="S65" s="815" t="str">
        <f>IF(B65="×","",IF(基本情報入力シート!AB86="","",基本情報入力シート!AB86))</f>
        <v/>
      </c>
      <c r="T65" s="816" t="str">
        <f>IF(B65="×","",IF(基本情報入力シート!AA86="","",基本情報入力シート!AA86))</f>
        <v/>
      </c>
      <c r="U65" s="817" t="str">
        <f>IF(B65="×","",IF(Q65="","",VLOOKUP(Q65,【参考】数式用2!$A$3:$C$36,3,FALSE)))</f>
        <v/>
      </c>
      <c r="V65" s="818" t="s">
        <v>193</v>
      </c>
      <c r="W65" s="819"/>
      <c r="X65" s="820" t="s">
        <v>194</v>
      </c>
      <c r="Y65" s="821"/>
      <c r="Z65" s="822" t="s">
        <v>195</v>
      </c>
      <c r="AA65" s="823"/>
      <c r="AB65" s="824" t="s">
        <v>194</v>
      </c>
      <c r="AC65" s="825"/>
      <c r="AD65" s="824" t="s">
        <v>196</v>
      </c>
      <c r="AE65" s="826" t="s">
        <v>197</v>
      </c>
      <c r="AF65" s="827" t="str">
        <f t="shared" si="2"/>
        <v/>
      </c>
      <c r="AG65" s="832" t="s">
        <v>198</v>
      </c>
      <c r="AH65" s="829" t="str">
        <f t="shared" si="0"/>
        <v/>
      </c>
      <c r="AI65" s="830"/>
      <c r="AJ65" s="831"/>
      <c r="AK65" s="830"/>
      <c r="AL65" s="831"/>
    </row>
    <row r="66" spans="1:38" ht="36.75" customHeight="1">
      <c r="A66" s="809">
        <f t="shared" si="1"/>
        <v>55</v>
      </c>
      <c r="B66" s="814"/>
      <c r="C66" s="810" t="str">
        <f>IF(基本情報入力シート!C87="","",基本情報入力シート!C87)</f>
        <v/>
      </c>
      <c r="D66" s="811" t="str">
        <f>IF(基本情報入力シート!D87="","",基本情報入力シート!D87)</f>
        <v/>
      </c>
      <c r="E66" s="811" t="str">
        <f>IF(基本情報入力シート!E87="","",基本情報入力シート!E87)</f>
        <v/>
      </c>
      <c r="F66" s="811" t="str">
        <f>IF(基本情報入力シート!F87="","",基本情報入力シート!F87)</f>
        <v/>
      </c>
      <c r="G66" s="811" t="str">
        <f>IF(基本情報入力シート!G87="","",基本情報入力シート!G87)</f>
        <v/>
      </c>
      <c r="H66" s="811" t="str">
        <f>IF(基本情報入力シート!H87="","",基本情報入力シート!H87)</f>
        <v/>
      </c>
      <c r="I66" s="811" t="str">
        <f>IF(基本情報入力シート!I87="","",基本情報入力シート!I87)</f>
        <v/>
      </c>
      <c r="J66" s="811" t="str">
        <f>IF(基本情報入力シート!J87="","",基本情報入力シート!J87)</f>
        <v/>
      </c>
      <c r="K66" s="811" t="str">
        <f>IF(基本情報入力シート!K87="","",基本情報入力シート!K87)</f>
        <v/>
      </c>
      <c r="L66" s="845" t="str">
        <f>IF(基本情報入力シート!L87="","",基本情報入力シート!L87)</f>
        <v/>
      </c>
      <c r="M66" s="812" t="str">
        <f>IF(基本情報入力シート!M87="","",基本情報入力シート!M87)</f>
        <v/>
      </c>
      <c r="N66" s="812" t="str">
        <f>IF(基本情報入力シート!R87="","",基本情報入力シート!R87)</f>
        <v/>
      </c>
      <c r="O66" s="812" t="str">
        <f>IF(基本情報入力シート!W87="","",基本情報入力シート!W87)</f>
        <v/>
      </c>
      <c r="P66" s="809" t="str">
        <f>IF(基本情報入力シート!X87="","",基本情報入力シート!X87)</f>
        <v/>
      </c>
      <c r="Q66" s="813" t="str">
        <f>IF(基本情報入力シート!Y87="","",基本情報入力シート!Y87)</f>
        <v/>
      </c>
      <c r="R66" s="814"/>
      <c r="S66" s="815" t="str">
        <f>IF(B66="×","",IF(基本情報入力シート!AB87="","",基本情報入力シート!AB87))</f>
        <v/>
      </c>
      <c r="T66" s="816" t="str">
        <f>IF(B66="×","",IF(基本情報入力シート!AA87="","",基本情報入力シート!AA87))</f>
        <v/>
      </c>
      <c r="U66" s="817" t="str">
        <f>IF(B66="×","",IF(Q66="","",VLOOKUP(Q66,【参考】数式用2!$A$3:$C$36,3,FALSE)))</f>
        <v/>
      </c>
      <c r="V66" s="818" t="s">
        <v>193</v>
      </c>
      <c r="W66" s="819"/>
      <c r="X66" s="820" t="s">
        <v>194</v>
      </c>
      <c r="Y66" s="821"/>
      <c r="Z66" s="822" t="s">
        <v>195</v>
      </c>
      <c r="AA66" s="823"/>
      <c r="AB66" s="824" t="s">
        <v>194</v>
      </c>
      <c r="AC66" s="825"/>
      <c r="AD66" s="824" t="s">
        <v>196</v>
      </c>
      <c r="AE66" s="826" t="s">
        <v>197</v>
      </c>
      <c r="AF66" s="827" t="str">
        <f t="shared" si="2"/>
        <v/>
      </c>
      <c r="AG66" s="832" t="s">
        <v>198</v>
      </c>
      <c r="AH66" s="829" t="str">
        <f t="shared" si="0"/>
        <v/>
      </c>
      <c r="AI66" s="830"/>
      <c r="AJ66" s="831"/>
      <c r="AK66" s="830"/>
      <c r="AL66" s="831"/>
    </row>
    <row r="67" spans="1:38" ht="36.75" customHeight="1">
      <c r="A67" s="809">
        <f t="shared" si="1"/>
        <v>56</v>
      </c>
      <c r="B67" s="814"/>
      <c r="C67" s="810" t="str">
        <f>IF(基本情報入力シート!C88="","",基本情報入力シート!C88)</f>
        <v/>
      </c>
      <c r="D67" s="811" t="str">
        <f>IF(基本情報入力シート!D88="","",基本情報入力シート!D88)</f>
        <v/>
      </c>
      <c r="E67" s="811" t="str">
        <f>IF(基本情報入力シート!E88="","",基本情報入力シート!E88)</f>
        <v/>
      </c>
      <c r="F67" s="811" t="str">
        <f>IF(基本情報入力シート!F88="","",基本情報入力シート!F88)</f>
        <v/>
      </c>
      <c r="G67" s="811" t="str">
        <f>IF(基本情報入力シート!G88="","",基本情報入力シート!G88)</f>
        <v/>
      </c>
      <c r="H67" s="811" t="str">
        <f>IF(基本情報入力シート!H88="","",基本情報入力シート!H88)</f>
        <v/>
      </c>
      <c r="I67" s="811" t="str">
        <f>IF(基本情報入力シート!I88="","",基本情報入力シート!I88)</f>
        <v/>
      </c>
      <c r="J67" s="811" t="str">
        <f>IF(基本情報入力シート!J88="","",基本情報入力シート!J88)</f>
        <v/>
      </c>
      <c r="K67" s="811" t="str">
        <f>IF(基本情報入力シート!K88="","",基本情報入力シート!K88)</f>
        <v/>
      </c>
      <c r="L67" s="845" t="str">
        <f>IF(基本情報入力シート!L88="","",基本情報入力シート!L88)</f>
        <v/>
      </c>
      <c r="M67" s="812" t="str">
        <f>IF(基本情報入力シート!M88="","",基本情報入力シート!M88)</f>
        <v/>
      </c>
      <c r="N67" s="812" t="str">
        <f>IF(基本情報入力シート!R88="","",基本情報入力シート!R88)</f>
        <v/>
      </c>
      <c r="O67" s="812" t="str">
        <f>IF(基本情報入力シート!W88="","",基本情報入力シート!W88)</f>
        <v/>
      </c>
      <c r="P67" s="809" t="str">
        <f>IF(基本情報入力シート!X88="","",基本情報入力シート!X88)</f>
        <v/>
      </c>
      <c r="Q67" s="813" t="str">
        <f>IF(基本情報入力シート!Y88="","",基本情報入力シート!Y88)</f>
        <v/>
      </c>
      <c r="R67" s="814"/>
      <c r="S67" s="815" t="str">
        <f>IF(B67="×","",IF(基本情報入力シート!AB88="","",基本情報入力シート!AB88))</f>
        <v/>
      </c>
      <c r="T67" s="816" t="str">
        <f>IF(B67="×","",IF(基本情報入力シート!AA88="","",基本情報入力シート!AA88))</f>
        <v/>
      </c>
      <c r="U67" s="817" t="str">
        <f>IF(B67="×","",IF(Q67="","",VLOOKUP(Q67,【参考】数式用2!$A$3:$C$36,3,FALSE)))</f>
        <v/>
      </c>
      <c r="V67" s="818" t="s">
        <v>193</v>
      </c>
      <c r="W67" s="819"/>
      <c r="X67" s="820" t="s">
        <v>194</v>
      </c>
      <c r="Y67" s="821"/>
      <c r="Z67" s="822" t="s">
        <v>195</v>
      </c>
      <c r="AA67" s="823"/>
      <c r="AB67" s="824" t="s">
        <v>194</v>
      </c>
      <c r="AC67" s="825"/>
      <c r="AD67" s="824" t="s">
        <v>196</v>
      </c>
      <c r="AE67" s="826" t="s">
        <v>197</v>
      </c>
      <c r="AF67" s="827" t="str">
        <f t="shared" si="2"/>
        <v/>
      </c>
      <c r="AG67" s="832" t="s">
        <v>198</v>
      </c>
      <c r="AH67" s="829" t="str">
        <f t="shared" si="0"/>
        <v/>
      </c>
      <c r="AI67" s="830"/>
      <c r="AJ67" s="831"/>
      <c r="AK67" s="830"/>
      <c r="AL67" s="831"/>
    </row>
    <row r="68" spans="1:38" ht="36.75" customHeight="1">
      <c r="A68" s="809">
        <f t="shared" si="1"/>
        <v>57</v>
      </c>
      <c r="B68" s="814"/>
      <c r="C68" s="810" t="str">
        <f>IF(基本情報入力シート!C89="","",基本情報入力シート!C89)</f>
        <v/>
      </c>
      <c r="D68" s="811" t="str">
        <f>IF(基本情報入力シート!D89="","",基本情報入力シート!D89)</f>
        <v/>
      </c>
      <c r="E68" s="811" t="str">
        <f>IF(基本情報入力シート!E89="","",基本情報入力シート!E89)</f>
        <v/>
      </c>
      <c r="F68" s="811" t="str">
        <f>IF(基本情報入力シート!F89="","",基本情報入力シート!F89)</f>
        <v/>
      </c>
      <c r="G68" s="811" t="str">
        <f>IF(基本情報入力シート!G89="","",基本情報入力シート!G89)</f>
        <v/>
      </c>
      <c r="H68" s="811" t="str">
        <f>IF(基本情報入力シート!H89="","",基本情報入力シート!H89)</f>
        <v/>
      </c>
      <c r="I68" s="811" t="str">
        <f>IF(基本情報入力シート!I89="","",基本情報入力シート!I89)</f>
        <v/>
      </c>
      <c r="J68" s="811" t="str">
        <f>IF(基本情報入力シート!J89="","",基本情報入力シート!J89)</f>
        <v/>
      </c>
      <c r="K68" s="811" t="str">
        <f>IF(基本情報入力シート!K89="","",基本情報入力シート!K89)</f>
        <v/>
      </c>
      <c r="L68" s="845" t="str">
        <f>IF(基本情報入力シート!L89="","",基本情報入力シート!L89)</f>
        <v/>
      </c>
      <c r="M68" s="812" t="str">
        <f>IF(基本情報入力シート!M89="","",基本情報入力シート!M89)</f>
        <v/>
      </c>
      <c r="N68" s="812" t="str">
        <f>IF(基本情報入力シート!R89="","",基本情報入力シート!R89)</f>
        <v/>
      </c>
      <c r="O68" s="812" t="str">
        <f>IF(基本情報入力シート!W89="","",基本情報入力シート!W89)</f>
        <v/>
      </c>
      <c r="P68" s="809" t="str">
        <f>IF(基本情報入力シート!X89="","",基本情報入力シート!X89)</f>
        <v/>
      </c>
      <c r="Q68" s="813" t="str">
        <f>IF(基本情報入力シート!Y89="","",基本情報入力シート!Y89)</f>
        <v/>
      </c>
      <c r="R68" s="814"/>
      <c r="S68" s="815" t="str">
        <f>IF(B68="×","",IF(基本情報入力シート!AB89="","",基本情報入力シート!AB89))</f>
        <v/>
      </c>
      <c r="T68" s="816" t="str">
        <f>IF(B68="×","",IF(基本情報入力シート!AA89="","",基本情報入力シート!AA89))</f>
        <v/>
      </c>
      <c r="U68" s="817" t="str">
        <f>IF(B68="×","",IF(Q68="","",VLOOKUP(Q68,【参考】数式用2!$A$3:$C$36,3,FALSE)))</f>
        <v/>
      </c>
      <c r="V68" s="818" t="s">
        <v>193</v>
      </c>
      <c r="W68" s="819"/>
      <c r="X68" s="820" t="s">
        <v>194</v>
      </c>
      <c r="Y68" s="821"/>
      <c r="Z68" s="822" t="s">
        <v>195</v>
      </c>
      <c r="AA68" s="823"/>
      <c r="AB68" s="824" t="s">
        <v>194</v>
      </c>
      <c r="AC68" s="825"/>
      <c r="AD68" s="824" t="s">
        <v>196</v>
      </c>
      <c r="AE68" s="826" t="s">
        <v>197</v>
      </c>
      <c r="AF68" s="827" t="str">
        <f t="shared" si="2"/>
        <v/>
      </c>
      <c r="AG68" s="832" t="s">
        <v>198</v>
      </c>
      <c r="AH68" s="829" t="str">
        <f t="shared" si="0"/>
        <v/>
      </c>
      <c r="AI68" s="830"/>
      <c r="AJ68" s="831"/>
      <c r="AK68" s="830"/>
      <c r="AL68" s="831"/>
    </row>
    <row r="69" spans="1:38" ht="36.75" customHeight="1">
      <c r="A69" s="809">
        <f t="shared" si="1"/>
        <v>58</v>
      </c>
      <c r="B69" s="814"/>
      <c r="C69" s="810" t="str">
        <f>IF(基本情報入力シート!C90="","",基本情報入力シート!C90)</f>
        <v/>
      </c>
      <c r="D69" s="811" t="str">
        <f>IF(基本情報入力シート!D90="","",基本情報入力シート!D90)</f>
        <v/>
      </c>
      <c r="E69" s="811" t="str">
        <f>IF(基本情報入力シート!E90="","",基本情報入力シート!E90)</f>
        <v/>
      </c>
      <c r="F69" s="811" t="str">
        <f>IF(基本情報入力シート!F90="","",基本情報入力シート!F90)</f>
        <v/>
      </c>
      <c r="G69" s="811" t="str">
        <f>IF(基本情報入力シート!G90="","",基本情報入力シート!G90)</f>
        <v/>
      </c>
      <c r="H69" s="811" t="str">
        <f>IF(基本情報入力シート!H90="","",基本情報入力シート!H90)</f>
        <v/>
      </c>
      <c r="I69" s="811" t="str">
        <f>IF(基本情報入力シート!I90="","",基本情報入力シート!I90)</f>
        <v/>
      </c>
      <c r="J69" s="811" t="str">
        <f>IF(基本情報入力シート!J90="","",基本情報入力シート!J90)</f>
        <v/>
      </c>
      <c r="K69" s="811" t="str">
        <f>IF(基本情報入力シート!K90="","",基本情報入力シート!K90)</f>
        <v/>
      </c>
      <c r="L69" s="845" t="str">
        <f>IF(基本情報入力シート!L90="","",基本情報入力シート!L90)</f>
        <v/>
      </c>
      <c r="M69" s="812" t="str">
        <f>IF(基本情報入力シート!M90="","",基本情報入力シート!M90)</f>
        <v/>
      </c>
      <c r="N69" s="812" t="str">
        <f>IF(基本情報入力シート!R90="","",基本情報入力シート!R90)</f>
        <v/>
      </c>
      <c r="O69" s="812" t="str">
        <f>IF(基本情報入力シート!W90="","",基本情報入力シート!W90)</f>
        <v/>
      </c>
      <c r="P69" s="809" t="str">
        <f>IF(基本情報入力シート!X90="","",基本情報入力シート!X90)</f>
        <v/>
      </c>
      <c r="Q69" s="813" t="str">
        <f>IF(基本情報入力シート!Y90="","",基本情報入力シート!Y90)</f>
        <v/>
      </c>
      <c r="R69" s="814"/>
      <c r="S69" s="815" t="str">
        <f>IF(B69="×","",IF(基本情報入力シート!AB90="","",基本情報入力シート!AB90))</f>
        <v/>
      </c>
      <c r="T69" s="816" t="str">
        <f>IF(B69="×","",IF(基本情報入力シート!AA90="","",基本情報入力シート!AA90))</f>
        <v/>
      </c>
      <c r="U69" s="817" t="str">
        <f>IF(B69="×","",IF(Q69="","",VLOOKUP(Q69,【参考】数式用2!$A$3:$C$36,3,FALSE)))</f>
        <v/>
      </c>
      <c r="V69" s="818" t="s">
        <v>193</v>
      </c>
      <c r="W69" s="819"/>
      <c r="X69" s="820" t="s">
        <v>194</v>
      </c>
      <c r="Y69" s="821"/>
      <c r="Z69" s="822" t="s">
        <v>195</v>
      </c>
      <c r="AA69" s="823"/>
      <c r="AB69" s="824" t="s">
        <v>194</v>
      </c>
      <c r="AC69" s="825"/>
      <c r="AD69" s="824" t="s">
        <v>196</v>
      </c>
      <c r="AE69" s="826" t="s">
        <v>197</v>
      </c>
      <c r="AF69" s="827" t="str">
        <f t="shared" si="2"/>
        <v/>
      </c>
      <c r="AG69" s="832" t="s">
        <v>198</v>
      </c>
      <c r="AH69" s="829" t="str">
        <f t="shared" si="0"/>
        <v/>
      </c>
      <c r="AI69" s="830"/>
      <c r="AJ69" s="831"/>
      <c r="AK69" s="830"/>
      <c r="AL69" s="831"/>
    </row>
    <row r="70" spans="1:38" ht="36.75" customHeight="1">
      <c r="A70" s="809">
        <f t="shared" si="1"/>
        <v>59</v>
      </c>
      <c r="B70" s="814"/>
      <c r="C70" s="810" t="str">
        <f>IF(基本情報入力シート!C91="","",基本情報入力シート!C91)</f>
        <v/>
      </c>
      <c r="D70" s="811" t="str">
        <f>IF(基本情報入力シート!D91="","",基本情報入力シート!D91)</f>
        <v/>
      </c>
      <c r="E70" s="811" t="str">
        <f>IF(基本情報入力シート!E91="","",基本情報入力シート!E91)</f>
        <v/>
      </c>
      <c r="F70" s="811" t="str">
        <f>IF(基本情報入力シート!F91="","",基本情報入力シート!F91)</f>
        <v/>
      </c>
      <c r="G70" s="811" t="str">
        <f>IF(基本情報入力シート!G91="","",基本情報入力シート!G91)</f>
        <v/>
      </c>
      <c r="H70" s="811" t="str">
        <f>IF(基本情報入力シート!H91="","",基本情報入力シート!H91)</f>
        <v/>
      </c>
      <c r="I70" s="811" t="str">
        <f>IF(基本情報入力シート!I91="","",基本情報入力シート!I91)</f>
        <v/>
      </c>
      <c r="J70" s="811" t="str">
        <f>IF(基本情報入力シート!J91="","",基本情報入力シート!J91)</f>
        <v/>
      </c>
      <c r="K70" s="811" t="str">
        <f>IF(基本情報入力シート!K91="","",基本情報入力シート!K91)</f>
        <v/>
      </c>
      <c r="L70" s="845" t="str">
        <f>IF(基本情報入力シート!L91="","",基本情報入力シート!L91)</f>
        <v/>
      </c>
      <c r="M70" s="812" t="str">
        <f>IF(基本情報入力シート!M91="","",基本情報入力シート!M91)</f>
        <v/>
      </c>
      <c r="N70" s="812" t="str">
        <f>IF(基本情報入力シート!R91="","",基本情報入力シート!R91)</f>
        <v/>
      </c>
      <c r="O70" s="812" t="str">
        <f>IF(基本情報入力シート!W91="","",基本情報入力シート!W91)</f>
        <v/>
      </c>
      <c r="P70" s="809" t="str">
        <f>IF(基本情報入力シート!X91="","",基本情報入力シート!X91)</f>
        <v/>
      </c>
      <c r="Q70" s="813" t="str">
        <f>IF(基本情報入力シート!Y91="","",基本情報入力シート!Y91)</f>
        <v/>
      </c>
      <c r="R70" s="814"/>
      <c r="S70" s="815" t="str">
        <f>IF(B70="×","",IF(基本情報入力シート!AB91="","",基本情報入力シート!AB91))</f>
        <v/>
      </c>
      <c r="T70" s="816" t="str">
        <f>IF(B70="×","",IF(基本情報入力シート!AA91="","",基本情報入力シート!AA91))</f>
        <v/>
      </c>
      <c r="U70" s="817" t="str">
        <f>IF(B70="×","",IF(Q70="","",VLOOKUP(Q70,【参考】数式用2!$A$3:$C$36,3,FALSE)))</f>
        <v/>
      </c>
      <c r="V70" s="818" t="s">
        <v>193</v>
      </c>
      <c r="W70" s="819"/>
      <c r="X70" s="820" t="s">
        <v>194</v>
      </c>
      <c r="Y70" s="821"/>
      <c r="Z70" s="822" t="s">
        <v>195</v>
      </c>
      <c r="AA70" s="823"/>
      <c r="AB70" s="824" t="s">
        <v>194</v>
      </c>
      <c r="AC70" s="825"/>
      <c r="AD70" s="824" t="s">
        <v>196</v>
      </c>
      <c r="AE70" s="826" t="s">
        <v>197</v>
      </c>
      <c r="AF70" s="827" t="str">
        <f t="shared" si="2"/>
        <v/>
      </c>
      <c r="AG70" s="832" t="s">
        <v>198</v>
      </c>
      <c r="AH70" s="829" t="str">
        <f t="shared" si="0"/>
        <v/>
      </c>
      <c r="AI70" s="830"/>
      <c r="AJ70" s="831"/>
      <c r="AK70" s="830"/>
      <c r="AL70" s="831"/>
    </row>
    <row r="71" spans="1:38" ht="36.75" customHeight="1">
      <c r="A71" s="809">
        <f t="shared" si="1"/>
        <v>60</v>
      </c>
      <c r="B71" s="814"/>
      <c r="C71" s="810" t="str">
        <f>IF(基本情報入力シート!C92="","",基本情報入力シート!C92)</f>
        <v/>
      </c>
      <c r="D71" s="811" t="str">
        <f>IF(基本情報入力シート!D92="","",基本情報入力シート!D92)</f>
        <v/>
      </c>
      <c r="E71" s="811" t="str">
        <f>IF(基本情報入力シート!E92="","",基本情報入力シート!E92)</f>
        <v/>
      </c>
      <c r="F71" s="811" t="str">
        <f>IF(基本情報入力シート!F92="","",基本情報入力シート!F92)</f>
        <v/>
      </c>
      <c r="G71" s="811" t="str">
        <f>IF(基本情報入力シート!G92="","",基本情報入力シート!G92)</f>
        <v/>
      </c>
      <c r="H71" s="811" t="str">
        <f>IF(基本情報入力シート!H92="","",基本情報入力シート!H92)</f>
        <v/>
      </c>
      <c r="I71" s="811" t="str">
        <f>IF(基本情報入力シート!I92="","",基本情報入力シート!I92)</f>
        <v/>
      </c>
      <c r="J71" s="811" t="str">
        <f>IF(基本情報入力シート!J92="","",基本情報入力シート!J92)</f>
        <v/>
      </c>
      <c r="K71" s="811" t="str">
        <f>IF(基本情報入力シート!K92="","",基本情報入力シート!K92)</f>
        <v/>
      </c>
      <c r="L71" s="845" t="str">
        <f>IF(基本情報入力シート!L92="","",基本情報入力シート!L92)</f>
        <v/>
      </c>
      <c r="M71" s="812" t="str">
        <f>IF(基本情報入力シート!M92="","",基本情報入力シート!M92)</f>
        <v/>
      </c>
      <c r="N71" s="812" t="str">
        <f>IF(基本情報入力シート!R92="","",基本情報入力シート!R92)</f>
        <v/>
      </c>
      <c r="O71" s="812" t="str">
        <f>IF(基本情報入力シート!W92="","",基本情報入力シート!W92)</f>
        <v/>
      </c>
      <c r="P71" s="809" t="str">
        <f>IF(基本情報入力シート!X92="","",基本情報入力シート!X92)</f>
        <v/>
      </c>
      <c r="Q71" s="813" t="str">
        <f>IF(基本情報入力シート!Y92="","",基本情報入力シート!Y92)</f>
        <v/>
      </c>
      <c r="R71" s="814"/>
      <c r="S71" s="815" t="str">
        <f>IF(B71="×","",IF(基本情報入力シート!AB92="","",基本情報入力シート!AB92))</f>
        <v/>
      </c>
      <c r="T71" s="816" t="str">
        <f>IF(B71="×","",IF(基本情報入力シート!AA92="","",基本情報入力シート!AA92))</f>
        <v/>
      </c>
      <c r="U71" s="817" t="str">
        <f>IF(B71="×","",IF(Q71="","",VLOOKUP(Q71,【参考】数式用2!$A$3:$C$36,3,FALSE)))</f>
        <v/>
      </c>
      <c r="V71" s="818" t="s">
        <v>193</v>
      </c>
      <c r="W71" s="819"/>
      <c r="X71" s="820" t="s">
        <v>194</v>
      </c>
      <c r="Y71" s="821"/>
      <c r="Z71" s="822" t="s">
        <v>195</v>
      </c>
      <c r="AA71" s="823"/>
      <c r="AB71" s="824" t="s">
        <v>194</v>
      </c>
      <c r="AC71" s="825"/>
      <c r="AD71" s="824" t="s">
        <v>196</v>
      </c>
      <c r="AE71" s="826" t="s">
        <v>197</v>
      </c>
      <c r="AF71" s="827" t="str">
        <f t="shared" si="2"/>
        <v/>
      </c>
      <c r="AG71" s="832" t="s">
        <v>198</v>
      </c>
      <c r="AH71" s="829" t="str">
        <f t="shared" si="0"/>
        <v/>
      </c>
      <c r="AI71" s="830"/>
      <c r="AJ71" s="831"/>
      <c r="AK71" s="830"/>
      <c r="AL71" s="831"/>
    </row>
    <row r="72" spans="1:38" ht="36.75" customHeight="1">
      <c r="A72" s="809">
        <f t="shared" si="1"/>
        <v>61</v>
      </c>
      <c r="B72" s="814"/>
      <c r="C72" s="810" t="str">
        <f>IF(基本情報入力シート!C93="","",基本情報入力シート!C93)</f>
        <v/>
      </c>
      <c r="D72" s="811" t="str">
        <f>IF(基本情報入力シート!D93="","",基本情報入力シート!D93)</f>
        <v/>
      </c>
      <c r="E72" s="811" t="str">
        <f>IF(基本情報入力シート!E93="","",基本情報入力シート!E93)</f>
        <v/>
      </c>
      <c r="F72" s="811" t="str">
        <f>IF(基本情報入力シート!F93="","",基本情報入力シート!F93)</f>
        <v/>
      </c>
      <c r="G72" s="811" t="str">
        <f>IF(基本情報入力シート!G93="","",基本情報入力シート!G93)</f>
        <v/>
      </c>
      <c r="H72" s="811" t="str">
        <f>IF(基本情報入力シート!H93="","",基本情報入力シート!H93)</f>
        <v/>
      </c>
      <c r="I72" s="811" t="str">
        <f>IF(基本情報入力シート!I93="","",基本情報入力シート!I93)</f>
        <v/>
      </c>
      <c r="J72" s="811" t="str">
        <f>IF(基本情報入力シート!J93="","",基本情報入力シート!J93)</f>
        <v/>
      </c>
      <c r="K72" s="811" t="str">
        <f>IF(基本情報入力シート!K93="","",基本情報入力シート!K93)</f>
        <v/>
      </c>
      <c r="L72" s="845" t="str">
        <f>IF(基本情報入力シート!L93="","",基本情報入力シート!L93)</f>
        <v/>
      </c>
      <c r="M72" s="812" t="str">
        <f>IF(基本情報入力シート!M93="","",基本情報入力シート!M93)</f>
        <v/>
      </c>
      <c r="N72" s="812" t="str">
        <f>IF(基本情報入力シート!R93="","",基本情報入力シート!R93)</f>
        <v/>
      </c>
      <c r="O72" s="812" t="str">
        <f>IF(基本情報入力シート!W93="","",基本情報入力シート!W93)</f>
        <v/>
      </c>
      <c r="P72" s="809" t="str">
        <f>IF(基本情報入力シート!X93="","",基本情報入力シート!X93)</f>
        <v/>
      </c>
      <c r="Q72" s="813" t="str">
        <f>IF(基本情報入力シート!Y93="","",基本情報入力シート!Y93)</f>
        <v/>
      </c>
      <c r="R72" s="814"/>
      <c r="S72" s="815" t="str">
        <f>IF(B72="×","",IF(基本情報入力シート!AB93="","",基本情報入力シート!AB93))</f>
        <v/>
      </c>
      <c r="T72" s="816" t="str">
        <f>IF(B72="×","",IF(基本情報入力シート!AA93="","",基本情報入力シート!AA93))</f>
        <v/>
      </c>
      <c r="U72" s="817" t="str">
        <f>IF(B72="×","",IF(Q72="","",VLOOKUP(Q72,【参考】数式用2!$A$3:$C$36,3,FALSE)))</f>
        <v/>
      </c>
      <c r="V72" s="818" t="s">
        <v>193</v>
      </c>
      <c r="W72" s="819"/>
      <c r="X72" s="820" t="s">
        <v>194</v>
      </c>
      <c r="Y72" s="821"/>
      <c r="Z72" s="822" t="s">
        <v>195</v>
      </c>
      <c r="AA72" s="823"/>
      <c r="AB72" s="824" t="s">
        <v>194</v>
      </c>
      <c r="AC72" s="825"/>
      <c r="AD72" s="824" t="s">
        <v>196</v>
      </c>
      <c r="AE72" s="826" t="s">
        <v>197</v>
      </c>
      <c r="AF72" s="827" t="str">
        <f t="shared" si="2"/>
        <v/>
      </c>
      <c r="AG72" s="832" t="s">
        <v>198</v>
      </c>
      <c r="AH72" s="829" t="str">
        <f t="shared" si="0"/>
        <v/>
      </c>
      <c r="AI72" s="830"/>
      <c r="AJ72" s="831"/>
      <c r="AK72" s="830"/>
      <c r="AL72" s="831"/>
    </row>
    <row r="73" spans="1:38" ht="36.75" customHeight="1">
      <c r="A73" s="809">
        <f t="shared" si="1"/>
        <v>62</v>
      </c>
      <c r="B73" s="814"/>
      <c r="C73" s="810" t="str">
        <f>IF(基本情報入力シート!C94="","",基本情報入力シート!C94)</f>
        <v/>
      </c>
      <c r="D73" s="811" t="str">
        <f>IF(基本情報入力シート!D94="","",基本情報入力シート!D94)</f>
        <v/>
      </c>
      <c r="E73" s="811" t="str">
        <f>IF(基本情報入力シート!E94="","",基本情報入力シート!E94)</f>
        <v/>
      </c>
      <c r="F73" s="811" t="str">
        <f>IF(基本情報入力シート!F94="","",基本情報入力シート!F94)</f>
        <v/>
      </c>
      <c r="G73" s="811" t="str">
        <f>IF(基本情報入力シート!G94="","",基本情報入力シート!G94)</f>
        <v/>
      </c>
      <c r="H73" s="811" t="str">
        <f>IF(基本情報入力シート!H94="","",基本情報入力シート!H94)</f>
        <v/>
      </c>
      <c r="I73" s="811" t="str">
        <f>IF(基本情報入力シート!I94="","",基本情報入力シート!I94)</f>
        <v/>
      </c>
      <c r="J73" s="811" t="str">
        <f>IF(基本情報入力シート!J94="","",基本情報入力シート!J94)</f>
        <v/>
      </c>
      <c r="K73" s="811" t="str">
        <f>IF(基本情報入力シート!K94="","",基本情報入力シート!K94)</f>
        <v/>
      </c>
      <c r="L73" s="845" t="str">
        <f>IF(基本情報入力シート!L94="","",基本情報入力シート!L94)</f>
        <v/>
      </c>
      <c r="M73" s="812" t="str">
        <f>IF(基本情報入力シート!M94="","",基本情報入力シート!M94)</f>
        <v/>
      </c>
      <c r="N73" s="812" t="str">
        <f>IF(基本情報入力シート!R94="","",基本情報入力シート!R94)</f>
        <v/>
      </c>
      <c r="O73" s="812" t="str">
        <f>IF(基本情報入力シート!W94="","",基本情報入力シート!W94)</f>
        <v/>
      </c>
      <c r="P73" s="809" t="str">
        <f>IF(基本情報入力シート!X94="","",基本情報入力シート!X94)</f>
        <v/>
      </c>
      <c r="Q73" s="813" t="str">
        <f>IF(基本情報入力シート!Y94="","",基本情報入力シート!Y94)</f>
        <v/>
      </c>
      <c r="R73" s="814"/>
      <c r="S73" s="815" t="str">
        <f>IF(B73="×","",IF(基本情報入力シート!AB94="","",基本情報入力シート!AB94))</f>
        <v/>
      </c>
      <c r="T73" s="816" t="str">
        <f>IF(B73="×","",IF(基本情報入力シート!AA94="","",基本情報入力シート!AA94))</f>
        <v/>
      </c>
      <c r="U73" s="817" t="str">
        <f>IF(B73="×","",IF(Q73="","",VLOOKUP(Q73,【参考】数式用2!$A$3:$C$36,3,FALSE)))</f>
        <v/>
      </c>
      <c r="V73" s="818" t="s">
        <v>193</v>
      </c>
      <c r="W73" s="819"/>
      <c r="X73" s="820" t="s">
        <v>194</v>
      </c>
      <c r="Y73" s="821"/>
      <c r="Z73" s="822" t="s">
        <v>195</v>
      </c>
      <c r="AA73" s="823"/>
      <c r="AB73" s="824" t="s">
        <v>194</v>
      </c>
      <c r="AC73" s="825"/>
      <c r="AD73" s="824" t="s">
        <v>196</v>
      </c>
      <c r="AE73" s="826" t="s">
        <v>197</v>
      </c>
      <c r="AF73" s="827" t="str">
        <f t="shared" si="2"/>
        <v/>
      </c>
      <c r="AG73" s="832" t="s">
        <v>198</v>
      </c>
      <c r="AH73" s="829" t="str">
        <f t="shared" si="0"/>
        <v/>
      </c>
      <c r="AI73" s="830"/>
      <c r="AJ73" s="831"/>
      <c r="AK73" s="830"/>
      <c r="AL73" s="831"/>
    </row>
    <row r="74" spans="1:38" ht="36.75" customHeight="1">
      <c r="A74" s="809">
        <f t="shared" si="1"/>
        <v>63</v>
      </c>
      <c r="B74" s="814"/>
      <c r="C74" s="810" t="str">
        <f>IF(基本情報入力シート!C95="","",基本情報入力シート!C95)</f>
        <v/>
      </c>
      <c r="D74" s="811" t="str">
        <f>IF(基本情報入力シート!D95="","",基本情報入力シート!D95)</f>
        <v/>
      </c>
      <c r="E74" s="811" t="str">
        <f>IF(基本情報入力シート!E95="","",基本情報入力シート!E95)</f>
        <v/>
      </c>
      <c r="F74" s="811" t="str">
        <f>IF(基本情報入力シート!F95="","",基本情報入力シート!F95)</f>
        <v/>
      </c>
      <c r="G74" s="811" t="str">
        <f>IF(基本情報入力シート!G95="","",基本情報入力シート!G95)</f>
        <v/>
      </c>
      <c r="H74" s="811" t="str">
        <f>IF(基本情報入力シート!H95="","",基本情報入力シート!H95)</f>
        <v/>
      </c>
      <c r="I74" s="811" t="str">
        <f>IF(基本情報入力シート!I95="","",基本情報入力シート!I95)</f>
        <v/>
      </c>
      <c r="J74" s="811" t="str">
        <f>IF(基本情報入力シート!J95="","",基本情報入力シート!J95)</f>
        <v/>
      </c>
      <c r="K74" s="811" t="str">
        <f>IF(基本情報入力シート!K95="","",基本情報入力シート!K95)</f>
        <v/>
      </c>
      <c r="L74" s="845" t="str">
        <f>IF(基本情報入力シート!L95="","",基本情報入力シート!L95)</f>
        <v/>
      </c>
      <c r="M74" s="812" t="str">
        <f>IF(基本情報入力シート!M95="","",基本情報入力シート!M95)</f>
        <v/>
      </c>
      <c r="N74" s="812" t="str">
        <f>IF(基本情報入力シート!R95="","",基本情報入力シート!R95)</f>
        <v/>
      </c>
      <c r="O74" s="812" t="str">
        <f>IF(基本情報入力シート!W95="","",基本情報入力シート!W95)</f>
        <v/>
      </c>
      <c r="P74" s="809" t="str">
        <f>IF(基本情報入力シート!X95="","",基本情報入力シート!X95)</f>
        <v/>
      </c>
      <c r="Q74" s="813" t="str">
        <f>IF(基本情報入力シート!Y95="","",基本情報入力シート!Y95)</f>
        <v/>
      </c>
      <c r="R74" s="814"/>
      <c r="S74" s="815" t="str">
        <f>IF(B74="×","",IF(基本情報入力シート!AB95="","",基本情報入力シート!AB95))</f>
        <v/>
      </c>
      <c r="T74" s="816" t="str">
        <f>IF(B74="×","",IF(基本情報入力シート!AA95="","",基本情報入力シート!AA95))</f>
        <v/>
      </c>
      <c r="U74" s="817" t="str">
        <f>IF(B74="×","",IF(Q74="","",VLOOKUP(Q74,【参考】数式用2!$A$3:$C$36,3,FALSE)))</f>
        <v/>
      </c>
      <c r="V74" s="818" t="s">
        <v>193</v>
      </c>
      <c r="W74" s="819"/>
      <c r="X74" s="820" t="s">
        <v>194</v>
      </c>
      <c r="Y74" s="821"/>
      <c r="Z74" s="822" t="s">
        <v>195</v>
      </c>
      <c r="AA74" s="823"/>
      <c r="AB74" s="824" t="s">
        <v>194</v>
      </c>
      <c r="AC74" s="825"/>
      <c r="AD74" s="824" t="s">
        <v>196</v>
      </c>
      <c r="AE74" s="826" t="s">
        <v>197</v>
      </c>
      <c r="AF74" s="827" t="str">
        <f t="shared" si="2"/>
        <v/>
      </c>
      <c r="AG74" s="832" t="s">
        <v>198</v>
      </c>
      <c r="AH74" s="829" t="str">
        <f t="shared" si="0"/>
        <v/>
      </c>
      <c r="AI74" s="830"/>
      <c r="AJ74" s="831"/>
      <c r="AK74" s="830"/>
      <c r="AL74" s="831"/>
    </row>
    <row r="75" spans="1:38" ht="36.75" customHeight="1">
      <c r="A75" s="809">
        <f t="shared" si="1"/>
        <v>64</v>
      </c>
      <c r="B75" s="814"/>
      <c r="C75" s="810" t="str">
        <f>IF(基本情報入力シート!C96="","",基本情報入力シート!C96)</f>
        <v/>
      </c>
      <c r="D75" s="811" t="str">
        <f>IF(基本情報入力シート!D96="","",基本情報入力シート!D96)</f>
        <v/>
      </c>
      <c r="E75" s="811" t="str">
        <f>IF(基本情報入力シート!E96="","",基本情報入力シート!E96)</f>
        <v/>
      </c>
      <c r="F75" s="811" t="str">
        <f>IF(基本情報入力シート!F96="","",基本情報入力シート!F96)</f>
        <v/>
      </c>
      <c r="G75" s="811" t="str">
        <f>IF(基本情報入力シート!G96="","",基本情報入力シート!G96)</f>
        <v/>
      </c>
      <c r="H75" s="811" t="str">
        <f>IF(基本情報入力シート!H96="","",基本情報入力シート!H96)</f>
        <v/>
      </c>
      <c r="I75" s="811" t="str">
        <f>IF(基本情報入力シート!I96="","",基本情報入力シート!I96)</f>
        <v/>
      </c>
      <c r="J75" s="811" t="str">
        <f>IF(基本情報入力シート!J96="","",基本情報入力シート!J96)</f>
        <v/>
      </c>
      <c r="K75" s="811" t="str">
        <f>IF(基本情報入力シート!K96="","",基本情報入力シート!K96)</f>
        <v/>
      </c>
      <c r="L75" s="845" t="str">
        <f>IF(基本情報入力シート!L96="","",基本情報入力シート!L96)</f>
        <v/>
      </c>
      <c r="M75" s="812" t="str">
        <f>IF(基本情報入力シート!M96="","",基本情報入力シート!M96)</f>
        <v/>
      </c>
      <c r="N75" s="812" t="str">
        <f>IF(基本情報入力シート!R96="","",基本情報入力シート!R96)</f>
        <v/>
      </c>
      <c r="O75" s="812" t="str">
        <f>IF(基本情報入力シート!W96="","",基本情報入力シート!W96)</f>
        <v/>
      </c>
      <c r="P75" s="809" t="str">
        <f>IF(基本情報入力シート!X96="","",基本情報入力シート!X96)</f>
        <v/>
      </c>
      <c r="Q75" s="813" t="str">
        <f>IF(基本情報入力シート!Y96="","",基本情報入力シート!Y96)</f>
        <v/>
      </c>
      <c r="R75" s="814"/>
      <c r="S75" s="815" t="str">
        <f>IF(B75="×","",IF(基本情報入力シート!AB96="","",基本情報入力シート!AB96))</f>
        <v/>
      </c>
      <c r="T75" s="816" t="str">
        <f>IF(B75="×","",IF(基本情報入力シート!AA96="","",基本情報入力シート!AA96))</f>
        <v/>
      </c>
      <c r="U75" s="817" t="str">
        <f>IF(B75="×","",IF(Q75="","",VLOOKUP(Q75,【参考】数式用2!$A$3:$C$36,3,FALSE)))</f>
        <v/>
      </c>
      <c r="V75" s="818" t="s">
        <v>193</v>
      </c>
      <c r="W75" s="819"/>
      <c r="X75" s="820" t="s">
        <v>194</v>
      </c>
      <c r="Y75" s="821"/>
      <c r="Z75" s="822" t="s">
        <v>195</v>
      </c>
      <c r="AA75" s="823"/>
      <c r="AB75" s="824" t="s">
        <v>194</v>
      </c>
      <c r="AC75" s="825"/>
      <c r="AD75" s="824" t="s">
        <v>196</v>
      </c>
      <c r="AE75" s="826" t="s">
        <v>197</v>
      </c>
      <c r="AF75" s="827" t="str">
        <f t="shared" si="2"/>
        <v/>
      </c>
      <c r="AG75" s="832" t="s">
        <v>198</v>
      </c>
      <c r="AH75" s="829" t="str">
        <f t="shared" si="0"/>
        <v/>
      </c>
      <c r="AI75" s="830"/>
      <c r="AJ75" s="831"/>
      <c r="AK75" s="830"/>
      <c r="AL75" s="831"/>
    </row>
    <row r="76" spans="1:38" ht="36.75" customHeight="1">
      <c r="A76" s="809">
        <f t="shared" si="1"/>
        <v>65</v>
      </c>
      <c r="B76" s="814"/>
      <c r="C76" s="810" t="str">
        <f>IF(基本情報入力シート!C97="","",基本情報入力シート!C97)</f>
        <v/>
      </c>
      <c r="D76" s="811" t="str">
        <f>IF(基本情報入力シート!D97="","",基本情報入力シート!D97)</f>
        <v/>
      </c>
      <c r="E76" s="811" t="str">
        <f>IF(基本情報入力シート!E97="","",基本情報入力シート!E97)</f>
        <v/>
      </c>
      <c r="F76" s="811" t="str">
        <f>IF(基本情報入力シート!F97="","",基本情報入力シート!F97)</f>
        <v/>
      </c>
      <c r="G76" s="811" t="str">
        <f>IF(基本情報入力シート!G97="","",基本情報入力シート!G97)</f>
        <v/>
      </c>
      <c r="H76" s="811" t="str">
        <f>IF(基本情報入力シート!H97="","",基本情報入力シート!H97)</f>
        <v/>
      </c>
      <c r="I76" s="811" t="str">
        <f>IF(基本情報入力シート!I97="","",基本情報入力シート!I97)</f>
        <v/>
      </c>
      <c r="J76" s="811" t="str">
        <f>IF(基本情報入力シート!J97="","",基本情報入力シート!J97)</f>
        <v/>
      </c>
      <c r="K76" s="811" t="str">
        <f>IF(基本情報入力シート!K97="","",基本情報入力シート!K97)</f>
        <v/>
      </c>
      <c r="L76" s="845" t="str">
        <f>IF(基本情報入力シート!L97="","",基本情報入力シート!L97)</f>
        <v/>
      </c>
      <c r="M76" s="812" t="str">
        <f>IF(基本情報入力シート!M97="","",基本情報入力シート!M97)</f>
        <v/>
      </c>
      <c r="N76" s="812" t="str">
        <f>IF(基本情報入力シート!R97="","",基本情報入力シート!R97)</f>
        <v/>
      </c>
      <c r="O76" s="812" t="str">
        <f>IF(基本情報入力シート!W97="","",基本情報入力シート!W97)</f>
        <v/>
      </c>
      <c r="P76" s="809" t="str">
        <f>IF(基本情報入力シート!X97="","",基本情報入力シート!X97)</f>
        <v/>
      </c>
      <c r="Q76" s="813" t="str">
        <f>IF(基本情報入力シート!Y97="","",基本情報入力シート!Y97)</f>
        <v/>
      </c>
      <c r="R76" s="814"/>
      <c r="S76" s="815" t="str">
        <f>IF(B76="×","",IF(基本情報入力シート!AB97="","",基本情報入力シート!AB97))</f>
        <v/>
      </c>
      <c r="T76" s="816" t="str">
        <f>IF(B76="×","",IF(基本情報入力シート!AA97="","",基本情報入力シート!AA97))</f>
        <v/>
      </c>
      <c r="U76" s="817" t="str">
        <f>IF(B76="×","",IF(Q76="","",VLOOKUP(Q76,【参考】数式用2!$A$3:$C$36,3,FALSE)))</f>
        <v/>
      </c>
      <c r="V76" s="818" t="s">
        <v>193</v>
      </c>
      <c r="W76" s="819"/>
      <c r="X76" s="820" t="s">
        <v>194</v>
      </c>
      <c r="Y76" s="821"/>
      <c r="Z76" s="822" t="s">
        <v>195</v>
      </c>
      <c r="AA76" s="823"/>
      <c r="AB76" s="824" t="s">
        <v>194</v>
      </c>
      <c r="AC76" s="825"/>
      <c r="AD76" s="824" t="s">
        <v>196</v>
      </c>
      <c r="AE76" s="826" t="s">
        <v>197</v>
      </c>
      <c r="AF76" s="827" t="str">
        <f t="shared" si="2"/>
        <v/>
      </c>
      <c r="AG76" s="832" t="s">
        <v>198</v>
      </c>
      <c r="AH76" s="829" t="str">
        <f t="shared" ref="AH76:AH111" si="3">IFERROR(ROUNDDOWN(ROUND(S76*T76,0)*U76,0)*AF76,"")</f>
        <v/>
      </c>
      <c r="AI76" s="830"/>
      <c r="AJ76" s="831"/>
      <c r="AK76" s="830"/>
      <c r="AL76" s="831"/>
    </row>
    <row r="77" spans="1:38" ht="36.75" customHeight="1">
      <c r="A77" s="809">
        <f t="shared" si="1"/>
        <v>66</v>
      </c>
      <c r="B77" s="814"/>
      <c r="C77" s="810" t="str">
        <f>IF(基本情報入力シート!C98="","",基本情報入力シート!C98)</f>
        <v/>
      </c>
      <c r="D77" s="811" t="str">
        <f>IF(基本情報入力シート!D98="","",基本情報入力シート!D98)</f>
        <v/>
      </c>
      <c r="E77" s="811" t="str">
        <f>IF(基本情報入力シート!E98="","",基本情報入力シート!E98)</f>
        <v/>
      </c>
      <c r="F77" s="811" t="str">
        <f>IF(基本情報入力シート!F98="","",基本情報入力シート!F98)</f>
        <v/>
      </c>
      <c r="G77" s="811" t="str">
        <f>IF(基本情報入力シート!G98="","",基本情報入力シート!G98)</f>
        <v/>
      </c>
      <c r="H77" s="811" t="str">
        <f>IF(基本情報入力シート!H98="","",基本情報入力シート!H98)</f>
        <v/>
      </c>
      <c r="I77" s="811" t="str">
        <f>IF(基本情報入力シート!I98="","",基本情報入力シート!I98)</f>
        <v/>
      </c>
      <c r="J77" s="811" t="str">
        <f>IF(基本情報入力シート!J98="","",基本情報入力シート!J98)</f>
        <v/>
      </c>
      <c r="K77" s="811" t="str">
        <f>IF(基本情報入力シート!K98="","",基本情報入力シート!K98)</f>
        <v/>
      </c>
      <c r="L77" s="845" t="str">
        <f>IF(基本情報入力シート!L98="","",基本情報入力シート!L98)</f>
        <v/>
      </c>
      <c r="M77" s="812" t="str">
        <f>IF(基本情報入力シート!M98="","",基本情報入力シート!M98)</f>
        <v/>
      </c>
      <c r="N77" s="812" t="str">
        <f>IF(基本情報入力シート!R98="","",基本情報入力シート!R98)</f>
        <v/>
      </c>
      <c r="O77" s="812" t="str">
        <f>IF(基本情報入力シート!W98="","",基本情報入力シート!W98)</f>
        <v/>
      </c>
      <c r="P77" s="809" t="str">
        <f>IF(基本情報入力シート!X98="","",基本情報入力シート!X98)</f>
        <v/>
      </c>
      <c r="Q77" s="813" t="str">
        <f>IF(基本情報入力シート!Y98="","",基本情報入力シート!Y98)</f>
        <v/>
      </c>
      <c r="R77" s="814"/>
      <c r="S77" s="815" t="str">
        <f>IF(B77="×","",IF(基本情報入力シート!AB98="","",基本情報入力シート!AB98))</f>
        <v/>
      </c>
      <c r="T77" s="816" t="str">
        <f>IF(B77="×","",IF(基本情報入力シート!AA98="","",基本情報入力シート!AA98))</f>
        <v/>
      </c>
      <c r="U77" s="817" t="str">
        <f>IF(B77="×","",IF(Q77="","",VLOOKUP(Q77,【参考】数式用2!$A$3:$C$36,3,FALSE)))</f>
        <v/>
      </c>
      <c r="V77" s="818" t="s">
        <v>193</v>
      </c>
      <c r="W77" s="819"/>
      <c r="X77" s="820" t="s">
        <v>194</v>
      </c>
      <c r="Y77" s="821"/>
      <c r="Z77" s="822" t="s">
        <v>195</v>
      </c>
      <c r="AA77" s="823"/>
      <c r="AB77" s="824" t="s">
        <v>194</v>
      </c>
      <c r="AC77" s="825"/>
      <c r="AD77" s="824" t="s">
        <v>196</v>
      </c>
      <c r="AE77" s="826" t="s">
        <v>197</v>
      </c>
      <c r="AF77" s="827" t="str">
        <f t="shared" si="2"/>
        <v/>
      </c>
      <c r="AG77" s="832" t="s">
        <v>198</v>
      </c>
      <c r="AH77" s="829" t="str">
        <f t="shared" si="3"/>
        <v/>
      </c>
      <c r="AI77" s="830"/>
      <c r="AJ77" s="831"/>
      <c r="AK77" s="830"/>
      <c r="AL77" s="831"/>
    </row>
    <row r="78" spans="1:38" ht="36.75" customHeight="1">
      <c r="A78" s="809">
        <f t="shared" ref="A78:A111" si="4">A77+1</f>
        <v>67</v>
      </c>
      <c r="B78" s="814"/>
      <c r="C78" s="810" t="str">
        <f>IF(基本情報入力シート!C99="","",基本情報入力シート!C99)</f>
        <v/>
      </c>
      <c r="D78" s="811" t="str">
        <f>IF(基本情報入力シート!D99="","",基本情報入力シート!D99)</f>
        <v/>
      </c>
      <c r="E78" s="811" t="str">
        <f>IF(基本情報入力シート!E99="","",基本情報入力シート!E99)</f>
        <v/>
      </c>
      <c r="F78" s="811" t="str">
        <f>IF(基本情報入力シート!F99="","",基本情報入力シート!F99)</f>
        <v/>
      </c>
      <c r="G78" s="811" t="str">
        <f>IF(基本情報入力シート!G99="","",基本情報入力シート!G99)</f>
        <v/>
      </c>
      <c r="H78" s="811" t="str">
        <f>IF(基本情報入力シート!H99="","",基本情報入力シート!H99)</f>
        <v/>
      </c>
      <c r="I78" s="811" t="str">
        <f>IF(基本情報入力シート!I99="","",基本情報入力シート!I99)</f>
        <v/>
      </c>
      <c r="J78" s="811" t="str">
        <f>IF(基本情報入力シート!J99="","",基本情報入力シート!J99)</f>
        <v/>
      </c>
      <c r="K78" s="811" t="str">
        <f>IF(基本情報入力シート!K99="","",基本情報入力シート!K99)</f>
        <v/>
      </c>
      <c r="L78" s="845" t="str">
        <f>IF(基本情報入力シート!L99="","",基本情報入力シート!L99)</f>
        <v/>
      </c>
      <c r="M78" s="812" t="str">
        <f>IF(基本情報入力シート!M99="","",基本情報入力シート!M99)</f>
        <v/>
      </c>
      <c r="N78" s="812" t="str">
        <f>IF(基本情報入力シート!R99="","",基本情報入力シート!R99)</f>
        <v/>
      </c>
      <c r="O78" s="812" t="str">
        <f>IF(基本情報入力シート!W99="","",基本情報入力シート!W99)</f>
        <v/>
      </c>
      <c r="P78" s="809" t="str">
        <f>IF(基本情報入力シート!X99="","",基本情報入力シート!X99)</f>
        <v/>
      </c>
      <c r="Q78" s="813" t="str">
        <f>IF(基本情報入力シート!Y99="","",基本情報入力シート!Y99)</f>
        <v/>
      </c>
      <c r="R78" s="814"/>
      <c r="S78" s="815" t="str">
        <f>IF(B78="×","",IF(基本情報入力シート!AB99="","",基本情報入力シート!AB99))</f>
        <v/>
      </c>
      <c r="T78" s="816" t="str">
        <f>IF(B78="×","",IF(基本情報入力シート!AA99="","",基本情報入力シート!AA99))</f>
        <v/>
      </c>
      <c r="U78" s="817" t="str">
        <f>IF(B78="×","",IF(Q78="","",VLOOKUP(Q78,【参考】数式用2!$A$3:$C$36,3,FALSE)))</f>
        <v/>
      </c>
      <c r="V78" s="818" t="s">
        <v>193</v>
      </c>
      <c r="W78" s="819"/>
      <c r="X78" s="820" t="s">
        <v>194</v>
      </c>
      <c r="Y78" s="821"/>
      <c r="Z78" s="822" t="s">
        <v>195</v>
      </c>
      <c r="AA78" s="823"/>
      <c r="AB78" s="824" t="s">
        <v>194</v>
      </c>
      <c r="AC78" s="825"/>
      <c r="AD78" s="824" t="s">
        <v>196</v>
      </c>
      <c r="AE78" s="826" t="s">
        <v>197</v>
      </c>
      <c r="AF78" s="827" t="str">
        <f t="shared" ref="AF78:AF111" si="5">IF(AC78="","",AC78-Y78+1)</f>
        <v/>
      </c>
      <c r="AG78" s="832" t="s">
        <v>198</v>
      </c>
      <c r="AH78" s="829" t="str">
        <f t="shared" si="3"/>
        <v/>
      </c>
      <c r="AI78" s="830"/>
      <c r="AJ78" s="831"/>
      <c r="AK78" s="830"/>
      <c r="AL78" s="831"/>
    </row>
    <row r="79" spans="1:38" ht="36.75" customHeight="1">
      <c r="A79" s="809">
        <f t="shared" si="4"/>
        <v>68</v>
      </c>
      <c r="B79" s="814"/>
      <c r="C79" s="810" t="str">
        <f>IF(基本情報入力シート!C100="","",基本情報入力シート!C100)</f>
        <v/>
      </c>
      <c r="D79" s="811" t="str">
        <f>IF(基本情報入力シート!D100="","",基本情報入力シート!D100)</f>
        <v/>
      </c>
      <c r="E79" s="811" t="str">
        <f>IF(基本情報入力シート!E100="","",基本情報入力シート!E100)</f>
        <v/>
      </c>
      <c r="F79" s="811" t="str">
        <f>IF(基本情報入力シート!F100="","",基本情報入力シート!F100)</f>
        <v/>
      </c>
      <c r="G79" s="811" t="str">
        <f>IF(基本情報入力シート!G100="","",基本情報入力シート!G100)</f>
        <v/>
      </c>
      <c r="H79" s="811" t="str">
        <f>IF(基本情報入力シート!H100="","",基本情報入力シート!H100)</f>
        <v/>
      </c>
      <c r="I79" s="811" t="str">
        <f>IF(基本情報入力シート!I100="","",基本情報入力シート!I100)</f>
        <v/>
      </c>
      <c r="J79" s="811" t="str">
        <f>IF(基本情報入力シート!J100="","",基本情報入力シート!J100)</f>
        <v/>
      </c>
      <c r="K79" s="811" t="str">
        <f>IF(基本情報入力シート!K100="","",基本情報入力シート!K100)</f>
        <v/>
      </c>
      <c r="L79" s="845" t="str">
        <f>IF(基本情報入力シート!L100="","",基本情報入力シート!L100)</f>
        <v/>
      </c>
      <c r="M79" s="812" t="str">
        <f>IF(基本情報入力シート!M100="","",基本情報入力シート!M100)</f>
        <v/>
      </c>
      <c r="N79" s="812" t="str">
        <f>IF(基本情報入力シート!R100="","",基本情報入力シート!R100)</f>
        <v/>
      </c>
      <c r="O79" s="812" t="str">
        <f>IF(基本情報入力シート!W100="","",基本情報入力シート!W100)</f>
        <v/>
      </c>
      <c r="P79" s="809" t="str">
        <f>IF(基本情報入力シート!X100="","",基本情報入力シート!X100)</f>
        <v/>
      </c>
      <c r="Q79" s="813" t="str">
        <f>IF(基本情報入力シート!Y100="","",基本情報入力シート!Y100)</f>
        <v/>
      </c>
      <c r="R79" s="814"/>
      <c r="S79" s="815" t="str">
        <f>IF(B79="×","",IF(基本情報入力シート!AB100="","",基本情報入力シート!AB100))</f>
        <v/>
      </c>
      <c r="T79" s="816" t="str">
        <f>IF(B79="×","",IF(基本情報入力シート!AA100="","",基本情報入力シート!AA100))</f>
        <v/>
      </c>
      <c r="U79" s="817" t="str">
        <f>IF(B79="×","",IF(Q79="","",VLOOKUP(Q79,【参考】数式用2!$A$3:$C$36,3,FALSE)))</f>
        <v/>
      </c>
      <c r="V79" s="818" t="s">
        <v>193</v>
      </c>
      <c r="W79" s="819"/>
      <c r="X79" s="820" t="s">
        <v>194</v>
      </c>
      <c r="Y79" s="821"/>
      <c r="Z79" s="822" t="s">
        <v>195</v>
      </c>
      <c r="AA79" s="823"/>
      <c r="AB79" s="824" t="s">
        <v>194</v>
      </c>
      <c r="AC79" s="825"/>
      <c r="AD79" s="824" t="s">
        <v>196</v>
      </c>
      <c r="AE79" s="826" t="s">
        <v>197</v>
      </c>
      <c r="AF79" s="827" t="str">
        <f t="shared" si="5"/>
        <v/>
      </c>
      <c r="AG79" s="832" t="s">
        <v>198</v>
      </c>
      <c r="AH79" s="829" t="str">
        <f t="shared" si="3"/>
        <v/>
      </c>
      <c r="AI79" s="830"/>
      <c r="AJ79" s="831"/>
      <c r="AK79" s="830"/>
      <c r="AL79" s="831"/>
    </row>
    <row r="80" spans="1:38" ht="36.75" customHeight="1">
      <c r="A80" s="809">
        <f t="shared" si="4"/>
        <v>69</v>
      </c>
      <c r="B80" s="814"/>
      <c r="C80" s="810" t="str">
        <f>IF(基本情報入力シート!C101="","",基本情報入力シート!C101)</f>
        <v/>
      </c>
      <c r="D80" s="811" t="str">
        <f>IF(基本情報入力シート!D101="","",基本情報入力シート!D101)</f>
        <v/>
      </c>
      <c r="E80" s="811" t="str">
        <f>IF(基本情報入力シート!E101="","",基本情報入力シート!E101)</f>
        <v/>
      </c>
      <c r="F80" s="811" t="str">
        <f>IF(基本情報入力シート!F101="","",基本情報入力シート!F101)</f>
        <v/>
      </c>
      <c r="G80" s="811" t="str">
        <f>IF(基本情報入力シート!G101="","",基本情報入力シート!G101)</f>
        <v/>
      </c>
      <c r="H80" s="811" t="str">
        <f>IF(基本情報入力シート!H101="","",基本情報入力シート!H101)</f>
        <v/>
      </c>
      <c r="I80" s="811" t="str">
        <f>IF(基本情報入力シート!I101="","",基本情報入力シート!I101)</f>
        <v/>
      </c>
      <c r="J80" s="811" t="str">
        <f>IF(基本情報入力シート!J101="","",基本情報入力シート!J101)</f>
        <v/>
      </c>
      <c r="K80" s="811" t="str">
        <f>IF(基本情報入力シート!K101="","",基本情報入力シート!K101)</f>
        <v/>
      </c>
      <c r="L80" s="845" t="str">
        <f>IF(基本情報入力シート!L101="","",基本情報入力シート!L101)</f>
        <v/>
      </c>
      <c r="M80" s="812" t="str">
        <f>IF(基本情報入力シート!M101="","",基本情報入力シート!M101)</f>
        <v/>
      </c>
      <c r="N80" s="812" t="str">
        <f>IF(基本情報入力シート!R101="","",基本情報入力シート!R101)</f>
        <v/>
      </c>
      <c r="O80" s="812" t="str">
        <f>IF(基本情報入力シート!W101="","",基本情報入力シート!W101)</f>
        <v/>
      </c>
      <c r="P80" s="809" t="str">
        <f>IF(基本情報入力シート!X101="","",基本情報入力シート!X101)</f>
        <v/>
      </c>
      <c r="Q80" s="813" t="str">
        <f>IF(基本情報入力シート!Y101="","",基本情報入力シート!Y101)</f>
        <v/>
      </c>
      <c r="R80" s="814"/>
      <c r="S80" s="815" t="str">
        <f>IF(B80="×","",IF(基本情報入力シート!AB101="","",基本情報入力シート!AB101))</f>
        <v/>
      </c>
      <c r="T80" s="816" t="str">
        <f>IF(B80="×","",IF(基本情報入力シート!AA101="","",基本情報入力シート!AA101))</f>
        <v/>
      </c>
      <c r="U80" s="817" t="str">
        <f>IF(B80="×","",IF(Q80="","",VLOOKUP(Q80,【参考】数式用2!$A$3:$C$36,3,FALSE)))</f>
        <v/>
      </c>
      <c r="V80" s="818" t="s">
        <v>193</v>
      </c>
      <c r="W80" s="819"/>
      <c r="X80" s="820" t="s">
        <v>194</v>
      </c>
      <c r="Y80" s="821"/>
      <c r="Z80" s="822" t="s">
        <v>195</v>
      </c>
      <c r="AA80" s="823"/>
      <c r="AB80" s="824" t="s">
        <v>194</v>
      </c>
      <c r="AC80" s="825"/>
      <c r="AD80" s="824" t="s">
        <v>196</v>
      </c>
      <c r="AE80" s="826" t="s">
        <v>197</v>
      </c>
      <c r="AF80" s="827" t="str">
        <f t="shared" si="5"/>
        <v/>
      </c>
      <c r="AG80" s="832" t="s">
        <v>198</v>
      </c>
      <c r="AH80" s="829" t="str">
        <f t="shared" si="3"/>
        <v/>
      </c>
      <c r="AI80" s="830"/>
      <c r="AJ80" s="831"/>
      <c r="AK80" s="830"/>
      <c r="AL80" s="831"/>
    </row>
    <row r="81" spans="1:38" ht="36.75" customHeight="1">
      <c r="A81" s="809">
        <f t="shared" si="4"/>
        <v>70</v>
      </c>
      <c r="B81" s="814"/>
      <c r="C81" s="810" t="str">
        <f>IF(基本情報入力シート!C102="","",基本情報入力シート!C102)</f>
        <v/>
      </c>
      <c r="D81" s="811" t="str">
        <f>IF(基本情報入力シート!D102="","",基本情報入力シート!D102)</f>
        <v/>
      </c>
      <c r="E81" s="811" t="str">
        <f>IF(基本情報入力シート!E102="","",基本情報入力シート!E102)</f>
        <v/>
      </c>
      <c r="F81" s="811" t="str">
        <f>IF(基本情報入力シート!F102="","",基本情報入力シート!F102)</f>
        <v/>
      </c>
      <c r="G81" s="811" t="str">
        <f>IF(基本情報入力シート!G102="","",基本情報入力シート!G102)</f>
        <v/>
      </c>
      <c r="H81" s="811" t="str">
        <f>IF(基本情報入力シート!H102="","",基本情報入力シート!H102)</f>
        <v/>
      </c>
      <c r="I81" s="811" t="str">
        <f>IF(基本情報入力シート!I102="","",基本情報入力シート!I102)</f>
        <v/>
      </c>
      <c r="J81" s="811" t="str">
        <f>IF(基本情報入力シート!J102="","",基本情報入力シート!J102)</f>
        <v/>
      </c>
      <c r="K81" s="811" t="str">
        <f>IF(基本情報入力シート!K102="","",基本情報入力シート!K102)</f>
        <v/>
      </c>
      <c r="L81" s="845" t="str">
        <f>IF(基本情報入力シート!L102="","",基本情報入力シート!L102)</f>
        <v/>
      </c>
      <c r="M81" s="812" t="str">
        <f>IF(基本情報入力シート!M102="","",基本情報入力シート!M102)</f>
        <v/>
      </c>
      <c r="N81" s="812" t="str">
        <f>IF(基本情報入力シート!R102="","",基本情報入力シート!R102)</f>
        <v/>
      </c>
      <c r="O81" s="812" t="str">
        <f>IF(基本情報入力シート!W102="","",基本情報入力シート!W102)</f>
        <v/>
      </c>
      <c r="P81" s="809" t="str">
        <f>IF(基本情報入力シート!X102="","",基本情報入力シート!X102)</f>
        <v/>
      </c>
      <c r="Q81" s="813" t="str">
        <f>IF(基本情報入力シート!Y102="","",基本情報入力シート!Y102)</f>
        <v/>
      </c>
      <c r="R81" s="814"/>
      <c r="S81" s="815" t="str">
        <f>IF(B81="×","",IF(基本情報入力シート!AB102="","",基本情報入力シート!AB102))</f>
        <v/>
      </c>
      <c r="T81" s="816" t="str">
        <f>IF(B81="×","",IF(基本情報入力シート!AA102="","",基本情報入力シート!AA102))</f>
        <v/>
      </c>
      <c r="U81" s="817" t="str">
        <f>IF(B81="×","",IF(Q81="","",VLOOKUP(Q81,【参考】数式用2!$A$3:$C$36,3,FALSE)))</f>
        <v/>
      </c>
      <c r="V81" s="818" t="s">
        <v>193</v>
      </c>
      <c r="W81" s="819"/>
      <c r="X81" s="820" t="s">
        <v>194</v>
      </c>
      <c r="Y81" s="821"/>
      <c r="Z81" s="822" t="s">
        <v>195</v>
      </c>
      <c r="AA81" s="823"/>
      <c r="AB81" s="824" t="s">
        <v>194</v>
      </c>
      <c r="AC81" s="825"/>
      <c r="AD81" s="824" t="s">
        <v>196</v>
      </c>
      <c r="AE81" s="826" t="s">
        <v>197</v>
      </c>
      <c r="AF81" s="827" t="str">
        <f t="shared" si="5"/>
        <v/>
      </c>
      <c r="AG81" s="832" t="s">
        <v>198</v>
      </c>
      <c r="AH81" s="829" t="str">
        <f t="shared" si="3"/>
        <v/>
      </c>
      <c r="AI81" s="830"/>
      <c r="AJ81" s="831"/>
      <c r="AK81" s="830"/>
      <c r="AL81" s="831"/>
    </row>
    <row r="82" spans="1:38" ht="36.75" customHeight="1">
      <c r="A82" s="809">
        <f t="shared" si="4"/>
        <v>71</v>
      </c>
      <c r="B82" s="814"/>
      <c r="C82" s="810" t="str">
        <f>IF(基本情報入力シート!C103="","",基本情報入力シート!C103)</f>
        <v/>
      </c>
      <c r="D82" s="811" t="str">
        <f>IF(基本情報入力シート!D103="","",基本情報入力シート!D103)</f>
        <v/>
      </c>
      <c r="E82" s="811" t="str">
        <f>IF(基本情報入力シート!E103="","",基本情報入力シート!E103)</f>
        <v/>
      </c>
      <c r="F82" s="811" t="str">
        <f>IF(基本情報入力シート!F103="","",基本情報入力シート!F103)</f>
        <v/>
      </c>
      <c r="G82" s="811" t="str">
        <f>IF(基本情報入力シート!G103="","",基本情報入力シート!G103)</f>
        <v/>
      </c>
      <c r="H82" s="811" t="str">
        <f>IF(基本情報入力シート!H103="","",基本情報入力シート!H103)</f>
        <v/>
      </c>
      <c r="I82" s="811" t="str">
        <f>IF(基本情報入力シート!I103="","",基本情報入力シート!I103)</f>
        <v/>
      </c>
      <c r="J82" s="811" t="str">
        <f>IF(基本情報入力シート!J103="","",基本情報入力シート!J103)</f>
        <v/>
      </c>
      <c r="K82" s="811" t="str">
        <f>IF(基本情報入力シート!K103="","",基本情報入力シート!K103)</f>
        <v/>
      </c>
      <c r="L82" s="845" t="str">
        <f>IF(基本情報入力シート!L103="","",基本情報入力シート!L103)</f>
        <v/>
      </c>
      <c r="M82" s="812" t="str">
        <f>IF(基本情報入力シート!M103="","",基本情報入力シート!M103)</f>
        <v/>
      </c>
      <c r="N82" s="812" t="str">
        <f>IF(基本情報入力シート!R103="","",基本情報入力シート!R103)</f>
        <v/>
      </c>
      <c r="O82" s="812" t="str">
        <f>IF(基本情報入力シート!W103="","",基本情報入力シート!W103)</f>
        <v/>
      </c>
      <c r="P82" s="809" t="str">
        <f>IF(基本情報入力シート!X103="","",基本情報入力シート!X103)</f>
        <v/>
      </c>
      <c r="Q82" s="813" t="str">
        <f>IF(基本情報入力シート!Y103="","",基本情報入力シート!Y103)</f>
        <v/>
      </c>
      <c r="R82" s="814"/>
      <c r="S82" s="815" t="str">
        <f>IF(B82="×","",IF(基本情報入力シート!AB103="","",基本情報入力シート!AB103))</f>
        <v/>
      </c>
      <c r="T82" s="816" t="str">
        <f>IF(B82="×","",IF(基本情報入力シート!AA103="","",基本情報入力シート!AA103))</f>
        <v/>
      </c>
      <c r="U82" s="817" t="str">
        <f>IF(B82="×","",IF(Q82="","",VLOOKUP(Q82,【参考】数式用2!$A$3:$C$36,3,FALSE)))</f>
        <v/>
      </c>
      <c r="V82" s="818" t="s">
        <v>193</v>
      </c>
      <c r="W82" s="819"/>
      <c r="X82" s="820" t="s">
        <v>194</v>
      </c>
      <c r="Y82" s="821"/>
      <c r="Z82" s="822" t="s">
        <v>195</v>
      </c>
      <c r="AA82" s="823"/>
      <c r="AB82" s="824" t="s">
        <v>194</v>
      </c>
      <c r="AC82" s="825"/>
      <c r="AD82" s="824" t="s">
        <v>196</v>
      </c>
      <c r="AE82" s="826" t="s">
        <v>197</v>
      </c>
      <c r="AF82" s="827" t="str">
        <f t="shared" si="5"/>
        <v/>
      </c>
      <c r="AG82" s="832" t="s">
        <v>198</v>
      </c>
      <c r="AH82" s="829" t="str">
        <f t="shared" si="3"/>
        <v/>
      </c>
      <c r="AI82" s="830"/>
      <c r="AJ82" s="831"/>
      <c r="AK82" s="830"/>
      <c r="AL82" s="831"/>
    </row>
    <row r="83" spans="1:38" ht="36.75" customHeight="1">
      <c r="A83" s="809">
        <f t="shared" si="4"/>
        <v>72</v>
      </c>
      <c r="B83" s="814"/>
      <c r="C83" s="810" t="str">
        <f>IF(基本情報入力シート!C104="","",基本情報入力シート!C104)</f>
        <v/>
      </c>
      <c r="D83" s="811" t="str">
        <f>IF(基本情報入力シート!D104="","",基本情報入力シート!D104)</f>
        <v/>
      </c>
      <c r="E83" s="811" t="str">
        <f>IF(基本情報入力シート!E104="","",基本情報入力シート!E104)</f>
        <v/>
      </c>
      <c r="F83" s="811" t="str">
        <f>IF(基本情報入力シート!F104="","",基本情報入力シート!F104)</f>
        <v/>
      </c>
      <c r="G83" s="811" t="str">
        <f>IF(基本情報入力シート!G104="","",基本情報入力シート!G104)</f>
        <v/>
      </c>
      <c r="H83" s="811" t="str">
        <f>IF(基本情報入力シート!H104="","",基本情報入力シート!H104)</f>
        <v/>
      </c>
      <c r="I83" s="811" t="str">
        <f>IF(基本情報入力シート!I104="","",基本情報入力シート!I104)</f>
        <v/>
      </c>
      <c r="J83" s="811" t="str">
        <f>IF(基本情報入力シート!J104="","",基本情報入力シート!J104)</f>
        <v/>
      </c>
      <c r="K83" s="811" t="str">
        <f>IF(基本情報入力シート!K104="","",基本情報入力シート!K104)</f>
        <v/>
      </c>
      <c r="L83" s="845" t="str">
        <f>IF(基本情報入力シート!L104="","",基本情報入力シート!L104)</f>
        <v/>
      </c>
      <c r="M83" s="812" t="str">
        <f>IF(基本情報入力シート!M104="","",基本情報入力シート!M104)</f>
        <v/>
      </c>
      <c r="N83" s="812" t="str">
        <f>IF(基本情報入力シート!R104="","",基本情報入力シート!R104)</f>
        <v/>
      </c>
      <c r="O83" s="812" t="str">
        <f>IF(基本情報入力シート!W104="","",基本情報入力シート!W104)</f>
        <v/>
      </c>
      <c r="P83" s="809" t="str">
        <f>IF(基本情報入力シート!X104="","",基本情報入力シート!X104)</f>
        <v/>
      </c>
      <c r="Q83" s="813" t="str">
        <f>IF(基本情報入力シート!Y104="","",基本情報入力シート!Y104)</f>
        <v/>
      </c>
      <c r="R83" s="814"/>
      <c r="S83" s="815" t="str">
        <f>IF(B83="×","",IF(基本情報入力シート!AB104="","",基本情報入力シート!AB104))</f>
        <v/>
      </c>
      <c r="T83" s="816" t="str">
        <f>IF(B83="×","",IF(基本情報入力シート!AA104="","",基本情報入力シート!AA104))</f>
        <v/>
      </c>
      <c r="U83" s="817" t="str">
        <f>IF(B83="×","",IF(Q83="","",VLOOKUP(Q83,【参考】数式用2!$A$3:$C$36,3,FALSE)))</f>
        <v/>
      </c>
      <c r="V83" s="818" t="s">
        <v>193</v>
      </c>
      <c r="W83" s="819"/>
      <c r="X83" s="820" t="s">
        <v>194</v>
      </c>
      <c r="Y83" s="821"/>
      <c r="Z83" s="822" t="s">
        <v>195</v>
      </c>
      <c r="AA83" s="823"/>
      <c r="AB83" s="824" t="s">
        <v>194</v>
      </c>
      <c r="AC83" s="825"/>
      <c r="AD83" s="824" t="s">
        <v>196</v>
      </c>
      <c r="AE83" s="826" t="s">
        <v>197</v>
      </c>
      <c r="AF83" s="827" t="str">
        <f t="shared" si="5"/>
        <v/>
      </c>
      <c r="AG83" s="832" t="s">
        <v>198</v>
      </c>
      <c r="AH83" s="829" t="str">
        <f t="shared" si="3"/>
        <v/>
      </c>
      <c r="AI83" s="830"/>
      <c r="AJ83" s="831"/>
      <c r="AK83" s="830"/>
      <c r="AL83" s="831"/>
    </row>
    <row r="84" spans="1:38" ht="36.75" customHeight="1">
      <c r="A84" s="809">
        <f t="shared" si="4"/>
        <v>73</v>
      </c>
      <c r="B84" s="814"/>
      <c r="C84" s="810" t="str">
        <f>IF(基本情報入力シート!C105="","",基本情報入力シート!C105)</f>
        <v/>
      </c>
      <c r="D84" s="811" t="str">
        <f>IF(基本情報入力シート!D105="","",基本情報入力シート!D105)</f>
        <v/>
      </c>
      <c r="E84" s="811" t="str">
        <f>IF(基本情報入力シート!E105="","",基本情報入力シート!E105)</f>
        <v/>
      </c>
      <c r="F84" s="811" t="str">
        <f>IF(基本情報入力シート!F105="","",基本情報入力シート!F105)</f>
        <v/>
      </c>
      <c r="G84" s="811" t="str">
        <f>IF(基本情報入力シート!G105="","",基本情報入力シート!G105)</f>
        <v/>
      </c>
      <c r="H84" s="811" t="str">
        <f>IF(基本情報入力シート!H105="","",基本情報入力シート!H105)</f>
        <v/>
      </c>
      <c r="I84" s="811" t="str">
        <f>IF(基本情報入力シート!I105="","",基本情報入力シート!I105)</f>
        <v/>
      </c>
      <c r="J84" s="811" t="str">
        <f>IF(基本情報入力シート!J105="","",基本情報入力シート!J105)</f>
        <v/>
      </c>
      <c r="K84" s="811" t="str">
        <f>IF(基本情報入力シート!K105="","",基本情報入力シート!K105)</f>
        <v/>
      </c>
      <c r="L84" s="845" t="str">
        <f>IF(基本情報入力シート!L105="","",基本情報入力シート!L105)</f>
        <v/>
      </c>
      <c r="M84" s="812" t="str">
        <f>IF(基本情報入力シート!M105="","",基本情報入力シート!M105)</f>
        <v/>
      </c>
      <c r="N84" s="812" t="str">
        <f>IF(基本情報入力シート!R105="","",基本情報入力シート!R105)</f>
        <v/>
      </c>
      <c r="O84" s="812" t="str">
        <f>IF(基本情報入力シート!W105="","",基本情報入力シート!W105)</f>
        <v/>
      </c>
      <c r="P84" s="809" t="str">
        <f>IF(基本情報入力シート!X105="","",基本情報入力シート!X105)</f>
        <v/>
      </c>
      <c r="Q84" s="813" t="str">
        <f>IF(基本情報入力シート!Y105="","",基本情報入力シート!Y105)</f>
        <v/>
      </c>
      <c r="R84" s="814"/>
      <c r="S84" s="815" t="str">
        <f>IF(B84="×","",IF(基本情報入力シート!AB105="","",基本情報入力シート!AB105))</f>
        <v/>
      </c>
      <c r="T84" s="816" t="str">
        <f>IF(B84="×","",IF(基本情報入力シート!AA105="","",基本情報入力シート!AA105))</f>
        <v/>
      </c>
      <c r="U84" s="817" t="str">
        <f>IF(B84="×","",IF(Q84="","",VLOOKUP(Q84,【参考】数式用2!$A$3:$C$36,3,FALSE)))</f>
        <v/>
      </c>
      <c r="V84" s="818" t="s">
        <v>193</v>
      </c>
      <c r="W84" s="819"/>
      <c r="X84" s="820" t="s">
        <v>194</v>
      </c>
      <c r="Y84" s="821"/>
      <c r="Z84" s="822" t="s">
        <v>195</v>
      </c>
      <c r="AA84" s="823"/>
      <c r="AB84" s="824" t="s">
        <v>194</v>
      </c>
      <c r="AC84" s="825"/>
      <c r="AD84" s="824" t="s">
        <v>196</v>
      </c>
      <c r="AE84" s="826" t="s">
        <v>197</v>
      </c>
      <c r="AF84" s="827" t="str">
        <f t="shared" si="5"/>
        <v/>
      </c>
      <c r="AG84" s="832" t="s">
        <v>198</v>
      </c>
      <c r="AH84" s="829" t="str">
        <f t="shared" si="3"/>
        <v/>
      </c>
      <c r="AI84" s="830"/>
      <c r="AJ84" s="831"/>
      <c r="AK84" s="830"/>
      <c r="AL84" s="831"/>
    </row>
    <row r="85" spans="1:38" ht="36.75" customHeight="1">
      <c r="A85" s="809">
        <f t="shared" si="4"/>
        <v>74</v>
      </c>
      <c r="B85" s="814"/>
      <c r="C85" s="810" t="str">
        <f>IF(基本情報入力シート!C106="","",基本情報入力シート!C106)</f>
        <v/>
      </c>
      <c r="D85" s="811" t="str">
        <f>IF(基本情報入力シート!D106="","",基本情報入力シート!D106)</f>
        <v/>
      </c>
      <c r="E85" s="811" t="str">
        <f>IF(基本情報入力シート!E106="","",基本情報入力シート!E106)</f>
        <v/>
      </c>
      <c r="F85" s="811" t="str">
        <f>IF(基本情報入力シート!F106="","",基本情報入力シート!F106)</f>
        <v/>
      </c>
      <c r="G85" s="811" t="str">
        <f>IF(基本情報入力シート!G106="","",基本情報入力シート!G106)</f>
        <v/>
      </c>
      <c r="H85" s="811" t="str">
        <f>IF(基本情報入力シート!H106="","",基本情報入力シート!H106)</f>
        <v/>
      </c>
      <c r="I85" s="811" t="str">
        <f>IF(基本情報入力シート!I106="","",基本情報入力シート!I106)</f>
        <v/>
      </c>
      <c r="J85" s="811" t="str">
        <f>IF(基本情報入力シート!J106="","",基本情報入力シート!J106)</f>
        <v/>
      </c>
      <c r="K85" s="811" t="str">
        <f>IF(基本情報入力シート!K106="","",基本情報入力シート!K106)</f>
        <v/>
      </c>
      <c r="L85" s="845" t="str">
        <f>IF(基本情報入力シート!L106="","",基本情報入力シート!L106)</f>
        <v/>
      </c>
      <c r="M85" s="812" t="str">
        <f>IF(基本情報入力シート!M106="","",基本情報入力シート!M106)</f>
        <v/>
      </c>
      <c r="N85" s="812" t="str">
        <f>IF(基本情報入力シート!R106="","",基本情報入力シート!R106)</f>
        <v/>
      </c>
      <c r="O85" s="812" t="str">
        <f>IF(基本情報入力シート!W106="","",基本情報入力シート!W106)</f>
        <v/>
      </c>
      <c r="P85" s="809" t="str">
        <f>IF(基本情報入力シート!X106="","",基本情報入力シート!X106)</f>
        <v/>
      </c>
      <c r="Q85" s="813" t="str">
        <f>IF(基本情報入力シート!Y106="","",基本情報入力シート!Y106)</f>
        <v/>
      </c>
      <c r="R85" s="814"/>
      <c r="S85" s="815" t="str">
        <f>IF(B85="×","",IF(基本情報入力シート!AB106="","",基本情報入力シート!AB106))</f>
        <v/>
      </c>
      <c r="T85" s="816" t="str">
        <f>IF(B85="×","",IF(基本情報入力シート!AA106="","",基本情報入力シート!AA106))</f>
        <v/>
      </c>
      <c r="U85" s="817" t="str">
        <f>IF(B85="×","",IF(Q85="","",VLOOKUP(Q85,【参考】数式用2!$A$3:$C$36,3,FALSE)))</f>
        <v/>
      </c>
      <c r="V85" s="818" t="s">
        <v>193</v>
      </c>
      <c r="W85" s="819"/>
      <c r="X85" s="820" t="s">
        <v>194</v>
      </c>
      <c r="Y85" s="821"/>
      <c r="Z85" s="822" t="s">
        <v>195</v>
      </c>
      <c r="AA85" s="823"/>
      <c r="AB85" s="824" t="s">
        <v>194</v>
      </c>
      <c r="AC85" s="825"/>
      <c r="AD85" s="824" t="s">
        <v>196</v>
      </c>
      <c r="AE85" s="826" t="s">
        <v>197</v>
      </c>
      <c r="AF85" s="827" t="str">
        <f t="shared" si="5"/>
        <v/>
      </c>
      <c r="AG85" s="832" t="s">
        <v>198</v>
      </c>
      <c r="AH85" s="829" t="str">
        <f t="shared" si="3"/>
        <v/>
      </c>
      <c r="AI85" s="830"/>
      <c r="AJ85" s="831"/>
      <c r="AK85" s="830"/>
      <c r="AL85" s="831"/>
    </row>
    <row r="86" spans="1:38" ht="36.75" customHeight="1">
      <c r="A86" s="809">
        <f t="shared" si="4"/>
        <v>75</v>
      </c>
      <c r="B86" s="814"/>
      <c r="C86" s="810" t="str">
        <f>IF(基本情報入力シート!C107="","",基本情報入力シート!C107)</f>
        <v/>
      </c>
      <c r="D86" s="811" t="str">
        <f>IF(基本情報入力シート!D107="","",基本情報入力シート!D107)</f>
        <v/>
      </c>
      <c r="E86" s="811" t="str">
        <f>IF(基本情報入力シート!E107="","",基本情報入力シート!E107)</f>
        <v/>
      </c>
      <c r="F86" s="811" t="str">
        <f>IF(基本情報入力シート!F107="","",基本情報入力シート!F107)</f>
        <v/>
      </c>
      <c r="G86" s="811" t="str">
        <f>IF(基本情報入力シート!G107="","",基本情報入力シート!G107)</f>
        <v/>
      </c>
      <c r="H86" s="811" t="str">
        <f>IF(基本情報入力シート!H107="","",基本情報入力シート!H107)</f>
        <v/>
      </c>
      <c r="I86" s="811" t="str">
        <f>IF(基本情報入力シート!I107="","",基本情報入力シート!I107)</f>
        <v/>
      </c>
      <c r="J86" s="811" t="str">
        <f>IF(基本情報入力シート!J107="","",基本情報入力シート!J107)</f>
        <v/>
      </c>
      <c r="K86" s="811" t="str">
        <f>IF(基本情報入力シート!K107="","",基本情報入力シート!K107)</f>
        <v/>
      </c>
      <c r="L86" s="845" t="str">
        <f>IF(基本情報入力シート!L107="","",基本情報入力シート!L107)</f>
        <v/>
      </c>
      <c r="M86" s="812" t="str">
        <f>IF(基本情報入力シート!M107="","",基本情報入力シート!M107)</f>
        <v/>
      </c>
      <c r="N86" s="812" t="str">
        <f>IF(基本情報入力シート!R107="","",基本情報入力シート!R107)</f>
        <v/>
      </c>
      <c r="O86" s="812" t="str">
        <f>IF(基本情報入力シート!W107="","",基本情報入力シート!W107)</f>
        <v/>
      </c>
      <c r="P86" s="809" t="str">
        <f>IF(基本情報入力シート!X107="","",基本情報入力シート!X107)</f>
        <v/>
      </c>
      <c r="Q86" s="813" t="str">
        <f>IF(基本情報入力シート!Y107="","",基本情報入力シート!Y107)</f>
        <v/>
      </c>
      <c r="R86" s="814"/>
      <c r="S86" s="815" t="str">
        <f>IF(B86="×","",IF(基本情報入力シート!AB107="","",基本情報入力シート!AB107))</f>
        <v/>
      </c>
      <c r="T86" s="816" t="str">
        <f>IF(B86="×","",IF(基本情報入力シート!AA107="","",基本情報入力シート!AA107))</f>
        <v/>
      </c>
      <c r="U86" s="817" t="str">
        <f>IF(B86="×","",IF(Q86="","",VLOOKUP(Q86,【参考】数式用2!$A$3:$C$36,3,FALSE)))</f>
        <v/>
      </c>
      <c r="V86" s="818" t="s">
        <v>193</v>
      </c>
      <c r="W86" s="819"/>
      <c r="X86" s="820" t="s">
        <v>194</v>
      </c>
      <c r="Y86" s="821"/>
      <c r="Z86" s="822" t="s">
        <v>195</v>
      </c>
      <c r="AA86" s="823"/>
      <c r="AB86" s="824" t="s">
        <v>194</v>
      </c>
      <c r="AC86" s="825"/>
      <c r="AD86" s="824" t="s">
        <v>196</v>
      </c>
      <c r="AE86" s="826" t="s">
        <v>197</v>
      </c>
      <c r="AF86" s="827" t="str">
        <f t="shared" si="5"/>
        <v/>
      </c>
      <c r="AG86" s="832" t="s">
        <v>198</v>
      </c>
      <c r="AH86" s="829" t="str">
        <f t="shared" si="3"/>
        <v/>
      </c>
      <c r="AI86" s="830"/>
      <c r="AJ86" s="831"/>
      <c r="AK86" s="830"/>
      <c r="AL86" s="831"/>
    </row>
    <row r="87" spans="1:38" ht="36.75" customHeight="1">
      <c r="A87" s="809">
        <f t="shared" si="4"/>
        <v>76</v>
      </c>
      <c r="B87" s="814"/>
      <c r="C87" s="810" t="str">
        <f>IF(基本情報入力シート!C108="","",基本情報入力シート!C108)</f>
        <v/>
      </c>
      <c r="D87" s="811" t="str">
        <f>IF(基本情報入力シート!D108="","",基本情報入力シート!D108)</f>
        <v/>
      </c>
      <c r="E87" s="811" t="str">
        <f>IF(基本情報入力シート!E108="","",基本情報入力シート!E108)</f>
        <v/>
      </c>
      <c r="F87" s="811" t="str">
        <f>IF(基本情報入力シート!F108="","",基本情報入力シート!F108)</f>
        <v/>
      </c>
      <c r="G87" s="811" t="str">
        <f>IF(基本情報入力シート!G108="","",基本情報入力シート!G108)</f>
        <v/>
      </c>
      <c r="H87" s="811" t="str">
        <f>IF(基本情報入力シート!H108="","",基本情報入力シート!H108)</f>
        <v/>
      </c>
      <c r="I87" s="811" t="str">
        <f>IF(基本情報入力シート!I108="","",基本情報入力シート!I108)</f>
        <v/>
      </c>
      <c r="J87" s="811" t="str">
        <f>IF(基本情報入力シート!J108="","",基本情報入力シート!J108)</f>
        <v/>
      </c>
      <c r="K87" s="811" t="str">
        <f>IF(基本情報入力シート!K108="","",基本情報入力シート!K108)</f>
        <v/>
      </c>
      <c r="L87" s="845" t="str">
        <f>IF(基本情報入力シート!L108="","",基本情報入力シート!L108)</f>
        <v/>
      </c>
      <c r="M87" s="812" t="str">
        <f>IF(基本情報入力シート!M108="","",基本情報入力シート!M108)</f>
        <v/>
      </c>
      <c r="N87" s="812" t="str">
        <f>IF(基本情報入力シート!R108="","",基本情報入力シート!R108)</f>
        <v/>
      </c>
      <c r="O87" s="812" t="str">
        <f>IF(基本情報入力シート!W108="","",基本情報入力シート!W108)</f>
        <v/>
      </c>
      <c r="P87" s="809" t="str">
        <f>IF(基本情報入力シート!X108="","",基本情報入力シート!X108)</f>
        <v/>
      </c>
      <c r="Q87" s="813" t="str">
        <f>IF(基本情報入力シート!Y108="","",基本情報入力シート!Y108)</f>
        <v/>
      </c>
      <c r="R87" s="814"/>
      <c r="S87" s="815" t="str">
        <f>IF(B87="×","",IF(基本情報入力シート!AB108="","",基本情報入力シート!AB108))</f>
        <v/>
      </c>
      <c r="T87" s="816" t="str">
        <f>IF(B87="×","",IF(基本情報入力シート!AA108="","",基本情報入力シート!AA108))</f>
        <v/>
      </c>
      <c r="U87" s="817" t="str">
        <f>IF(B87="×","",IF(Q87="","",VLOOKUP(Q87,【参考】数式用2!$A$3:$C$36,3,FALSE)))</f>
        <v/>
      </c>
      <c r="V87" s="818" t="s">
        <v>193</v>
      </c>
      <c r="W87" s="819"/>
      <c r="X87" s="820" t="s">
        <v>194</v>
      </c>
      <c r="Y87" s="821"/>
      <c r="Z87" s="822" t="s">
        <v>195</v>
      </c>
      <c r="AA87" s="823"/>
      <c r="AB87" s="824" t="s">
        <v>194</v>
      </c>
      <c r="AC87" s="825"/>
      <c r="AD87" s="824" t="s">
        <v>196</v>
      </c>
      <c r="AE87" s="826" t="s">
        <v>197</v>
      </c>
      <c r="AF87" s="827" t="str">
        <f t="shared" si="5"/>
        <v/>
      </c>
      <c r="AG87" s="832" t="s">
        <v>198</v>
      </c>
      <c r="AH87" s="829" t="str">
        <f t="shared" si="3"/>
        <v/>
      </c>
      <c r="AI87" s="830"/>
      <c r="AJ87" s="831"/>
      <c r="AK87" s="830"/>
      <c r="AL87" s="831"/>
    </row>
    <row r="88" spans="1:38" ht="36.75" customHeight="1">
      <c r="A88" s="809">
        <f t="shared" si="4"/>
        <v>77</v>
      </c>
      <c r="B88" s="814"/>
      <c r="C88" s="810" t="str">
        <f>IF(基本情報入力シート!C109="","",基本情報入力シート!C109)</f>
        <v/>
      </c>
      <c r="D88" s="811" t="str">
        <f>IF(基本情報入力シート!D109="","",基本情報入力シート!D109)</f>
        <v/>
      </c>
      <c r="E88" s="811" t="str">
        <f>IF(基本情報入力シート!E109="","",基本情報入力シート!E109)</f>
        <v/>
      </c>
      <c r="F88" s="811" t="str">
        <f>IF(基本情報入力シート!F109="","",基本情報入力シート!F109)</f>
        <v/>
      </c>
      <c r="G88" s="811" t="str">
        <f>IF(基本情報入力シート!G109="","",基本情報入力シート!G109)</f>
        <v/>
      </c>
      <c r="H88" s="811" t="str">
        <f>IF(基本情報入力シート!H109="","",基本情報入力シート!H109)</f>
        <v/>
      </c>
      <c r="I88" s="811" t="str">
        <f>IF(基本情報入力シート!I109="","",基本情報入力シート!I109)</f>
        <v/>
      </c>
      <c r="J88" s="811" t="str">
        <f>IF(基本情報入力シート!J109="","",基本情報入力シート!J109)</f>
        <v/>
      </c>
      <c r="K88" s="811" t="str">
        <f>IF(基本情報入力シート!K109="","",基本情報入力シート!K109)</f>
        <v/>
      </c>
      <c r="L88" s="845" t="str">
        <f>IF(基本情報入力シート!L109="","",基本情報入力シート!L109)</f>
        <v/>
      </c>
      <c r="M88" s="812" t="str">
        <f>IF(基本情報入力シート!M109="","",基本情報入力シート!M109)</f>
        <v/>
      </c>
      <c r="N88" s="812" t="str">
        <f>IF(基本情報入力シート!R109="","",基本情報入力シート!R109)</f>
        <v/>
      </c>
      <c r="O88" s="812" t="str">
        <f>IF(基本情報入力シート!W109="","",基本情報入力シート!W109)</f>
        <v/>
      </c>
      <c r="P88" s="809" t="str">
        <f>IF(基本情報入力シート!X109="","",基本情報入力シート!X109)</f>
        <v/>
      </c>
      <c r="Q88" s="813" t="str">
        <f>IF(基本情報入力シート!Y109="","",基本情報入力シート!Y109)</f>
        <v/>
      </c>
      <c r="R88" s="814"/>
      <c r="S88" s="815" t="str">
        <f>IF(B88="×","",IF(基本情報入力シート!AB109="","",基本情報入力シート!AB109))</f>
        <v/>
      </c>
      <c r="T88" s="816" t="str">
        <f>IF(B88="×","",IF(基本情報入力シート!AA109="","",基本情報入力シート!AA109))</f>
        <v/>
      </c>
      <c r="U88" s="817" t="str">
        <f>IF(B88="×","",IF(Q88="","",VLOOKUP(Q88,【参考】数式用2!$A$3:$C$36,3,FALSE)))</f>
        <v/>
      </c>
      <c r="V88" s="818" t="s">
        <v>193</v>
      </c>
      <c r="W88" s="819"/>
      <c r="X88" s="820" t="s">
        <v>194</v>
      </c>
      <c r="Y88" s="821"/>
      <c r="Z88" s="822" t="s">
        <v>195</v>
      </c>
      <c r="AA88" s="823"/>
      <c r="AB88" s="824" t="s">
        <v>194</v>
      </c>
      <c r="AC88" s="825"/>
      <c r="AD88" s="824" t="s">
        <v>196</v>
      </c>
      <c r="AE88" s="826" t="s">
        <v>197</v>
      </c>
      <c r="AF88" s="827" t="str">
        <f t="shared" si="5"/>
        <v/>
      </c>
      <c r="AG88" s="832" t="s">
        <v>198</v>
      </c>
      <c r="AH88" s="829" t="str">
        <f t="shared" si="3"/>
        <v/>
      </c>
      <c r="AI88" s="830"/>
      <c r="AJ88" s="831"/>
      <c r="AK88" s="830"/>
      <c r="AL88" s="831"/>
    </row>
    <row r="89" spans="1:38" ht="36.75" customHeight="1">
      <c r="A89" s="809">
        <f t="shared" si="4"/>
        <v>78</v>
      </c>
      <c r="B89" s="814"/>
      <c r="C89" s="810" t="str">
        <f>IF(基本情報入力シート!C110="","",基本情報入力シート!C110)</f>
        <v/>
      </c>
      <c r="D89" s="811" t="str">
        <f>IF(基本情報入力シート!D110="","",基本情報入力シート!D110)</f>
        <v/>
      </c>
      <c r="E89" s="811" t="str">
        <f>IF(基本情報入力シート!E110="","",基本情報入力シート!E110)</f>
        <v/>
      </c>
      <c r="F89" s="811" t="str">
        <f>IF(基本情報入力シート!F110="","",基本情報入力シート!F110)</f>
        <v/>
      </c>
      <c r="G89" s="811" t="str">
        <f>IF(基本情報入力シート!G110="","",基本情報入力シート!G110)</f>
        <v/>
      </c>
      <c r="H89" s="811" t="str">
        <f>IF(基本情報入力シート!H110="","",基本情報入力シート!H110)</f>
        <v/>
      </c>
      <c r="I89" s="811" t="str">
        <f>IF(基本情報入力シート!I110="","",基本情報入力シート!I110)</f>
        <v/>
      </c>
      <c r="J89" s="811" t="str">
        <f>IF(基本情報入力シート!J110="","",基本情報入力シート!J110)</f>
        <v/>
      </c>
      <c r="K89" s="811" t="str">
        <f>IF(基本情報入力シート!K110="","",基本情報入力シート!K110)</f>
        <v/>
      </c>
      <c r="L89" s="845" t="str">
        <f>IF(基本情報入力シート!L110="","",基本情報入力シート!L110)</f>
        <v/>
      </c>
      <c r="M89" s="812" t="str">
        <f>IF(基本情報入力シート!M110="","",基本情報入力シート!M110)</f>
        <v/>
      </c>
      <c r="N89" s="812" t="str">
        <f>IF(基本情報入力シート!R110="","",基本情報入力シート!R110)</f>
        <v/>
      </c>
      <c r="O89" s="812" t="str">
        <f>IF(基本情報入力シート!W110="","",基本情報入力シート!W110)</f>
        <v/>
      </c>
      <c r="P89" s="809" t="str">
        <f>IF(基本情報入力シート!X110="","",基本情報入力シート!X110)</f>
        <v/>
      </c>
      <c r="Q89" s="813" t="str">
        <f>IF(基本情報入力シート!Y110="","",基本情報入力シート!Y110)</f>
        <v/>
      </c>
      <c r="R89" s="814"/>
      <c r="S89" s="815" t="str">
        <f>IF(B89="×","",IF(基本情報入力シート!AB110="","",基本情報入力シート!AB110))</f>
        <v/>
      </c>
      <c r="T89" s="816" t="str">
        <f>IF(B89="×","",IF(基本情報入力シート!AA110="","",基本情報入力シート!AA110))</f>
        <v/>
      </c>
      <c r="U89" s="817" t="str">
        <f>IF(B89="×","",IF(Q89="","",VLOOKUP(Q89,【参考】数式用2!$A$3:$C$36,3,FALSE)))</f>
        <v/>
      </c>
      <c r="V89" s="818" t="s">
        <v>193</v>
      </c>
      <c r="W89" s="819"/>
      <c r="X89" s="820" t="s">
        <v>194</v>
      </c>
      <c r="Y89" s="821"/>
      <c r="Z89" s="822" t="s">
        <v>195</v>
      </c>
      <c r="AA89" s="823"/>
      <c r="AB89" s="824" t="s">
        <v>194</v>
      </c>
      <c r="AC89" s="825"/>
      <c r="AD89" s="824" t="s">
        <v>196</v>
      </c>
      <c r="AE89" s="826" t="s">
        <v>197</v>
      </c>
      <c r="AF89" s="827" t="str">
        <f t="shared" si="5"/>
        <v/>
      </c>
      <c r="AG89" s="832" t="s">
        <v>198</v>
      </c>
      <c r="AH89" s="829" t="str">
        <f t="shared" si="3"/>
        <v/>
      </c>
      <c r="AI89" s="830"/>
      <c r="AJ89" s="831"/>
      <c r="AK89" s="830"/>
      <c r="AL89" s="831"/>
    </row>
    <row r="90" spans="1:38" ht="36.75" customHeight="1">
      <c r="A90" s="809">
        <f t="shared" si="4"/>
        <v>79</v>
      </c>
      <c r="B90" s="814"/>
      <c r="C90" s="810" t="str">
        <f>IF(基本情報入力シート!C111="","",基本情報入力シート!C111)</f>
        <v/>
      </c>
      <c r="D90" s="811" t="str">
        <f>IF(基本情報入力シート!D111="","",基本情報入力シート!D111)</f>
        <v/>
      </c>
      <c r="E90" s="811" t="str">
        <f>IF(基本情報入力シート!E111="","",基本情報入力シート!E111)</f>
        <v/>
      </c>
      <c r="F90" s="811" t="str">
        <f>IF(基本情報入力シート!F111="","",基本情報入力シート!F111)</f>
        <v/>
      </c>
      <c r="G90" s="811" t="str">
        <f>IF(基本情報入力シート!G111="","",基本情報入力シート!G111)</f>
        <v/>
      </c>
      <c r="H90" s="811" t="str">
        <f>IF(基本情報入力シート!H111="","",基本情報入力シート!H111)</f>
        <v/>
      </c>
      <c r="I90" s="811" t="str">
        <f>IF(基本情報入力シート!I111="","",基本情報入力シート!I111)</f>
        <v/>
      </c>
      <c r="J90" s="811" t="str">
        <f>IF(基本情報入力シート!J111="","",基本情報入力シート!J111)</f>
        <v/>
      </c>
      <c r="K90" s="811" t="str">
        <f>IF(基本情報入力シート!K111="","",基本情報入力シート!K111)</f>
        <v/>
      </c>
      <c r="L90" s="845" t="str">
        <f>IF(基本情報入力シート!L111="","",基本情報入力シート!L111)</f>
        <v/>
      </c>
      <c r="M90" s="812" t="str">
        <f>IF(基本情報入力シート!M111="","",基本情報入力シート!M111)</f>
        <v/>
      </c>
      <c r="N90" s="812" t="str">
        <f>IF(基本情報入力シート!R111="","",基本情報入力シート!R111)</f>
        <v/>
      </c>
      <c r="O90" s="812" t="str">
        <f>IF(基本情報入力シート!W111="","",基本情報入力シート!W111)</f>
        <v/>
      </c>
      <c r="P90" s="809" t="str">
        <f>IF(基本情報入力シート!X111="","",基本情報入力シート!X111)</f>
        <v/>
      </c>
      <c r="Q90" s="813" t="str">
        <f>IF(基本情報入力シート!Y111="","",基本情報入力シート!Y111)</f>
        <v/>
      </c>
      <c r="R90" s="814"/>
      <c r="S90" s="815" t="str">
        <f>IF(B90="×","",IF(基本情報入力シート!AB111="","",基本情報入力シート!AB111))</f>
        <v/>
      </c>
      <c r="T90" s="816" t="str">
        <f>IF(B90="×","",IF(基本情報入力シート!AA111="","",基本情報入力シート!AA111))</f>
        <v/>
      </c>
      <c r="U90" s="817" t="str">
        <f>IF(B90="×","",IF(Q90="","",VLOOKUP(Q90,【参考】数式用2!$A$3:$C$36,3,FALSE)))</f>
        <v/>
      </c>
      <c r="V90" s="818" t="s">
        <v>193</v>
      </c>
      <c r="W90" s="819"/>
      <c r="X90" s="820" t="s">
        <v>194</v>
      </c>
      <c r="Y90" s="821"/>
      <c r="Z90" s="822" t="s">
        <v>195</v>
      </c>
      <c r="AA90" s="823"/>
      <c r="AB90" s="824" t="s">
        <v>194</v>
      </c>
      <c r="AC90" s="825"/>
      <c r="AD90" s="824" t="s">
        <v>196</v>
      </c>
      <c r="AE90" s="826" t="s">
        <v>197</v>
      </c>
      <c r="AF90" s="827" t="str">
        <f t="shared" si="5"/>
        <v/>
      </c>
      <c r="AG90" s="832" t="s">
        <v>198</v>
      </c>
      <c r="AH90" s="829" t="str">
        <f t="shared" si="3"/>
        <v/>
      </c>
      <c r="AI90" s="830"/>
      <c r="AJ90" s="831"/>
      <c r="AK90" s="830"/>
      <c r="AL90" s="831"/>
    </row>
    <row r="91" spans="1:38" ht="36.75" customHeight="1">
      <c r="A91" s="809">
        <f t="shared" si="4"/>
        <v>80</v>
      </c>
      <c r="B91" s="814"/>
      <c r="C91" s="810" t="str">
        <f>IF(基本情報入力シート!C112="","",基本情報入力シート!C112)</f>
        <v/>
      </c>
      <c r="D91" s="811" t="str">
        <f>IF(基本情報入力シート!D112="","",基本情報入力シート!D112)</f>
        <v/>
      </c>
      <c r="E91" s="811" t="str">
        <f>IF(基本情報入力シート!E112="","",基本情報入力シート!E112)</f>
        <v/>
      </c>
      <c r="F91" s="811" t="str">
        <f>IF(基本情報入力シート!F112="","",基本情報入力シート!F112)</f>
        <v/>
      </c>
      <c r="G91" s="811" t="str">
        <f>IF(基本情報入力シート!G112="","",基本情報入力シート!G112)</f>
        <v/>
      </c>
      <c r="H91" s="811" t="str">
        <f>IF(基本情報入力シート!H112="","",基本情報入力シート!H112)</f>
        <v/>
      </c>
      <c r="I91" s="811" t="str">
        <f>IF(基本情報入力シート!I112="","",基本情報入力シート!I112)</f>
        <v/>
      </c>
      <c r="J91" s="811" t="str">
        <f>IF(基本情報入力シート!J112="","",基本情報入力シート!J112)</f>
        <v/>
      </c>
      <c r="K91" s="811" t="str">
        <f>IF(基本情報入力シート!K112="","",基本情報入力シート!K112)</f>
        <v/>
      </c>
      <c r="L91" s="845" t="str">
        <f>IF(基本情報入力シート!L112="","",基本情報入力シート!L112)</f>
        <v/>
      </c>
      <c r="M91" s="812" t="str">
        <f>IF(基本情報入力シート!M112="","",基本情報入力シート!M112)</f>
        <v/>
      </c>
      <c r="N91" s="812" t="str">
        <f>IF(基本情報入力シート!R112="","",基本情報入力シート!R112)</f>
        <v/>
      </c>
      <c r="O91" s="812" t="str">
        <f>IF(基本情報入力シート!W112="","",基本情報入力シート!W112)</f>
        <v/>
      </c>
      <c r="P91" s="809" t="str">
        <f>IF(基本情報入力シート!X112="","",基本情報入力シート!X112)</f>
        <v/>
      </c>
      <c r="Q91" s="813" t="str">
        <f>IF(基本情報入力シート!Y112="","",基本情報入力シート!Y112)</f>
        <v/>
      </c>
      <c r="R91" s="814"/>
      <c r="S91" s="815" t="str">
        <f>IF(B91="×","",IF(基本情報入力シート!AB112="","",基本情報入力シート!AB112))</f>
        <v/>
      </c>
      <c r="T91" s="816" t="str">
        <f>IF(B91="×","",IF(基本情報入力シート!AA112="","",基本情報入力シート!AA112))</f>
        <v/>
      </c>
      <c r="U91" s="817" t="str">
        <f>IF(B91="×","",IF(Q91="","",VLOOKUP(Q91,【参考】数式用2!$A$3:$C$36,3,FALSE)))</f>
        <v/>
      </c>
      <c r="V91" s="818" t="s">
        <v>193</v>
      </c>
      <c r="W91" s="819"/>
      <c r="X91" s="820" t="s">
        <v>194</v>
      </c>
      <c r="Y91" s="821"/>
      <c r="Z91" s="822" t="s">
        <v>195</v>
      </c>
      <c r="AA91" s="823"/>
      <c r="AB91" s="824" t="s">
        <v>194</v>
      </c>
      <c r="AC91" s="825"/>
      <c r="AD91" s="824" t="s">
        <v>196</v>
      </c>
      <c r="AE91" s="826" t="s">
        <v>197</v>
      </c>
      <c r="AF91" s="827" t="str">
        <f t="shared" si="5"/>
        <v/>
      </c>
      <c r="AG91" s="832" t="s">
        <v>198</v>
      </c>
      <c r="AH91" s="829" t="str">
        <f t="shared" si="3"/>
        <v/>
      </c>
      <c r="AI91" s="830"/>
      <c r="AJ91" s="831"/>
      <c r="AK91" s="830"/>
      <c r="AL91" s="831"/>
    </row>
    <row r="92" spans="1:38" ht="36.75" customHeight="1">
      <c r="A92" s="809">
        <f t="shared" si="4"/>
        <v>81</v>
      </c>
      <c r="B92" s="814"/>
      <c r="C92" s="810" t="str">
        <f>IF(基本情報入力シート!C113="","",基本情報入力シート!C113)</f>
        <v/>
      </c>
      <c r="D92" s="811" t="str">
        <f>IF(基本情報入力シート!D113="","",基本情報入力シート!D113)</f>
        <v/>
      </c>
      <c r="E92" s="811" t="str">
        <f>IF(基本情報入力シート!E113="","",基本情報入力シート!E113)</f>
        <v/>
      </c>
      <c r="F92" s="811" t="str">
        <f>IF(基本情報入力シート!F113="","",基本情報入力シート!F113)</f>
        <v/>
      </c>
      <c r="G92" s="811" t="str">
        <f>IF(基本情報入力シート!G113="","",基本情報入力シート!G113)</f>
        <v/>
      </c>
      <c r="H92" s="811" t="str">
        <f>IF(基本情報入力シート!H113="","",基本情報入力シート!H113)</f>
        <v/>
      </c>
      <c r="I92" s="811" t="str">
        <f>IF(基本情報入力シート!I113="","",基本情報入力シート!I113)</f>
        <v/>
      </c>
      <c r="J92" s="811" t="str">
        <f>IF(基本情報入力シート!J113="","",基本情報入力シート!J113)</f>
        <v/>
      </c>
      <c r="K92" s="811" t="str">
        <f>IF(基本情報入力シート!K113="","",基本情報入力シート!K113)</f>
        <v/>
      </c>
      <c r="L92" s="845" t="str">
        <f>IF(基本情報入力シート!L113="","",基本情報入力シート!L113)</f>
        <v/>
      </c>
      <c r="M92" s="812" t="str">
        <f>IF(基本情報入力シート!M113="","",基本情報入力シート!M113)</f>
        <v/>
      </c>
      <c r="N92" s="812" t="str">
        <f>IF(基本情報入力シート!R113="","",基本情報入力シート!R113)</f>
        <v/>
      </c>
      <c r="O92" s="812" t="str">
        <f>IF(基本情報入力シート!W113="","",基本情報入力シート!W113)</f>
        <v/>
      </c>
      <c r="P92" s="809" t="str">
        <f>IF(基本情報入力シート!X113="","",基本情報入力シート!X113)</f>
        <v/>
      </c>
      <c r="Q92" s="813" t="str">
        <f>IF(基本情報入力シート!Y113="","",基本情報入力シート!Y113)</f>
        <v/>
      </c>
      <c r="R92" s="814"/>
      <c r="S92" s="815" t="str">
        <f>IF(B92="×","",IF(基本情報入力シート!AB113="","",基本情報入力シート!AB113))</f>
        <v/>
      </c>
      <c r="T92" s="816" t="str">
        <f>IF(B92="×","",IF(基本情報入力シート!AA113="","",基本情報入力シート!AA113))</f>
        <v/>
      </c>
      <c r="U92" s="817" t="str">
        <f>IF(B92="×","",IF(Q92="","",VLOOKUP(Q92,【参考】数式用2!$A$3:$C$36,3,FALSE)))</f>
        <v/>
      </c>
      <c r="V92" s="818" t="s">
        <v>193</v>
      </c>
      <c r="W92" s="819"/>
      <c r="X92" s="820" t="s">
        <v>194</v>
      </c>
      <c r="Y92" s="821"/>
      <c r="Z92" s="822" t="s">
        <v>195</v>
      </c>
      <c r="AA92" s="823"/>
      <c r="AB92" s="824" t="s">
        <v>194</v>
      </c>
      <c r="AC92" s="825"/>
      <c r="AD92" s="824" t="s">
        <v>196</v>
      </c>
      <c r="AE92" s="826" t="s">
        <v>197</v>
      </c>
      <c r="AF92" s="827" t="str">
        <f t="shared" si="5"/>
        <v/>
      </c>
      <c r="AG92" s="832" t="s">
        <v>198</v>
      </c>
      <c r="AH92" s="829" t="str">
        <f t="shared" si="3"/>
        <v/>
      </c>
      <c r="AI92" s="830"/>
      <c r="AJ92" s="831"/>
      <c r="AK92" s="830"/>
      <c r="AL92" s="831"/>
    </row>
    <row r="93" spans="1:38" ht="36.75" customHeight="1">
      <c r="A93" s="809">
        <f t="shared" si="4"/>
        <v>82</v>
      </c>
      <c r="B93" s="814"/>
      <c r="C93" s="810" t="str">
        <f>IF(基本情報入力シート!C114="","",基本情報入力シート!C114)</f>
        <v/>
      </c>
      <c r="D93" s="811" t="str">
        <f>IF(基本情報入力シート!D114="","",基本情報入力シート!D114)</f>
        <v/>
      </c>
      <c r="E93" s="811" t="str">
        <f>IF(基本情報入力シート!E114="","",基本情報入力シート!E114)</f>
        <v/>
      </c>
      <c r="F93" s="811" t="str">
        <f>IF(基本情報入力シート!F114="","",基本情報入力シート!F114)</f>
        <v/>
      </c>
      <c r="G93" s="811" t="str">
        <f>IF(基本情報入力シート!G114="","",基本情報入力シート!G114)</f>
        <v/>
      </c>
      <c r="H93" s="811" t="str">
        <f>IF(基本情報入力シート!H114="","",基本情報入力シート!H114)</f>
        <v/>
      </c>
      <c r="I93" s="811" t="str">
        <f>IF(基本情報入力シート!I114="","",基本情報入力シート!I114)</f>
        <v/>
      </c>
      <c r="J93" s="811" t="str">
        <f>IF(基本情報入力シート!J114="","",基本情報入力シート!J114)</f>
        <v/>
      </c>
      <c r="K93" s="811" t="str">
        <f>IF(基本情報入力シート!K114="","",基本情報入力シート!K114)</f>
        <v/>
      </c>
      <c r="L93" s="845" t="str">
        <f>IF(基本情報入力シート!L114="","",基本情報入力シート!L114)</f>
        <v/>
      </c>
      <c r="M93" s="812" t="str">
        <f>IF(基本情報入力シート!M114="","",基本情報入力シート!M114)</f>
        <v/>
      </c>
      <c r="N93" s="812" t="str">
        <f>IF(基本情報入力シート!R114="","",基本情報入力シート!R114)</f>
        <v/>
      </c>
      <c r="O93" s="812" t="str">
        <f>IF(基本情報入力シート!W114="","",基本情報入力シート!W114)</f>
        <v/>
      </c>
      <c r="P93" s="809" t="str">
        <f>IF(基本情報入力シート!X114="","",基本情報入力シート!X114)</f>
        <v/>
      </c>
      <c r="Q93" s="813" t="str">
        <f>IF(基本情報入力シート!Y114="","",基本情報入力シート!Y114)</f>
        <v/>
      </c>
      <c r="R93" s="814"/>
      <c r="S93" s="815" t="str">
        <f>IF(B93="×","",IF(基本情報入力シート!AB114="","",基本情報入力シート!AB114))</f>
        <v/>
      </c>
      <c r="T93" s="816" t="str">
        <f>IF(B93="×","",IF(基本情報入力シート!AA114="","",基本情報入力シート!AA114))</f>
        <v/>
      </c>
      <c r="U93" s="817" t="str">
        <f>IF(B93="×","",IF(Q93="","",VLOOKUP(Q93,【参考】数式用2!$A$3:$C$36,3,FALSE)))</f>
        <v/>
      </c>
      <c r="V93" s="818" t="s">
        <v>193</v>
      </c>
      <c r="W93" s="819"/>
      <c r="X93" s="820" t="s">
        <v>194</v>
      </c>
      <c r="Y93" s="821"/>
      <c r="Z93" s="822" t="s">
        <v>195</v>
      </c>
      <c r="AA93" s="823"/>
      <c r="AB93" s="824" t="s">
        <v>194</v>
      </c>
      <c r="AC93" s="825"/>
      <c r="AD93" s="824" t="s">
        <v>196</v>
      </c>
      <c r="AE93" s="826" t="s">
        <v>197</v>
      </c>
      <c r="AF93" s="827" t="str">
        <f t="shared" si="5"/>
        <v/>
      </c>
      <c r="AG93" s="832" t="s">
        <v>198</v>
      </c>
      <c r="AH93" s="829" t="str">
        <f t="shared" si="3"/>
        <v/>
      </c>
      <c r="AI93" s="830"/>
      <c r="AJ93" s="831"/>
      <c r="AK93" s="830"/>
      <c r="AL93" s="831"/>
    </row>
    <row r="94" spans="1:38" ht="36.75" customHeight="1">
      <c r="A94" s="809">
        <f t="shared" si="4"/>
        <v>83</v>
      </c>
      <c r="B94" s="814"/>
      <c r="C94" s="810" t="str">
        <f>IF(基本情報入力シート!C115="","",基本情報入力シート!C115)</f>
        <v/>
      </c>
      <c r="D94" s="811" t="str">
        <f>IF(基本情報入力シート!D115="","",基本情報入力シート!D115)</f>
        <v/>
      </c>
      <c r="E94" s="811" t="str">
        <f>IF(基本情報入力シート!E115="","",基本情報入力シート!E115)</f>
        <v/>
      </c>
      <c r="F94" s="811" t="str">
        <f>IF(基本情報入力シート!F115="","",基本情報入力シート!F115)</f>
        <v/>
      </c>
      <c r="G94" s="811" t="str">
        <f>IF(基本情報入力シート!G115="","",基本情報入力シート!G115)</f>
        <v/>
      </c>
      <c r="H94" s="811" t="str">
        <f>IF(基本情報入力シート!H115="","",基本情報入力シート!H115)</f>
        <v/>
      </c>
      <c r="I94" s="811" t="str">
        <f>IF(基本情報入力シート!I115="","",基本情報入力シート!I115)</f>
        <v/>
      </c>
      <c r="J94" s="811" t="str">
        <f>IF(基本情報入力シート!J115="","",基本情報入力シート!J115)</f>
        <v/>
      </c>
      <c r="K94" s="811" t="str">
        <f>IF(基本情報入力シート!K115="","",基本情報入力シート!K115)</f>
        <v/>
      </c>
      <c r="L94" s="845" t="str">
        <f>IF(基本情報入力シート!L115="","",基本情報入力シート!L115)</f>
        <v/>
      </c>
      <c r="M94" s="812" t="str">
        <f>IF(基本情報入力シート!M115="","",基本情報入力シート!M115)</f>
        <v/>
      </c>
      <c r="N94" s="812" t="str">
        <f>IF(基本情報入力シート!R115="","",基本情報入力シート!R115)</f>
        <v/>
      </c>
      <c r="O94" s="812" t="str">
        <f>IF(基本情報入力シート!W115="","",基本情報入力シート!W115)</f>
        <v/>
      </c>
      <c r="P94" s="809" t="str">
        <f>IF(基本情報入力シート!X115="","",基本情報入力シート!X115)</f>
        <v/>
      </c>
      <c r="Q94" s="813" t="str">
        <f>IF(基本情報入力シート!Y115="","",基本情報入力シート!Y115)</f>
        <v/>
      </c>
      <c r="R94" s="814"/>
      <c r="S94" s="815" t="str">
        <f>IF(B94="×","",IF(基本情報入力シート!AB115="","",基本情報入力シート!AB115))</f>
        <v/>
      </c>
      <c r="T94" s="816" t="str">
        <f>IF(B94="×","",IF(基本情報入力シート!AA115="","",基本情報入力シート!AA115))</f>
        <v/>
      </c>
      <c r="U94" s="817" t="str">
        <f>IF(B94="×","",IF(Q94="","",VLOOKUP(Q94,【参考】数式用2!$A$3:$C$36,3,FALSE)))</f>
        <v/>
      </c>
      <c r="V94" s="818" t="s">
        <v>193</v>
      </c>
      <c r="W94" s="819"/>
      <c r="X94" s="820" t="s">
        <v>194</v>
      </c>
      <c r="Y94" s="821"/>
      <c r="Z94" s="822" t="s">
        <v>195</v>
      </c>
      <c r="AA94" s="823"/>
      <c r="AB94" s="824" t="s">
        <v>194</v>
      </c>
      <c r="AC94" s="825"/>
      <c r="AD94" s="824" t="s">
        <v>196</v>
      </c>
      <c r="AE94" s="826" t="s">
        <v>197</v>
      </c>
      <c r="AF94" s="827" t="str">
        <f t="shared" si="5"/>
        <v/>
      </c>
      <c r="AG94" s="832" t="s">
        <v>198</v>
      </c>
      <c r="AH94" s="829" t="str">
        <f t="shared" si="3"/>
        <v/>
      </c>
      <c r="AI94" s="830"/>
      <c r="AJ94" s="831"/>
      <c r="AK94" s="830"/>
      <c r="AL94" s="831"/>
    </row>
    <row r="95" spans="1:38" ht="36.75" customHeight="1">
      <c r="A95" s="809">
        <f t="shared" si="4"/>
        <v>84</v>
      </c>
      <c r="B95" s="814"/>
      <c r="C95" s="810" t="str">
        <f>IF(基本情報入力シート!C116="","",基本情報入力シート!C116)</f>
        <v/>
      </c>
      <c r="D95" s="811" t="str">
        <f>IF(基本情報入力シート!D116="","",基本情報入力シート!D116)</f>
        <v/>
      </c>
      <c r="E95" s="811" t="str">
        <f>IF(基本情報入力シート!E116="","",基本情報入力シート!E116)</f>
        <v/>
      </c>
      <c r="F95" s="811" t="str">
        <f>IF(基本情報入力シート!F116="","",基本情報入力シート!F116)</f>
        <v/>
      </c>
      <c r="G95" s="811" t="str">
        <f>IF(基本情報入力シート!G116="","",基本情報入力シート!G116)</f>
        <v/>
      </c>
      <c r="H95" s="811" t="str">
        <f>IF(基本情報入力シート!H116="","",基本情報入力シート!H116)</f>
        <v/>
      </c>
      <c r="I95" s="811" t="str">
        <f>IF(基本情報入力シート!I116="","",基本情報入力シート!I116)</f>
        <v/>
      </c>
      <c r="J95" s="811" t="str">
        <f>IF(基本情報入力シート!J116="","",基本情報入力シート!J116)</f>
        <v/>
      </c>
      <c r="K95" s="811" t="str">
        <f>IF(基本情報入力シート!K116="","",基本情報入力シート!K116)</f>
        <v/>
      </c>
      <c r="L95" s="845" t="str">
        <f>IF(基本情報入力シート!L116="","",基本情報入力シート!L116)</f>
        <v/>
      </c>
      <c r="M95" s="812" t="str">
        <f>IF(基本情報入力シート!M116="","",基本情報入力シート!M116)</f>
        <v/>
      </c>
      <c r="N95" s="812" t="str">
        <f>IF(基本情報入力シート!R116="","",基本情報入力シート!R116)</f>
        <v/>
      </c>
      <c r="O95" s="812" t="str">
        <f>IF(基本情報入力シート!W116="","",基本情報入力シート!W116)</f>
        <v/>
      </c>
      <c r="P95" s="809" t="str">
        <f>IF(基本情報入力シート!X116="","",基本情報入力シート!X116)</f>
        <v/>
      </c>
      <c r="Q95" s="813" t="str">
        <f>IF(基本情報入力シート!Y116="","",基本情報入力シート!Y116)</f>
        <v/>
      </c>
      <c r="R95" s="814"/>
      <c r="S95" s="815" t="str">
        <f>IF(B95="×","",IF(基本情報入力シート!AB116="","",基本情報入力シート!AB116))</f>
        <v/>
      </c>
      <c r="T95" s="816" t="str">
        <f>IF(B95="×","",IF(基本情報入力シート!AA116="","",基本情報入力シート!AA116))</f>
        <v/>
      </c>
      <c r="U95" s="817" t="str">
        <f>IF(B95="×","",IF(Q95="","",VLOOKUP(Q95,【参考】数式用2!$A$3:$C$36,3,FALSE)))</f>
        <v/>
      </c>
      <c r="V95" s="818" t="s">
        <v>193</v>
      </c>
      <c r="W95" s="819"/>
      <c r="X95" s="820" t="s">
        <v>194</v>
      </c>
      <c r="Y95" s="821"/>
      <c r="Z95" s="822" t="s">
        <v>195</v>
      </c>
      <c r="AA95" s="823"/>
      <c r="AB95" s="824" t="s">
        <v>194</v>
      </c>
      <c r="AC95" s="825"/>
      <c r="AD95" s="824" t="s">
        <v>196</v>
      </c>
      <c r="AE95" s="826" t="s">
        <v>197</v>
      </c>
      <c r="AF95" s="827" t="str">
        <f t="shared" si="5"/>
        <v/>
      </c>
      <c r="AG95" s="832" t="s">
        <v>198</v>
      </c>
      <c r="AH95" s="829" t="str">
        <f t="shared" si="3"/>
        <v/>
      </c>
      <c r="AI95" s="830"/>
      <c r="AJ95" s="831"/>
      <c r="AK95" s="830"/>
      <c r="AL95" s="831"/>
    </row>
    <row r="96" spans="1:38" ht="36.75" customHeight="1">
      <c r="A96" s="809">
        <f t="shared" si="4"/>
        <v>85</v>
      </c>
      <c r="B96" s="814"/>
      <c r="C96" s="810" t="str">
        <f>IF(基本情報入力シート!C117="","",基本情報入力シート!C117)</f>
        <v/>
      </c>
      <c r="D96" s="811" t="str">
        <f>IF(基本情報入力シート!D117="","",基本情報入力シート!D117)</f>
        <v/>
      </c>
      <c r="E96" s="811" t="str">
        <f>IF(基本情報入力シート!E117="","",基本情報入力シート!E117)</f>
        <v/>
      </c>
      <c r="F96" s="811" t="str">
        <f>IF(基本情報入力シート!F117="","",基本情報入力シート!F117)</f>
        <v/>
      </c>
      <c r="G96" s="811" t="str">
        <f>IF(基本情報入力シート!G117="","",基本情報入力シート!G117)</f>
        <v/>
      </c>
      <c r="H96" s="811" t="str">
        <f>IF(基本情報入力シート!H117="","",基本情報入力シート!H117)</f>
        <v/>
      </c>
      <c r="I96" s="811" t="str">
        <f>IF(基本情報入力シート!I117="","",基本情報入力シート!I117)</f>
        <v/>
      </c>
      <c r="J96" s="811" t="str">
        <f>IF(基本情報入力シート!J117="","",基本情報入力シート!J117)</f>
        <v/>
      </c>
      <c r="K96" s="811" t="str">
        <f>IF(基本情報入力シート!K117="","",基本情報入力シート!K117)</f>
        <v/>
      </c>
      <c r="L96" s="845" t="str">
        <f>IF(基本情報入力シート!L117="","",基本情報入力シート!L117)</f>
        <v/>
      </c>
      <c r="M96" s="812" t="str">
        <f>IF(基本情報入力シート!M117="","",基本情報入力シート!M117)</f>
        <v/>
      </c>
      <c r="N96" s="812" t="str">
        <f>IF(基本情報入力シート!R117="","",基本情報入力シート!R117)</f>
        <v/>
      </c>
      <c r="O96" s="812" t="str">
        <f>IF(基本情報入力シート!W117="","",基本情報入力シート!W117)</f>
        <v/>
      </c>
      <c r="P96" s="809" t="str">
        <f>IF(基本情報入力シート!X117="","",基本情報入力シート!X117)</f>
        <v/>
      </c>
      <c r="Q96" s="813" t="str">
        <f>IF(基本情報入力シート!Y117="","",基本情報入力シート!Y117)</f>
        <v/>
      </c>
      <c r="R96" s="814"/>
      <c r="S96" s="815" t="str">
        <f>IF(B96="×","",IF(基本情報入力シート!AB117="","",基本情報入力シート!AB117))</f>
        <v/>
      </c>
      <c r="T96" s="816" t="str">
        <f>IF(B96="×","",IF(基本情報入力シート!AA117="","",基本情報入力シート!AA117))</f>
        <v/>
      </c>
      <c r="U96" s="817" t="str">
        <f>IF(B96="×","",IF(Q96="","",VLOOKUP(Q96,【参考】数式用2!$A$3:$C$36,3,FALSE)))</f>
        <v/>
      </c>
      <c r="V96" s="818" t="s">
        <v>193</v>
      </c>
      <c r="W96" s="819"/>
      <c r="X96" s="820" t="s">
        <v>194</v>
      </c>
      <c r="Y96" s="821"/>
      <c r="Z96" s="822" t="s">
        <v>195</v>
      </c>
      <c r="AA96" s="823"/>
      <c r="AB96" s="824" t="s">
        <v>194</v>
      </c>
      <c r="AC96" s="825"/>
      <c r="AD96" s="824" t="s">
        <v>196</v>
      </c>
      <c r="AE96" s="826" t="s">
        <v>197</v>
      </c>
      <c r="AF96" s="827" t="str">
        <f t="shared" si="5"/>
        <v/>
      </c>
      <c r="AG96" s="832" t="s">
        <v>198</v>
      </c>
      <c r="AH96" s="829" t="str">
        <f t="shared" si="3"/>
        <v/>
      </c>
      <c r="AI96" s="830"/>
      <c r="AJ96" s="831"/>
      <c r="AK96" s="830"/>
      <c r="AL96" s="831"/>
    </row>
    <row r="97" spans="1:38" ht="36.75" customHeight="1">
      <c r="A97" s="809">
        <f t="shared" si="4"/>
        <v>86</v>
      </c>
      <c r="B97" s="814"/>
      <c r="C97" s="810" t="str">
        <f>IF(基本情報入力シート!C118="","",基本情報入力シート!C118)</f>
        <v/>
      </c>
      <c r="D97" s="811" t="str">
        <f>IF(基本情報入力シート!D118="","",基本情報入力シート!D118)</f>
        <v/>
      </c>
      <c r="E97" s="811" t="str">
        <f>IF(基本情報入力シート!E118="","",基本情報入力シート!E118)</f>
        <v/>
      </c>
      <c r="F97" s="811" t="str">
        <f>IF(基本情報入力シート!F118="","",基本情報入力シート!F118)</f>
        <v/>
      </c>
      <c r="G97" s="811" t="str">
        <f>IF(基本情報入力シート!G118="","",基本情報入力シート!G118)</f>
        <v/>
      </c>
      <c r="H97" s="811" t="str">
        <f>IF(基本情報入力シート!H118="","",基本情報入力シート!H118)</f>
        <v/>
      </c>
      <c r="I97" s="811" t="str">
        <f>IF(基本情報入力シート!I118="","",基本情報入力シート!I118)</f>
        <v/>
      </c>
      <c r="J97" s="811" t="str">
        <f>IF(基本情報入力シート!J118="","",基本情報入力シート!J118)</f>
        <v/>
      </c>
      <c r="K97" s="811" t="str">
        <f>IF(基本情報入力シート!K118="","",基本情報入力シート!K118)</f>
        <v/>
      </c>
      <c r="L97" s="845" t="str">
        <f>IF(基本情報入力シート!L118="","",基本情報入力シート!L118)</f>
        <v/>
      </c>
      <c r="M97" s="812" t="str">
        <f>IF(基本情報入力シート!M118="","",基本情報入力シート!M118)</f>
        <v/>
      </c>
      <c r="N97" s="812" t="str">
        <f>IF(基本情報入力シート!R118="","",基本情報入力シート!R118)</f>
        <v/>
      </c>
      <c r="O97" s="812" t="str">
        <f>IF(基本情報入力シート!W118="","",基本情報入力シート!W118)</f>
        <v/>
      </c>
      <c r="P97" s="809" t="str">
        <f>IF(基本情報入力シート!X118="","",基本情報入力シート!X118)</f>
        <v/>
      </c>
      <c r="Q97" s="813" t="str">
        <f>IF(基本情報入力シート!Y118="","",基本情報入力シート!Y118)</f>
        <v/>
      </c>
      <c r="R97" s="814"/>
      <c r="S97" s="815" t="str">
        <f>IF(B97="×","",IF(基本情報入力シート!AB118="","",基本情報入力シート!AB118))</f>
        <v/>
      </c>
      <c r="T97" s="816" t="str">
        <f>IF(B97="×","",IF(基本情報入力シート!AA118="","",基本情報入力シート!AA118))</f>
        <v/>
      </c>
      <c r="U97" s="817" t="str">
        <f>IF(B97="×","",IF(Q97="","",VLOOKUP(Q97,【参考】数式用2!$A$3:$C$36,3,FALSE)))</f>
        <v/>
      </c>
      <c r="V97" s="818" t="s">
        <v>193</v>
      </c>
      <c r="W97" s="819"/>
      <c r="X97" s="820" t="s">
        <v>194</v>
      </c>
      <c r="Y97" s="821"/>
      <c r="Z97" s="822" t="s">
        <v>195</v>
      </c>
      <c r="AA97" s="823"/>
      <c r="AB97" s="824" t="s">
        <v>194</v>
      </c>
      <c r="AC97" s="825"/>
      <c r="AD97" s="824" t="s">
        <v>196</v>
      </c>
      <c r="AE97" s="826" t="s">
        <v>197</v>
      </c>
      <c r="AF97" s="827" t="str">
        <f t="shared" si="5"/>
        <v/>
      </c>
      <c r="AG97" s="832" t="s">
        <v>198</v>
      </c>
      <c r="AH97" s="829" t="str">
        <f t="shared" si="3"/>
        <v/>
      </c>
      <c r="AI97" s="830"/>
      <c r="AJ97" s="831"/>
      <c r="AK97" s="830"/>
      <c r="AL97" s="831"/>
    </row>
    <row r="98" spans="1:38" ht="36.75" customHeight="1">
      <c r="A98" s="809">
        <f t="shared" si="4"/>
        <v>87</v>
      </c>
      <c r="B98" s="814"/>
      <c r="C98" s="810" t="str">
        <f>IF(基本情報入力シート!C119="","",基本情報入力シート!C119)</f>
        <v/>
      </c>
      <c r="D98" s="811" t="str">
        <f>IF(基本情報入力シート!D119="","",基本情報入力シート!D119)</f>
        <v/>
      </c>
      <c r="E98" s="811" t="str">
        <f>IF(基本情報入力シート!E119="","",基本情報入力シート!E119)</f>
        <v/>
      </c>
      <c r="F98" s="811" t="str">
        <f>IF(基本情報入力シート!F119="","",基本情報入力シート!F119)</f>
        <v/>
      </c>
      <c r="G98" s="811" t="str">
        <f>IF(基本情報入力シート!G119="","",基本情報入力シート!G119)</f>
        <v/>
      </c>
      <c r="H98" s="811" t="str">
        <f>IF(基本情報入力シート!H119="","",基本情報入力シート!H119)</f>
        <v/>
      </c>
      <c r="I98" s="811" t="str">
        <f>IF(基本情報入力シート!I119="","",基本情報入力シート!I119)</f>
        <v/>
      </c>
      <c r="J98" s="811" t="str">
        <f>IF(基本情報入力シート!J119="","",基本情報入力シート!J119)</f>
        <v/>
      </c>
      <c r="K98" s="811" t="str">
        <f>IF(基本情報入力シート!K119="","",基本情報入力シート!K119)</f>
        <v/>
      </c>
      <c r="L98" s="845" t="str">
        <f>IF(基本情報入力シート!L119="","",基本情報入力シート!L119)</f>
        <v/>
      </c>
      <c r="M98" s="812" t="str">
        <f>IF(基本情報入力シート!M119="","",基本情報入力シート!M119)</f>
        <v/>
      </c>
      <c r="N98" s="812" t="str">
        <f>IF(基本情報入力シート!R119="","",基本情報入力シート!R119)</f>
        <v/>
      </c>
      <c r="O98" s="812" t="str">
        <f>IF(基本情報入力シート!W119="","",基本情報入力シート!W119)</f>
        <v/>
      </c>
      <c r="P98" s="809" t="str">
        <f>IF(基本情報入力シート!X119="","",基本情報入力シート!X119)</f>
        <v/>
      </c>
      <c r="Q98" s="813" t="str">
        <f>IF(基本情報入力シート!Y119="","",基本情報入力シート!Y119)</f>
        <v/>
      </c>
      <c r="R98" s="814"/>
      <c r="S98" s="815" t="str">
        <f>IF(B98="×","",IF(基本情報入力シート!AB119="","",基本情報入力シート!AB119))</f>
        <v/>
      </c>
      <c r="T98" s="816" t="str">
        <f>IF(B98="×","",IF(基本情報入力シート!AA119="","",基本情報入力シート!AA119))</f>
        <v/>
      </c>
      <c r="U98" s="817" t="str">
        <f>IF(B98="×","",IF(Q98="","",VLOOKUP(Q98,【参考】数式用2!$A$3:$C$36,3,FALSE)))</f>
        <v/>
      </c>
      <c r="V98" s="818" t="s">
        <v>193</v>
      </c>
      <c r="W98" s="819"/>
      <c r="X98" s="820" t="s">
        <v>194</v>
      </c>
      <c r="Y98" s="821"/>
      <c r="Z98" s="822" t="s">
        <v>195</v>
      </c>
      <c r="AA98" s="823"/>
      <c r="AB98" s="824" t="s">
        <v>194</v>
      </c>
      <c r="AC98" s="825"/>
      <c r="AD98" s="824" t="s">
        <v>196</v>
      </c>
      <c r="AE98" s="826" t="s">
        <v>197</v>
      </c>
      <c r="AF98" s="827" t="str">
        <f t="shared" si="5"/>
        <v/>
      </c>
      <c r="AG98" s="832" t="s">
        <v>198</v>
      </c>
      <c r="AH98" s="829" t="str">
        <f t="shared" si="3"/>
        <v/>
      </c>
      <c r="AI98" s="830"/>
      <c r="AJ98" s="831"/>
      <c r="AK98" s="830"/>
      <c r="AL98" s="831"/>
    </row>
    <row r="99" spans="1:38" ht="36.75" customHeight="1">
      <c r="A99" s="809">
        <f t="shared" si="4"/>
        <v>88</v>
      </c>
      <c r="B99" s="814"/>
      <c r="C99" s="810" t="str">
        <f>IF(基本情報入力シート!C120="","",基本情報入力シート!C120)</f>
        <v/>
      </c>
      <c r="D99" s="811" t="str">
        <f>IF(基本情報入力シート!D120="","",基本情報入力シート!D120)</f>
        <v/>
      </c>
      <c r="E99" s="811" t="str">
        <f>IF(基本情報入力シート!E120="","",基本情報入力シート!E120)</f>
        <v/>
      </c>
      <c r="F99" s="811" t="str">
        <f>IF(基本情報入力シート!F120="","",基本情報入力シート!F120)</f>
        <v/>
      </c>
      <c r="G99" s="811" t="str">
        <f>IF(基本情報入力シート!G120="","",基本情報入力シート!G120)</f>
        <v/>
      </c>
      <c r="H99" s="811" t="str">
        <f>IF(基本情報入力シート!H120="","",基本情報入力シート!H120)</f>
        <v/>
      </c>
      <c r="I99" s="811" t="str">
        <f>IF(基本情報入力シート!I120="","",基本情報入力シート!I120)</f>
        <v/>
      </c>
      <c r="J99" s="811" t="str">
        <f>IF(基本情報入力シート!J120="","",基本情報入力シート!J120)</f>
        <v/>
      </c>
      <c r="K99" s="811" t="str">
        <f>IF(基本情報入力シート!K120="","",基本情報入力シート!K120)</f>
        <v/>
      </c>
      <c r="L99" s="845" t="str">
        <f>IF(基本情報入力シート!L120="","",基本情報入力シート!L120)</f>
        <v/>
      </c>
      <c r="M99" s="812" t="str">
        <f>IF(基本情報入力シート!M120="","",基本情報入力シート!M120)</f>
        <v/>
      </c>
      <c r="N99" s="812" t="str">
        <f>IF(基本情報入力シート!R120="","",基本情報入力シート!R120)</f>
        <v/>
      </c>
      <c r="O99" s="812" t="str">
        <f>IF(基本情報入力シート!W120="","",基本情報入力シート!W120)</f>
        <v/>
      </c>
      <c r="P99" s="809" t="str">
        <f>IF(基本情報入力シート!X120="","",基本情報入力シート!X120)</f>
        <v/>
      </c>
      <c r="Q99" s="813" t="str">
        <f>IF(基本情報入力シート!Y120="","",基本情報入力シート!Y120)</f>
        <v/>
      </c>
      <c r="R99" s="814"/>
      <c r="S99" s="815" t="str">
        <f>IF(B99="×","",IF(基本情報入力シート!AB120="","",基本情報入力シート!AB120))</f>
        <v/>
      </c>
      <c r="T99" s="816" t="str">
        <f>IF(B99="×","",IF(基本情報入力シート!AA120="","",基本情報入力シート!AA120))</f>
        <v/>
      </c>
      <c r="U99" s="817" t="str">
        <f>IF(B99="×","",IF(Q99="","",VLOOKUP(Q99,【参考】数式用2!$A$3:$C$36,3,FALSE)))</f>
        <v/>
      </c>
      <c r="V99" s="818" t="s">
        <v>193</v>
      </c>
      <c r="W99" s="819"/>
      <c r="X99" s="820" t="s">
        <v>194</v>
      </c>
      <c r="Y99" s="821"/>
      <c r="Z99" s="822" t="s">
        <v>195</v>
      </c>
      <c r="AA99" s="823"/>
      <c r="AB99" s="824" t="s">
        <v>194</v>
      </c>
      <c r="AC99" s="825"/>
      <c r="AD99" s="824" t="s">
        <v>196</v>
      </c>
      <c r="AE99" s="826" t="s">
        <v>197</v>
      </c>
      <c r="AF99" s="827" t="str">
        <f t="shared" si="5"/>
        <v/>
      </c>
      <c r="AG99" s="832" t="s">
        <v>198</v>
      </c>
      <c r="AH99" s="829" t="str">
        <f t="shared" si="3"/>
        <v/>
      </c>
      <c r="AI99" s="830"/>
      <c r="AJ99" s="831"/>
      <c r="AK99" s="830"/>
      <c r="AL99" s="831"/>
    </row>
    <row r="100" spans="1:38" ht="36.75" customHeight="1">
      <c r="A100" s="809">
        <f t="shared" si="4"/>
        <v>89</v>
      </c>
      <c r="B100" s="814"/>
      <c r="C100" s="810" t="str">
        <f>IF(基本情報入力シート!C121="","",基本情報入力シート!C121)</f>
        <v/>
      </c>
      <c r="D100" s="811" t="str">
        <f>IF(基本情報入力シート!D121="","",基本情報入力シート!D121)</f>
        <v/>
      </c>
      <c r="E100" s="811" t="str">
        <f>IF(基本情報入力シート!E121="","",基本情報入力シート!E121)</f>
        <v/>
      </c>
      <c r="F100" s="811" t="str">
        <f>IF(基本情報入力シート!F121="","",基本情報入力シート!F121)</f>
        <v/>
      </c>
      <c r="G100" s="811" t="str">
        <f>IF(基本情報入力シート!G121="","",基本情報入力シート!G121)</f>
        <v/>
      </c>
      <c r="H100" s="811" t="str">
        <f>IF(基本情報入力シート!H121="","",基本情報入力シート!H121)</f>
        <v/>
      </c>
      <c r="I100" s="811" t="str">
        <f>IF(基本情報入力シート!I121="","",基本情報入力シート!I121)</f>
        <v/>
      </c>
      <c r="J100" s="811" t="str">
        <f>IF(基本情報入力シート!J121="","",基本情報入力シート!J121)</f>
        <v/>
      </c>
      <c r="K100" s="811" t="str">
        <f>IF(基本情報入力シート!K121="","",基本情報入力シート!K121)</f>
        <v/>
      </c>
      <c r="L100" s="845" t="str">
        <f>IF(基本情報入力シート!L121="","",基本情報入力シート!L121)</f>
        <v/>
      </c>
      <c r="M100" s="812" t="str">
        <f>IF(基本情報入力シート!M121="","",基本情報入力シート!M121)</f>
        <v/>
      </c>
      <c r="N100" s="812" t="str">
        <f>IF(基本情報入力シート!R121="","",基本情報入力シート!R121)</f>
        <v/>
      </c>
      <c r="O100" s="812" t="str">
        <f>IF(基本情報入力シート!W121="","",基本情報入力シート!W121)</f>
        <v/>
      </c>
      <c r="P100" s="809" t="str">
        <f>IF(基本情報入力シート!X121="","",基本情報入力シート!X121)</f>
        <v/>
      </c>
      <c r="Q100" s="813" t="str">
        <f>IF(基本情報入力シート!Y121="","",基本情報入力シート!Y121)</f>
        <v/>
      </c>
      <c r="R100" s="814"/>
      <c r="S100" s="815" t="str">
        <f>IF(B100="×","",IF(基本情報入力シート!AB121="","",基本情報入力シート!AB121))</f>
        <v/>
      </c>
      <c r="T100" s="816" t="str">
        <f>IF(B100="×","",IF(基本情報入力シート!AA121="","",基本情報入力シート!AA121))</f>
        <v/>
      </c>
      <c r="U100" s="817" t="str">
        <f>IF(B100="×","",IF(Q100="","",VLOOKUP(Q100,【参考】数式用2!$A$3:$C$36,3,FALSE)))</f>
        <v/>
      </c>
      <c r="V100" s="818" t="s">
        <v>193</v>
      </c>
      <c r="W100" s="819"/>
      <c r="X100" s="820" t="s">
        <v>194</v>
      </c>
      <c r="Y100" s="821"/>
      <c r="Z100" s="822" t="s">
        <v>195</v>
      </c>
      <c r="AA100" s="823"/>
      <c r="AB100" s="824" t="s">
        <v>194</v>
      </c>
      <c r="AC100" s="825"/>
      <c r="AD100" s="824" t="s">
        <v>196</v>
      </c>
      <c r="AE100" s="826" t="s">
        <v>197</v>
      </c>
      <c r="AF100" s="827" t="str">
        <f t="shared" si="5"/>
        <v/>
      </c>
      <c r="AG100" s="832" t="s">
        <v>198</v>
      </c>
      <c r="AH100" s="829" t="str">
        <f t="shared" si="3"/>
        <v/>
      </c>
      <c r="AI100" s="830"/>
      <c r="AJ100" s="831"/>
      <c r="AK100" s="830"/>
      <c r="AL100" s="831"/>
    </row>
    <row r="101" spans="1:38" ht="36.75" customHeight="1">
      <c r="A101" s="809">
        <f t="shared" si="4"/>
        <v>90</v>
      </c>
      <c r="B101" s="814"/>
      <c r="C101" s="810" t="str">
        <f>IF(基本情報入力シート!C122="","",基本情報入力シート!C122)</f>
        <v/>
      </c>
      <c r="D101" s="811" t="str">
        <f>IF(基本情報入力シート!D122="","",基本情報入力シート!D122)</f>
        <v/>
      </c>
      <c r="E101" s="811" t="str">
        <f>IF(基本情報入力シート!E122="","",基本情報入力シート!E122)</f>
        <v/>
      </c>
      <c r="F101" s="811" t="str">
        <f>IF(基本情報入力シート!F122="","",基本情報入力シート!F122)</f>
        <v/>
      </c>
      <c r="G101" s="811" t="str">
        <f>IF(基本情報入力シート!G122="","",基本情報入力シート!G122)</f>
        <v/>
      </c>
      <c r="H101" s="811" t="str">
        <f>IF(基本情報入力シート!H122="","",基本情報入力シート!H122)</f>
        <v/>
      </c>
      <c r="I101" s="811" t="str">
        <f>IF(基本情報入力シート!I122="","",基本情報入力シート!I122)</f>
        <v/>
      </c>
      <c r="J101" s="811" t="str">
        <f>IF(基本情報入力シート!J122="","",基本情報入力シート!J122)</f>
        <v/>
      </c>
      <c r="K101" s="811" t="str">
        <f>IF(基本情報入力シート!K122="","",基本情報入力シート!K122)</f>
        <v/>
      </c>
      <c r="L101" s="845" t="str">
        <f>IF(基本情報入力シート!L122="","",基本情報入力シート!L122)</f>
        <v/>
      </c>
      <c r="M101" s="812" t="str">
        <f>IF(基本情報入力シート!M122="","",基本情報入力シート!M122)</f>
        <v/>
      </c>
      <c r="N101" s="812" t="str">
        <f>IF(基本情報入力シート!R122="","",基本情報入力シート!R122)</f>
        <v/>
      </c>
      <c r="O101" s="812" t="str">
        <f>IF(基本情報入力シート!W122="","",基本情報入力シート!W122)</f>
        <v/>
      </c>
      <c r="P101" s="809" t="str">
        <f>IF(基本情報入力シート!X122="","",基本情報入力シート!X122)</f>
        <v/>
      </c>
      <c r="Q101" s="813" t="str">
        <f>IF(基本情報入力シート!Y122="","",基本情報入力シート!Y122)</f>
        <v/>
      </c>
      <c r="R101" s="814"/>
      <c r="S101" s="815" t="str">
        <f>IF(B101="×","",IF(基本情報入力シート!AB122="","",基本情報入力シート!AB122))</f>
        <v/>
      </c>
      <c r="T101" s="816" t="str">
        <f>IF(B101="×","",IF(基本情報入力シート!AA122="","",基本情報入力シート!AA122))</f>
        <v/>
      </c>
      <c r="U101" s="817" t="str">
        <f>IF(B101="×","",IF(Q101="","",VLOOKUP(Q101,【参考】数式用2!$A$3:$C$36,3,FALSE)))</f>
        <v/>
      </c>
      <c r="V101" s="818" t="s">
        <v>193</v>
      </c>
      <c r="W101" s="819"/>
      <c r="X101" s="820" t="s">
        <v>194</v>
      </c>
      <c r="Y101" s="821"/>
      <c r="Z101" s="822" t="s">
        <v>195</v>
      </c>
      <c r="AA101" s="823"/>
      <c r="AB101" s="824" t="s">
        <v>194</v>
      </c>
      <c r="AC101" s="825"/>
      <c r="AD101" s="824" t="s">
        <v>196</v>
      </c>
      <c r="AE101" s="826" t="s">
        <v>197</v>
      </c>
      <c r="AF101" s="827" t="str">
        <f t="shared" si="5"/>
        <v/>
      </c>
      <c r="AG101" s="832" t="s">
        <v>198</v>
      </c>
      <c r="AH101" s="829" t="str">
        <f t="shared" si="3"/>
        <v/>
      </c>
      <c r="AI101" s="830"/>
      <c r="AJ101" s="831"/>
      <c r="AK101" s="830"/>
      <c r="AL101" s="831"/>
    </row>
    <row r="102" spans="1:38" ht="36.75" customHeight="1">
      <c r="A102" s="809">
        <f t="shared" si="4"/>
        <v>91</v>
      </c>
      <c r="B102" s="814"/>
      <c r="C102" s="810" t="str">
        <f>IF(基本情報入力シート!C123="","",基本情報入力シート!C123)</f>
        <v/>
      </c>
      <c r="D102" s="811" t="str">
        <f>IF(基本情報入力シート!D123="","",基本情報入力シート!D123)</f>
        <v/>
      </c>
      <c r="E102" s="811" t="str">
        <f>IF(基本情報入力シート!E123="","",基本情報入力シート!E123)</f>
        <v/>
      </c>
      <c r="F102" s="811" t="str">
        <f>IF(基本情報入力シート!F123="","",基本情報入力シート!F123)</f>
        <v/>
      </c>
      <c r="G102" s="811" t="str">
        <f>IF(基本情報入力シート!G123="","",基本情報入力シート!G123)</f>
        <v/>
      </c>
      <c r="H102" s="811" t="str">
        <f>IF(基本情報入力シート!H123="","",基本情報入力シート!H123)</f>
        <v/>
      </c>
      <c r="I102" s="811" t="str">
        <f>IF(基本情報入力シート!I123="","",基本情報入力シート!I123)</f>
        <v/>
      </c>
      <c r="J102" s="811" t="str">
        <f>IF(基本情報入力シート!J123="","",基本情報入力シート!J123)</f>
        <v/>
      </c>
      <c r="K102" s="811" t="str">
        <f>IF(基本情報入力シート!K123="","",基本情報入力シート!K123)</f>
        <v/>
      </c>
      <c r="L102" s="845" t="str">
        <f>IF(基本情報入力シート!L123="","",基本情報入力シート!L123)</f>
        <v/>
      </c>
      <c r="M102" s="812" t="str">
        <f>IF(基本情報入力シート!M123="","",基本情報入力シート!M123)</f>
        <v/>
      </c>
      <c r="N102" s="812" t="str">
        <f>IF(基本情報入力シート!R123="","",基本情報入力シート!R123)</f>
        <v/>
      </c>
      <c r="O102" s="812" t="str">
        <f>IF(基本情報入力シート!W123="","",基本情報入力シート!W123)</f>
        <v/>
      </c>
      <c r="P102" s="809" t="str">
        <f>IF(基本情報入力シート!X123="","",基本情報入力シート!X123)</f>
        <v/>
      </c>
      <c r="Q102" s="813" t="str">
        <f>IF(基本情報入力シート!Y123="","",基本情報入力シート!Y123)</f>
        <v/>
      </c>
      <c r="R102" s="814"/>
      <c r="S102" s="815" t="str">
        <f>IF(B102="×","",IF(基本情報入力シート!AB123="","",基本情報入力シート!AB123))</f>
        <v/>
      </c>
      <c r="T102" s="816" t="str">
        <f>IF(B102="×","",IF(基本情報入力シート!AA123="","",基本情報入力シート!AA123))</f>
        <v/>
      </c>
      <c r="U102" s="817" t="str">
        <f>IF(B102="×","",IF(Q102="","",VLOOKUP(Q102,【参考】数式用2!$A$3:$C$36,3,FALSE)))</f>
        <v/>
      </c>
      <c r="V102" s="818" t="s">
        <v>193</v>
      </c>
      <c r="W102" s="819"/>
      <c r="X102" s="820" t="s">
        <v>194</v>
      </c>
      <c r="Y102" s="821"/>
      <c r="Z102" s="822" t="s">
        <v>195</v>
      </c>
      <c r="AA102" s="823"/>
      <c r="AB102" s="824" t="s">
        <v>194</v>
      </c>
      <c r="AC102" s="825"/>
      <c r="AD102" s="824" t="s">
        <v>196</v>
      </c>
      <c r="AE102" s="826" t="s">
        <v>197</v>
      </c>
      <c r="AF102" s="827" t="str">
        <f t="shared" si="5"/>
        <v/>
      </c>
      <c r="AG102" s="832" t="s">
        <v>198</v>
      </c>
      <c r="AH102" s="829" t="str">
        <f t="shared" si="3"/>
        <v/>
      </c>
      <c r="AI102" s="830"/>
      <c r="AJ102" s="831"/>
      <c r="AK102" s="830"/>
      <c r="AL102" s="831"/>
    </row>
    <row r="103" spans="1:38" ht="36.75" customHeight="1">
      <c r="A103" s="809">
        <f t="shared" si="4"/>
        <v>92</v>
      </c>
      <c r="B103" s="814"/>
      <c r="C103" s="810" t="str">
        <f>IF(基本情報入力シート!C124="","",基本情報入力シート!C124)</f>
        <v/>
      </c>
      <c r="D103" s="811" t="str">
        <f>IF(基本情報入力シート!D124="","",基本情報入力シート!D124)</f>
        <v/>
      </c>
      <c r="E103" s="811" t="str">
        <f>IF(基本情報入力シート!E124="","",基本情報入力シート!E124)</f>
        <v/>
      </c>
      <c r="F103" s="811" t="str">
        <f>IF(基本情報入力シート!F124="","",基本情報入力シート!F124)</f>
        <v/>
      </c>
      <c r="G103" s="811" t="str">
        <f>IF(基本情報入力シート!G124="","",基本情報入力シート!G124)</f>
        <v/>
      </c>
      <c r="H103" s="811" t="str">
        <f>IF(基本情報入力シート!H124="","",基本情報入力シート!H124)</f>
        <v/>
      </c>
      <c r="I103" s="811" t="str">
        <f>IF(基本情報入力シート!I124="","",基本情報入力シート!I124)</f>
        <v/>
      </c>
      <c r="J103" s="811" t="str">
        <f>IF(基本情報入力シート!J124="","",基本情報入力シート!J124)</f>
        <v/>
      </c>
      <c r="K103" s="811" t="str">
        <f>IF(基本情報入力シート!K124="","",基本情報入力シート!K124)</f>
        <v/>
      </c>
      <c r="L103" s="845" t="str">
        <f>IF(基本情報入力シート!L124="","",基本情報入力シート!L124)</f>
        <v/>
      </c>
      <c r="M103" s="812" t="str">
        <f>IF(基本情報入力シート!M124="","",基本情報入力シート!M124)</f>
        <v/>
      </c>
      <c r="N103" s="812" t="str">
        <f>IF(基本情報入力シート!R124="","",基本情報入力シート!R124)</f>
        <v/>
      </c>
      <c r="O103" s="812" t="str">
        <f>IF(基本情報入力シート!W124="","",基本情報入力シート!W124)</f>
        <v/>
      </c>
      <c r="P103" s="809" t="str">
        <f>IF(基本情報入力シート!X124="","",基本情報入力シート!X124)</f>
        <v/>
      </c>
      <c r="Q103" s="813" t="str">
        <f>IF(基本情報入力シート!Y124="","",基本情報入力シート!Y124)</f>
        <v/>
      </c>
      <c r="R103" s="814"/>
      <c r="S103" s="815" t="str">
        <f>IF(B103="×","",IF(基本情報入力シート!AB124="","",基本情報入力シート!AB124))</f>
        <v/>
      </c>
      <c r="T103" s="816" t="str">
        <f>IF(B103="×","",IF(基本情報入力シート!AA124="","",基本情報入力シート!AA124))</f>
        <v/>
      </c>
      <c r="U103" s="817" t="str">
        <f>IF(B103="×","",IF(Q103="","",VLOOKUP(Q103,【参考】数式用2!$A$3:$C$36,3,FALSE)))</f>
        <v/>
      </c>
      <c r="V103" s="818" t="s">
        <v>193</v>
      </c>
      <c r="W103" s="819"/>
      <c r="X103" s="820" t="s">
        <v>194</v>
      </c>
      <c r="Y103" s="821"/>
      <c r="Z103" s="822" t="s">
        <v>195</v>
      </c>
      <c r="AA103" s="823"/>
      <c r="AB103" s="824" t="s">
        <v>194</v>
      </c>
      <c r="AC103" s="825"/>
      <c r="AD103" s="824" t="s">
        <v>196</v>
      </c>
      <c r="AE103" s="826" t="s">
        <v>197</v>
      </c>
      <c r="AF103" s="827" t="str">
        <f t="shared" si="5"/>
        <v/>
      </c>
      <c r="AG103" s="832" t="s">
        <v>198</v>
      </c>
      <c r="AH103" s="829" t="str">
        <f t="shared" si="3"/>
        <v/>
      </c>
      <c r="AI103" s="830"/>
      <c r="AJ103" s="831"/>
      <c r="AK103" s="830"/>
      <c r="AL103" s="831"/>
    </row>
    <row r="104" spans="1:38" ht="36.75" customHeight="1">
      <c r="A104" s="809">
        <f t="shared" si="4"/>
        <v>93</v>
      </c>
      <c r="B104" s="814"/>
      <c r="C104" s="810" t="str">
        <f>IF(基本情報入力シート!C125="","",基本情報入力シート!C125)</f>
        <v/>
      </c>
      <c r="D104" s="811" t="str">
        <f>IF(基本情報入力シート!D125="","",基本情報入力シート!D125)</f>
        <v/>
      </c>
      <c r="E104" s="811" t="str">
        <f>IF(基本情報入力シート!E125="","",基本情報入力シート!E125)</f>
        <v/>
      </c>
      <c r="F104" s="811" t="str">
        <f>IF(基本情報入力シート!F125="","",基本情報入力シート!F125)</f>
        <v/>
      </c>
      <c r="G104" s="811" t="str">
        <f>IF(基本情報入力シート!G125="","",基本情報入力シート!G125)</f>
        <v/>
      </c>
      <c r="H104" s="811" t="str">
        <f>IF(基本情報入力シート!H125="","",基本情報入力シート!H125)</f>
        <v/>
      </c>
      <c r="I104" s="811" t="str">
        <f>IF(基本情報入力シート!I125="","",基本情報入力シート!I125)</f>
        <v/>
      </c>
      <c r="J104" s="811" t="str">
        <f>IF(基本情報入力シート!J125="","",基本情報入力シート!J125)</f>
        <v/>
      </c>
      <c r="K104" s="811" t="str">
        <f>IF(基本情報入力シート!K125="","",基本情報入力シート!K125)</f>
        <v/>
      </c>
      <c r="L104" s="845" t="str">
        <f>IF(基本情報入力シート!L125="","",基本情報入力シート!L125)</f>
        <v/>
      </c>
      <c r="M104" s="812" t="str">
        <f>IF(基本情報入力シート!M125="","",基本情報入力シート!M125)</f>
        <v/>
      </c>
      <c r="N104" s="812" t="str">
        <f>IF(基本情報入力シート!R125="","",基本情報入力シート!R125)</f>
        <v/>
      </c>
      <c r="O104" s="812" t="str">
        <f>IF(基本情報入力シート!W125="","",基本情報入力シート!W125)</f>
        <v/>
      </c>
      <c r="P104" s="809" t="str">
        <f>IF(基本情報入力シート!X125="","",基本情報入力シート!X125)</f>
        <v/>
      </c>
      <c r="Q104" s="813" t="str">
        <f>IF(基本情報入力シート!Y125="","",基本情報入力シート!Y125)</f>
        <v/>
      </c>
      <c r="R104" s="814"/>
      <c r="S104" s="815" t="str">
        <f>IF(B104="×","",IF(基本情報入力シート!AB125="","",基本情報入力シート!AB125))</f>
        <v/>
      </c>
      <c r="T104" s="816" t="str">
        <f>IF(B104="×","",IF(基本情報入力シート!AA125="","",基本情報入力シート!AA125))</f>
        <v/>
      </c>
      <c r="U104" s="817" t="str">
        <f>IF(B104="×","",IF(Q104="","",VLOOKUP(Q104,【参考】数式用2!$A$3:$C$36,3,FALSE)))</f>
        <v/>
      </c>
      <c r="V104" s="818" t="s">
        <v>193</v>
      </c>
      <c r="W104" s="819"/>
      <c r="X104" s="820" t="s">
        <v>194</v>
      </c>
      <c r="Y104" s="821"/>
      <c r="Z104" s="822" t="s">
        <v>195</v>
      </c>
      <c r="AA104" s="823"/>
      <c r="AB104" s="824" t="s">
        <v>194</v>
      </c>
      <c r="AC104" s="825"/>
      <c r="AD104" s="824" t="s">
        <v>196</v>
      </c>
      <c r="AE104" s="826" t="s">
        <v>197</v>
      </c>
      <c r="AF104" s="827" t="str">
        <f t="shared" si="5"/>
        <v/>
      </c>
      <c r="AG104" s="832" t="s">
        <v>198</v>
      </c>
      <c r="AH104" s="829" t="str">
        <f t="shared" si="3"/>
        <v/>
      </c>
      <c r="AI104" s="830"/>
      <c r="AJ104" s="831"/>
      <c r="AK104" s="830"/>
      <c r="AL104" s="831"/>
    </row>
    <row r="105" spans="1:38" ht="36.75" customHeight="1">
      <c r="A105" s="809">
        <f t="shared" si="4"/>
        <v>94</v>
      </c>
      <c r="B105" s="814"/>
      <c r="C105" s="810" t="str">
        <f>IF(基本情報入力シート!C126="","",基本情報入力シート!C126)</f>
        <v/>
      </c>
      <c r="D105" s="811" t="str">
        <f>IF(基本情報入力シート!D126="","",基本情報入力シート!D126)</f>
        <v/>
      </c>
      <c r="E105" s="811" t="str">
        <f>IF(基本情報入力シート!E126="","",基本情報入力シート!E126)</f>
        <v/>
      </c>
      <c r="F105" s="811" t="str">
        <f>IF(基本情報入力シート!F126="","",基本情報入力シート!F126)</f>
        <v/>
      </c>
      <c r="G105" s="811" t="str">
        <f>IF(基本情報入力シート!G126="","",基本情報入力シート!G126)</f>
        <v/>
      </c>
      <c r="H105" s="811" t="str">
        <f>IF(基本情報入力シート!H126="","",基本情報入力シート!H126)</f>
        <v/>
      </c>
      <c r="I105" s="811" t="str">
        <f>IF(基本情報入力シート!I126="","",基本情報入力シート!I126)</f>
        <v/>
      </c>
      <c r="J105" s="811" t="str">
        <f>IF(基本情報入力シート!J126="","",基本情報入力シート!J126)</f>
        <v/>
      </c>
      <c r="K105" s="811" t="str">
        <f>IF(基本情報入力シート!K126="","",基本情報入力シート!K126)</f>
        <v/>
      </c>
      <c r="L105" s="845" t="str">
        <f>IF(基本情報入力シート!L126="","",基本情報入力シート!L126)</f>
        <v/>
      </c>
      <c r="M105" s="812" t="str">
        <f>IF(基本情報入力シート!M126="","",基本情報入力シート!M126)</f>
        <v/>
      </c>
      <c r="N105" s="812" t="str">
        <f>IF(基本情報入力シート!R126="","",基本情報入力シート!R126)</f>
        <v/>
      </c>
      <c r="O105" s="812" t="str">
        <f>IF(基本情報入力シート!W126="","",基本情報入力シート!W126)</f>
        <v/>
      </c>
      <c r="P105" s="809" t="str">
        <f>IF(基本情報入力シート!X126="","",基本情報入力シート!X126)</f>
        <v/>
      </c>
      <c r="Q105" s="813" t="str">
        <f>IF(基本情報入力シート!Y126="","",基本情報入力シート!Y126)</f>
        <v/>
      </c>
      <c r="R105" s="814"/>
      <c r="S105" s="815" t="str">
        <f>IF(B105="×","",IF(基本情報入力シート!AB126="","",基本情報入力シート!AB126))</f>
        <v/>
      </c>
      <c r="T105" s="816" t="str">
        <f>IF(B105="×","",IF(基本情報入力シート!AA126="","",基本情報入力シート!AA126))</f>
        <v/>
      </c>
      <c r="U105" s="817" t="str">
        <f>IF(B105="×","",IF(Q105="","",VLOOKUP(Q105,【参考】数式用2!$A$3:$C$36,3,FALSE)))</f>
        <v/>
      </c>
      <c r="V105" s="818" t="s">
        <v>193</v>
      </c>
      <c r="W105" s="819"/>
      <c r="X105" s="820" t="s">
        <v>194</v>
      </c>
      <c r="Y105" s="821"/>
      <c r="Z105" s="822" t="s">
        <v>195</v>
      </c>
      <c r="AA105" s="823"/>
      <c r="AB105" s="824" t="s">
        <v>194</v>
      </c>
      <c r="AC105" s="825"/>
      <c r="AD105" s="824" t="s">
        <v>196</v>
      </c>
      <c r="AE105" s="826" t="s">
        <v>197</v>
      </c>
      <c r="AF105" s="827" t="str">
        <f t="shared" si="5"/>
        <v/>
      </c>
      <c r="AG105" s="832" t="s">
        <v>198</v>
      </c>
      <c r="AH105" s="829" t="str">
        <f t="shared" si="3"/>
        <v/>
      </c>
      <c r="AI105" s="830"/>
      <c r="AJ105" s="831"/>
      <c r="AK105" s="830"/>
      <c r="AL105" s="831"/>
    </row>
    <row r="106" spans="1:38" ht="36.75" customHeight="1">
      <c r="A106" s="809">
        <f t="shared" si="4"/>
        <v>95</v>
      </c>
      <c r="B106" s="814"/>
      <c r="C106" s="810" t="str">
        <f>IF(基本情報入力シート!C127="","",基本情報入力シート!C127)</f>
        <v/>
      </c>
      <c r="D106" s="811" t="str">
        <f>IF(基本情報入力シート!D127="","",基本情報入力シート!D127)</f>
        <v/>
      </c>
      <c r="E106" s="811" t="str">
        <f>IF(基本情報入力シート!E127="","",基本情報入力シート!E127)</f>
        <v/>
      </c>
      <c r="F106" s="811" t="str">
        <f>IF(基本情報入力シート!F127="","",基本情報入力シート!F127)</f>
        <v/>
      </c>
      <c r="G106" s="811" t="str">
        <f>IF(基本情報入力シート!G127="","",基本情報入力シート!G127)</f>
        <v/>
      </c>
      <c r="H106" s="811" t="str">
        <f>IF(基本情報入力シート!H127="","",基本情報入力シート!H127)</f>
        <v/>
      </c>
      <c r="I106" s="811" t="str">
        <f>IF(基本情報入力シート!I127="","",基本情報入力シート!I127)</f>
        <v/>
      </c>
      <c r="J106" s="811" t="str">
        <f>IF(基本情報入力シート!J127="","",基本情報入力シート!J127)</f>
        <v/>
      </c>
      <c r="K106" s="811" t="str">
        <f>IF(基本情報入力シート!K127="","",基本情報入力シート!K127)</f>
        <v/>
      </c>
      <c r="L106" s="845" t="str">
        <f>IF(基本情報入力シート!L127="","",基本情報入力シート!L127)</f>
        <v/>
      </c>
      <c r="M106" s="812" t="str">
        <f>IF(基本情報入力シート!M127="","",基本情報入力シート!M127)</f>
        <v/>
      </c>
      <c r="N106" s="812" t="str">
        <f>IF(基本情報入力シート!R127="","",基本情報入力シート!R127)</f>
        <v/>
      </c>
      <c r="O106" s="812" t="str">
        <f>IF(基本情報入力シート!W127="","",基本情報入力シート!W127)</f>
        <v/>
      </c>
      <c r="P106" s="809" t="str">
        <f>IF(基本情報入力シート!X127="","",基本情報入力シート!X127)</f>
        <v/>
      </c>
      <c r="Q106" s="813" t="str">
        <f>IF(基本情報入力シート!Y127="","",基本情報入力シート!Y127)</f>
        <v/>
      </c>
      <c r="R106" s="814"/>
      <c r="S106" s="815" t="str">
        <f>IF(B106="×","",IF(基本情報入力シート!AB127="","",基本情報入力シート!AB127))</f>
        <v/>
      </c>
      <c r="T106" s="816" t="str">
        <f>IF(B106="×","",IF(基本情報入力シート!AA127="","",基本情報入力シート!AA127))</f>
        <v/>
      </c>
      <c r="U106" s="817" t="str">
        <f>IF(B106="×","",IF(Q106="","",VLOOKUP(Q106,【参考】数式用2!$A$3:$C$36,3,FALSE)))</f>
        <v/>
      </c>
      <c r="V106" s="818" t="s">
        <v>193</v>
      </c>
      <c r="W106" s="819"/>
      <c r="X106" s="820" t="s">
        <v>194</v>
      </c>
      <c r="Y106" s="821"/>
      <c r="Z106" s="822" t="s">
        <v>195</v>
      </c>
      <c r="AA106" s="823"/>
      <c r="AB106" s="824" t="s">
        <v>194</v>
      </c>
      <c r="AC106" s="825"/>
      <c r="AD106" s="824" t="s">
        <v>196</v>
      </c>
      <c r="AE106" s="826" t="s">
        <v>197</v>
      </c>
      <c r="AF106" s="827" t="str">
        <f t="shared" si="5"/>
        <v/>
      </c>
      <c r="AG106" s="832" t="s">
        <v>198</v>
      </c>
      <c r="AH106" s="829" t="str">
        <f t="shared" si="3"/>
        <v/>
      </c>
      <c r="AI106" s="830"/>
      <c r="AJ106" s="831"/>
      <c r="AK106" s="830"/>
      <c r="AL106" s="831"/>
    </row>
    <row r="107" spans="1:38" ht="36.75" customHeight="1">
      <c r="A107" s="809">
        <f t="shared" si="4"/>
        <v>96</v>
      </c>
      <c r="B107" s="814"/>
      <c r="C107" s="810" t="str">
        <f>IF(基本情報入力シート!C128="","",基本情報入力シート!C128)</f>
        <v/>
      </c>
      <c r="D107" s="811" t="str">
        <f>IF(基本情報入力シート!D128="","",基本情報入力シート!D128)</f>
        <v/>
      </c>
      <c r="E107" s="811" t="str">
        <f>IF(基本情報入力シート!E128="","",基本情報入力シート!E128)</f>
        <v/>
      </c>
      <c r="F107" s="811" t="str">
        <f>IF(基本情報入力シート!F128="","",基本情報入力シート!F128)</f>
        <v/>
      </c>
      <c r="G107" s="811" t="str">
        <f>IF(基本情報入力シート!G128="","",基本情報入力シート!G128)</f>
        <v/>
      </c>
      <c r="H107" s="811" t="str">
        <f>IF(基本情報入力シート!H128="","",基本情報入力シート!H128)</f>
        <v/>
      </c>
      <c r="I107" s="811" t="str">
        <f>IF(基本情報入力シート!I128="","",基本情報入力シート!I128)</f>
        <v/>
      </c>
      <c r="J107" s="811" t="str">
        <f>IF(基本情報入力シート!J128="","",基本情報入力シート!J128)</f>
        <v/>
      </c>
      <c r="K107" s="811" t="str">
        <f>IF(基本情報入力シート!K128="","",基本情報入力シート!K128)</f>
        <v/>
      </c>
      <c r="L107" s="845" t="str">
        <f>IF(基本情報入力シート!L128="","",基本情報入力シート!L128)</f>
        <v/>
      </c>
      <c r="M107" s="812" t="str">
        <f>IF(基本情報入力シート!M128="","",基本情報入力シート!M128)</f>
        <v/>
      </c>
      <c r="N107" s="812" t="str">
        <f>IF(基本情報入力シート!R128="","",基本情報入力シート!R128)</f>
        <v/>
      </c>
      <c r="O107" s="812" t="str">
        <f>IF(基本情報入力シート!W128="","",基本情報入力シート!W128)</f>
        <v/>
      </c>
      <c r="P107" s="809" t="str">
        <f>IF(基本情報入力シート!X128="","",基本情報入力シート!X128)</f>
        <v/>
      </c>
      <c r="Q107" s="813" t="str">
        <f>IF(基本情報入力シート!Y128="","",基本情報入力シート!Y128)</f>
        <v/>
      </c>
      <c r="R107" s="814"/>
      <c r="S107" s="815" t="str">
        <f>IF(B107="×","",IF(基本情報入力シート!AB128="","",基本情報入力シート!AB128))</f>
        <v/>
      </c>
      <c r="T107" s="816" t="str">
        <f>IF(B107="×","",IF(基本情報入力シート!AA128="","",基本情報入力シート!AA128))</f>
        <v/>
      </c>
      <c r="U107" s="817" t="str">
        <f>IF(B107="×","",IF(Q107="","",VLOOKUP(Q107,【参考】数式用2!$A$3:$C$36,3,FALSE)))</f>
        <v/>
      </c>
      <c r="V107" s="818" t="s">
        <v>193</v>
      </c>
      <c r="W107" s="819"/>
      <c r="X107" s="820" t="s">
        <v>194</v>
      </c>
      <c r="Y107" s="821"/>
      <c r="Z107" s="822" t="s">
        <v>195</v>
      </c>
      <c r="AA107" s="823"/>
      <c r="AB107" s="824" t="s">
        <v>194</v>
      </c>
      <c r="AC107" s="825"/>
      <c r="AD107" s="824" t="s">
        <v>196</v>
      </c>
      <c r="AE107" s="826" t="s">
        <v>197</v>
      </c>
      <c r="AF107" s="827" t="str">
        <f t="shared" si="5"/>
        <v/>
      </c>
      <c r="AG107" s="832" t="s">
        <v>198</v>
      </c>
      <c r="AH107" s="829" t="str">
        <f t="shared" si="3"/>
        <v/>
      </c>
      <c r="AI107" s="830"/>
      <c r="AJ107" s="831"/>
      <c r="AK107" s="830"/>
      <c r="AL107" s="831"/>
    </row>
    <row r="108" spans="1:38" ht="36.75" customHeight="1">
      <c r="A108" s="809">
        <f t="shared" si="4"/>
        <v>97</v>
      </c>
      <c r="B108" s="814"/>
      <c r="C108" s="810" t="str">
        <f>IF(基本情報入力シート!C129="","",基本情報入力シート!C129)</f>
        <v/>
      </c>
      <c r="D108" s="811" t="str">
        <f>IF(基本情報入力シート!D129="","",基本情報入力シート!D129)</f>
        <v/>
      </c>
      <c r="E108" s="811" t="str">
        <f>IF(基本情報入力シート!E129="","",基本情報入力シート!E129)</f>
        <v/>
      </c>
      <c r="F108" s="811" t="str">
        <f>IF(基本情報入力シート!F129="","",基本情報入力シート!F129)</f>
        <v/>
      </c>
      <c r="G108" s="811" t="str">
        <f>IF(基本情報入力シート!G129="","",基本情報入力シート!G129)</f>
        <v/>
      </c>
      <c r="H108" s="811" t="str">
        <f>IF(基本情報入力シート!H129="","",基本情報入力シート!H129)</f>
        <v/>
      </c>
      <c r="I108" s="811" t="str">
        <f>IF(基本情報入力シート!I129="","",基本情報入力シート!I129)</f>
        <v/>
      </c>
      <c r="J108" s="811" t="str">
        <f>IF(基本情報入力シート!J129="","",基本情報入力シート!J129)</f>
        <v/>
      </c>
      <c r="K108" s="811" t="str">
        <f>IF(基本情報入力シート!K129="","",基本情報入力シート!K129)</f>
        <v/>
      </c>
      <c r="L108" s="845" t="str">
        <f>IF(基本情報入力シート!L129="","",基本情報入力シート!L129)</f>
        <v/>
      </c>
      <c r="M108" s="812" t="str">
        <f>IF(基本情報入力シート!M129="","",基本情報入力シート!M129)</f>
        <v/>
      </c>
      <c r="N108" s="812" t="str">
        <f>IF(基本情報入力シート!R129="","",基本情報入力シート!R129)</f>
        <v/>
      </c>
      <c r="O108" s="812" t="str">
        <f>IF(基本情報入力シート!W129="","",基本情報入力シート!W129)</f>
        <v/>
      </c>
      <c r="P108" s="809" t="str">
        <f>IF(基本情報入力シート!X129="","",基本情報入力シート!X129)</f>
        <v/>
      </c>
      <c r="Q108" s="813" t="str">
        <f>IF(基本情報入力シート!Y129="","",基本情報入力シート!Y129)</f>
        <v/>
      </c>
      <c r="R108" s="814"/>
      <c r="S108" s="815" t="str">
        <f>IF(B108="×","",IF(基本情報入力シート!AB129="","",基本情報入力シート!AB129))</f>
        <v/>
      </c>
      <c r="T108" s="816" t="str">
        <f>IF(B108="×","",IF(基本情報入力シート!AA129="","",基本情報入力シート!AA129))</f>
        <v/>
      </c>
      <c r="U108" s="817" t="str">
        <f>IF(B108="×","",IF(Q108="","",VLOOKUP(Q108,【参考】数式用2!$A$3:$C$36,3,FALSE)))</f>
        <v/>
      </c>
      <c r="V108" s="818" t="s">
        <v>193</v>
      </c>
      <c r="W108" s="819"/>
      <c r="X108" s="820" t="s">
        <v>194</v>
      </c>
      <c r="Y108" s="821"/>
      <c r="Z108" s="822" t="s">
        <v>195</v>
      </c>
      <c r="AA108" s="823"/>
      <c r="AB108" s="824" t="s">
        <v>194</v>
      </c>
      <c r="AC108" s="825"/>
      <c r="AD108" s="824" t="s">
        <v>196</v>
      </c>
      <c r="AE108" s="826" t="s">
        <v>197</v>
      </c>
      <c r="AF108" s="827" t="str">
        <f t="shared" si="5"/>
        <v/>
      </c>
      <c r="AG108" s="832" t="s">
        <v>198</v>
      </c>
      <c r="AH108" s="829" t="str">
        <f t="shared" si="3"/>
        <v/>
      </c>
      <c r="AI108" s="830"/>
      <c r="AJ108" s="831"/>
      <c r="AK108" s="830"/>
      <c r="AL108" s="831"/>
    </row>
    <row r="109" spans="1:38" ht="36.75" customHeight="1">
      <c r="A109" s="809">
        <f t="shared" si="4"/>
        <v>98</v>
      </c>
      <c r="B109" s="814"/>
      <c r="C109" s="810" t="str">
        <f>IF(基本情報入力シート!C130="","",基本情報入力シート!C130)</f>
        <v/>
      </c>
      <c r="D109" s="811" t="str">
        <f>IF(基本情報入力シート!D130="","",基本情報入力シート!D130)</f>
        <v/>
      </c>
      <c r="E109" s="811" t="str">
        <f>IF(基本情報入力シート!E130="","",基本情報入力シート!E130)</f>
        <v/>
      </c>
      <c r="F109" s="811" t="str">
        <f>IF(基本情報入力シート!F130="","",基本情報入力シート!F130)</f>
        <v/>
      </c>
      <c r="G109" s="811" t="str">
        <f>IF(基本情報入力シート!G130="","",基本情報入力シート!G130)</f>
        <v/>
      </c>
      <c r="H109" s="811" t="str">
        <f>IF(基本情報入力シート!H130="","",基本情報入力シート!H130)</f>
        <v/>
      </c>
      <c r="I109" s="811" t="str">
        <f>IF(基本情報入力シート!I130="","",基本情報入力シート!I130)</f>
        <v/>
      </c>
      <c r="J109" s="811" t="str">
        <f>IF(基本情報入力シート!J130="","",基本情報入力シート!J130)</f>
        <v/>
      </c>
      <c r="K109" s="811" t="str">
        <f>IF(基本情報入力シート!K130="","",基本情報入力シート!K130)</f>
        <v/>
      </c>
      <c r="L109" s="845" t="str">
        <f>IF(基本情報入力シート!L130="","",基本情報入力シート!L130)</f>
        <v/>
      </c>
      <c r="M109" s="812" t="str">
        <f>IF(基本情報入力シート!M130="","",基本情報入力シート!M130)</f>
        <v/>
      </c>
      <c r="N109" s="812" t="str">
        <f>IF(基本情報入力シート!R130="","",基本情報入力シート!R130)</f>
        <v/>
      </c>
      <c r="O109" s="812" t="str">
        <f>IF(基本情報入力シート!W130="","",基本情報入力シート!W130)</f>
        <v/>
      </c>
      <c r="P109" s="809" t="str">
        <f>IF(基本情報入力シート!X130="","",基本情報入力シート!X130)</f>
        <v/>
      </c>
      <c r="Q109" s="813" t="str">
        <f>IF(基本情報入力シート!Y130="","",基本情報入力シート!Y130)</f>
        <v/>
      </c>
      <c r="R109" s="814"/>
      <c r="S109" s="815" t="str">
        <f>IF(B109="×","",IF(基本情報入力シート!AB130="","",基本情報入力シート!AB130))</f>
        <v/>
      </c>
      <c r="T109" s="816" t="str">
        <f>IF(B109="×","",IF(基本情報入力シート!AA130="","",基本情報入力シート!AA130))</f>
        <v/>
      </c>
      <c r="U109" s="817" t="str">
        <f>IF(B109="×","",IF(Q109="","",VLOOKUP(Q109,【参考】数式用2!$A$3:$C$36,3,FALSE)))</f>
        <v/>
      </c>
      <c r="V109" s="818" t="s">
        <v>193</v>
      </c>
      <c r="W109" s="819"/>
      <c r="X109" s="820" t="s">
        <v>194</v>
      </c>
      <c r="Y109" s="821"/>
      <c r="Z109" s="822" t="s">
        <v>195</v>
      </c>
      <c r="AA109" s="823"/>
      <c r="AB109" s="824" t="s">
        <v>194</v>
      </c>
      <c r="AC109" s="825"/>
      <c r="AD109" s="824" t="s">
        <v>196</v>
      </c>
      <c r="AE109" s="826" t="s">
        <v>197</v>
      </c>
      <c r="AF109" s="827" t="str">
        <f t="shared" si="5"/>
        <v/>
      </c>
      <c r="AG109" s="832" t="s">
        <v>198</v>
      </c>
      <c r="AH109" s="829" t="str">
        <f t="shared" si="3"/>
        <v/>
      </c>
      <c r="AI109" s="830"/>
      <c r="AJ109" s="831"/>
      <c r="AK109" s="830"/>
      <c r="AL109" s="831"/>
    </row>
    <row r="110" spans="1:38" ht="36.75" customHeight="1">
      <c r="A110" s="809">
        <f t="shared" si="4"/>
        <v>99</v>
      </c>
      <c r="B110" s="814"/>
      <c r="C110" s="810" t="str">
        <f>IF(基本情報入力シート!C131="","",基本情報入力シート!C131)</f>
        <v/>
      </c>
      <c r="D110" s="811" t="str">
        <f>IF(基本情報入力シート!D131="","",基本情報入力シート!D131)</f>
        <v/>
      </c>
      <c r="E110" s="811" t="str">
        <f>IF(基本情報入力シート!E131="","",基本情報入力シート!E131)</f>
        <v/>
      </c>
      <c r="F110" s="811" t="str">
        <f>IF(基本情報入力シート!F131="","",基本情報入力シート!F131)</f>
        <v/>
      </c>
      <c r="G110" s="811" t="str">
        <f>IF(基本情報入力シート!G131="","",基本情報入力シート!G131)</f>
        <v/>
      </c>
      <c r="H110" s="811" t="str">
        <f>IF(基本情報入力シート!H131="","",基本情報入力シート!H131)</f>
        <v/>
      </c>
      <c r="I110" s="811" t="str">
        <f>IF(基本情報入力シート!I131="","",基本情報入力シート!I131)</f>
        <v/>
      </c>
      <c r="J110" s="811" t="str">
        <f>IF(基本情報入力シート!J131="","",基本情報入力シート!J131)</f>
        <v/>
      </c>
      <c r="K110" s="811" t="str">
        <f>IF(基本情報入力シート!K131="","",基本情報入力シート!K131)</f>
        <v/>
      </c>
      <c r="L110" s="845" t="str">
        <f>IF(基本情報入力シート!L131="","",基本情報入力シート!L131)</f>
        <v/>
      </c>
      <c r="M110" s="812" t="str">
        <f>IF(基本情報入力シート!M131="","",基本情報入力シート!M131)</f>
        <v/>
      </c>
      <c r="N110" s="812" t="str">
        <f>IF(基本情報入力シート!R131="","",基本情報入力シート!R131)</f>
        <v/>
      </c>
      <c r="O110" s="812" t="str">
        <f>IF(基本情報入力シート!W131="","",基本情報入力シート!W131)</f>
        <v/>
      </c>
      <c r="P110" s="809" t="str">
        <f>IF(基本情報入力シート!X131="","",基本情報入力シート!X131)</f>
        <v/>
      </c>
      <c r="Q110" s="813" t="str">
        <f>IF(基本情報入力シート!Y131="","",基本情報入力シート!Y131)</f>
        <v/>
      </c>
      <c r="R110" s="814"/>
      <c r="S110" s="815" t="str">
        <f>IF(B110="×","",IF(基本情報入力シート!AB131="","",基本情報入力シート!AB131))</f>
        <v/>
      </c>
      <c r="T110" s="816" t="str">
        <f>IF(B110="×","",IF(基本情報入力シート!AA131="","",基本情報入力シート!AA131))</f>
        <v/>
      </c>
      <c r="U110" s="817" t="str">
        <f>IF(B110="×","",IF(Q110="","",VLOOKUP(Q110,【参考】数式用2!$A$3:$C$36,3,FALSE)))</f>
        <v/>
      </c>
      <c r="V110" s="818" t="s">
        <v>193</v>
      </c>
      <c r="W110" s="819"/>
      <c r="X110" s="820" t="s">
        <v>194</v>
      </c>
      <c r="Y110" s="821"/>
      <c r="Z110" s="822" t="s">
        <v>195</v>
      </c>
      <c r="AA110" s="823"/>
      <c r="AB110" s="824" t="s">
        <v>194</v>
      </c>
      <c r="AC110" s="825"/>
      <c r="AD110" s="824" t="s">
        <v>196</v>
      </c>
      <c r="AE110" s="826" t="s">
        <v>197</v>
      </c>
      <c r="AF110" s="827" t="str">
        <f t="shared" si="5"/>
        <v/>
      </c>
      <c r="AG110" s="832" t="s">
        <v>198</v>
      </c>
      <c r="AH110" s="829" t="str">
        <f t="shared" si="3"/>
        <v/>
      </c>
      <c r="AI110" s="830"/>
      <c r="AJ110" s="831"/>
      <c r="AK110" s="830"/>
      <c r="AL110" s="831"/>
    </row>
    <row r="111" spans="1:38" ht="36.75" customHeight="1">
      <c r="A111" s="809">
        <f t="shared" si="4"/>
        <v>100</v>
      </c>
      <c r="B111" s="814"/>
      <c r="C111" s="810" t="str">
        <f>IF(基本情報入力シート!C132="","",基本情報入力シート!C132)</f>
        <v/>
      </c>
      <c r="D111" s="811" t="str">
        <f>IF(基本情報入力シート!D132="","",基本情報入力シート!D132)</f>
        <v/>
      </c>
      <c r="E111" s="811" t="str">
        <f>IF(基本情報入力シート!E132="","",基本情報入力シート!E132)</f>
        <v/>
      </c>
      <c r="F111" s="811" t="str">
        <f>IF(基本情報入力シート!F132="","",基本情報入力シート!F132)</f>
        <v/>
      </c>
      <c r="G111" s="811" t="str">
        <f>IF(基本情報入力シート!G132="","",基本情報入力シート!G132)</f>
        <v/>
      </c>
      <c r="H111" s="811" t="str">
        <f>IF(基本情報入力シート!H132="","",基本情報入力シート!H132)</f>
        <v/>
      </c>
      <c r="I111" s="811" t="str">
        <f>IF(基本情報入力シート!I132="","",基本情報入力シート!I132)</f>
        <v/>
      </c>
      <c r="J111" s="811" t="str">
        <f>IF(基本情報入力シート!J132="","",基本情報入力シート!J132)</f>
        <v/>
      </c>
      <c r="K111" s="811" t="str">
        <f>IF(基本情報入力シート!K132="","",基本情報入力シート!K132)</f>
        <v/>
      </c>
      <c r="L111" s="845" t="str">
        <f>IF(基本情報入力シート!L132="","",基本情報入力シート!L132)</f>
        <v/>
      </c>
      <c r="M111" s="812" t="str">
        <f>IF(基本情報入力シート!M132="","",基本情報入力シート!M132)</f>
        <v/>
      </c>
      <c r="N111" s="812" t="str">
        <f>IF(基本情報入力シート!R132="","",基本情報入力シート!R132)</f>
        <v/>
      </c>
      <c r="O111" s="812" t="str">
        <f>IF(基本情報入力シート!W132="","",基本情報入力シート!W132)</f>
        <v/>
      </c>
      <c r="P111" s="809" t="str">
        <f>IF(基本情報入力シート!X132="","",基本情報入力シート!X132)</f>
        <v/>
      </c>
      <c r="Q111" s="813" t="str">
        <f>IF(基本情報入力シート!Y132="","",基本情報入力シート!Y132)</f>
        <v/>
      </c>
      <c r="R111" s="814"/>
      <c r="S111" s="815" t="str">
        <f>IF(B111="×","",IF(基本情報入力シート!AB132="","",基本情報入力シート!AB132))</f>
        <v/>
      </c>
      <c r="T111" s="816" t="str">
        <f>IF(B111="×","",IF(基本情報入力シート!AA132="","",基本情報入力シート!AA132))</f>
        <v/>
      </c>
      <c r="U111" s="817" t="str">
        <f>IF(B111="×","",IF(Q111="","",VLOOKUP(Q111,【参考】数式用2!$A$3:$C$36,3,FALSE)))</f>
        <v/>
      </c>
      <c r="V111" s="818" t="s">
        <v>193</v>
      </c>
      <c r="W111" s="819"/>
      <c r="X111" s="820" t="s">
        <v>194</v>
      </c>
      <c r="Y111" s="821"/>
      <c r="Z111" s="822" t="s">
        <v>195</v>
      </c>
      <c r="AA111" s="823"/>
      <c r="AB111" s="824" t="s">
        <v>194</v>
      </c>
      <c r="AC111" s="825"/>
      <c r="AD111" s="824" t="s">
        <v>196</v>
      </c>
      <c r="AE111" s="826" t="s">
        <v>197</v>
      </c>
      <c r="AF111" s="827" t="str">
        <f t="shared" si="5"/>
        <v/>
      </c>
      <c r="AG111" s="832" t="s">
        <v>198</v>
      </c>
      <c r="AH111" s="829" t="str">
        <f t="shared" si="3"/>
        <v/>
      </c>
      <c r="AI111" s="830"/>
      <c r="AJ111" s="831"/>
      <c r="AK111" s="830"/>
      <c r="AL111" s="831"/>
    </row>
  </sheetData>
  <sheetProtection formatCells="0" formatColumns="0" formatRows="0" insertRows="0" deleteRows="0" autoFilter="0"/>
  <autoFilter ref="B11:AL111"/>
  <mergeCells count="20">
    <mergeCell ref="A3:D3"/>
    <mergeCell ref="E3:P3"/>
    <mergeCell ref="A5:O5"/>
    <mergeCell ref="A7:A10"/>
    <mergeCell ref="C7:L10"/>
    <mergeCell ref="M7:M10"/>
    <mergeCell ref="P7:P10"/>
    <mergeCell ref="B7:B10"/>
    <mergeCell ref="N8:O8"/>
    <mergeCell ref="AI9:AJ9"/>
    <mergeCell ref="Q7:Q10"/>
    <mergeCell ref="R7:R10"/>
    <mergeCell ref="S7:S10"/>
    <mergeCell ref="R1:AL5"/>
    <mergeCell ref="T7:T10"/>
    <mergeCell ref="U7:U10"/>
    <mergeCell ref="V7:AG10"/>
    <mergeCell ref="AI8:AL8"/>
    <mergeCell ref="AH7:AL7"/>
    <mergeCell ref="AH9:AH10"/>
  </mergeCells>
  <phoneticPr fontId="8"/>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topLeftCell="A10" zoomScale="70" zoomScaleNormal="70" zoomScaleSheetLayoutView="85" workbookViewId="0">
      <selection activeCell="I36" sqref="I36"/>
    </sheetView>
  </sheetViews>
  <sheetFormatPr defaultColWidth="9" defaultRowHeight="13.2"/>
  <cols>
    <col min="1" max="1" width="21.77734375" style="2" customWidth="1"/>
    <col min="2" max="2" width="20.33203125" style="2" customWidth="1"/>
    <col min="3" max="7" width="6" style="2" customWidth="1"/>
    <col min="8" max="8" width="8.6640625" style="37" customWidth="1"/>
    <col min="9" max="9" width="8.44140625" style="37" customWidth="1"/>
    <col min="10" max="10" width="26.88671875" style="37" customWidth="1"/>
    <col min="11" max="11" width="29.44140625" style="37" bestFit="1" customWidth="1"/>
    <col min="12" max="12" width="65.77734375" style="37" customWidth="1"/>
    <col min="13" max="13" width="8.88671875" style="2" customWidth="1"/>
    <col min="14" max="14" width="9.109375" style="2" customWidth="1"/>
    <col min="15" max="16384" width="9" style="2"/>
  </cols>
  <sheetData>
    <row r="1" spans="1:13" ht="13.8" thickBot="1">
      <c r="A1" s="5" t="s">
        <v>96</v>
      </c>
      <c r="B1" s="5"/>
      <c r="C1" s="5"/>
      <c r="D1" s="5"/>
      <c r="E1" s="5"/>
      <c r="F1" s="5"/>
      <c r="G1" s="5"/>
    </row>
    <row r="2" spans="1:13" ht="27.75" customHeight="1">
      <c r="A2" s="1646" t="s">
        <v>30</v>
      </c>
      <c r="B2" s="1638"/>
      <c r="C2" s="1643" t="s">
        <v>95</v>
      </c>
      <c r="D2" s="1644"/>
      <c r="E2" s="1644"/>
      <c r="F2" s="1644"/>
      <c r="G2" s="1645"/>
      <c r="H2" s="1634" t="s">
        <v>325</v>
      </c>
      <c r="I2" s="1635"/>
      <c r="J2" s="1635"/>
      <c r="K2" s="1635"/>
      <c r="L2" s="1636"/>
    </row>
    <row r="3" spans="1:13" ht="39" customHeight="1">
      <c r="A3" s="1647"/>
      <c r="B3" s="1648"/>
      <c r="C3" s="1650" t="s">
        <v>97</v>
      </c>
      <c r="D3" s="1652"/>
      <c r="E3" s="1652"/>
      <c r="F3" s="1652"/>
      <c r="G3" s="1651"/>
      <c r="H3" s="1650" t="s">
        <v>91</v>
      </c>
      <c r="I3" s="1651"/>
      <c r="J3" s="1637" t="s">
        <v>245</v>
      </c>
      <c r="K3" s="1638"/>
      <c r="L3" s="1639"/>
    </row>
    <row r="4" spans="1:13" ht="18" customHeight="1">
      <c r="A4" s="1649"/>
      <c r="B4" s="1641"/>
      <c r="C4" s="899" t="s">
        <v>88</v>
      </c>
      <c r="D4" s="901" t="s">
        <v>89</v>
      </c>
      <c r="E4" s="901" t="s">
        <v>90</v>
      </c>
      <c r="F4" s="901"/>
      <c r="G4" s="900"/>
      <c r="H4" s="899" t="s">
        <v>36</v>
      </c>
      <c r="I4" s="900" t="s">
        <v>37</v>
      </c>
      <c r="J4" s="1640"/>
      <c r="K4" s="1641"/>
      <c r="L4" s="1642"/>
    </row>
    <row r="5" spans="1:13" ht="18" customHeight="1">
      <c r="A5" s="1628" t="s">
        <v>31</v>
      </c>
      <c r="B5" s="1629"/>
      <c r="C5" s="12">
        <v>0.13700000000000001</v>
      </c>
      <c r="D5" s="6">
        <v>0.1</v>
      </c>
      <c r="E5" s="10">
        <v>5.5E-2</v>
      </c>
      <c r="F5" s="3">
        <v>0</v>
      </c>
      <c r="G5" s="3">
        <v>0</v>
      </c>
      <c r="H5" s="12">
        <v>6.3E-2</v>
      </c>
      <c r="I5" s="7">
        <v>4.2000000000000003E-2</v>
      </c>
      <c r="J5" s="10" t="s">
        <v>517</v>
      </c>
      <c r="K5" s="38" t="s">
        <v>518</v>
      </c>
      <c r="L5" s="7" t="s">
        <v>231</v>
      </c>
      <c r="M5" s="2" t="s">
        <v>249</v>
      </c>
    </row>
    <row r="6" spans="1:13" ht="18" customHeight="1">
      <c r="A6" s="1628" t="s">
        <v>519</v>
      </c>
      <c r="B6" s="1629"/>
      <c r="C6" s="12">
        <v>0.13700000000000001</v>
      </c>
      <c r="D6" s="6">
        <v>0.1</v>
      </c>
      <c r="E6" s="10">
        <v>5.5E-2</v>
      </c>
      <c r="F6" s="3">
        <v>0</v>
      </c>
      <c r="G6" s="3">
        <v>0</v>
      </c>
      <c r="H6" s="12">
        <v>6.3E-2</v>
      </c>
      <c r="I6" s="7">
        <v>4.2000000000000003E-2</v>
      </c>
      <c r="J6" s="10" t="s">
        <v>520</v>
      </c>
      <c r="K6" s="38" t="s">
        <v>521</v>
      </c>
      <c r="L6" s="7" t="s">
        <v>246</v>
      </c>
      <c r="M6" s="2" t="s">
        <v>249</v>
      </c>
    </row>
    <row r="7" spans="1:13" ht="18" customHeight="1">
      <c r="A7" s="1628" t="s">
        <v>326</v>
      </c>
      <c r="B7" s="1629"/>
      <c r="C7" s="12">
        <v>0.13700000000000001</v>
      </c>
      <c r="D7" s="6">
        <v>0.1</v>
      </c>
      <c r="E7" s="10">
        <v>5.5E-2</v>
      </c>
      <c r="F7" s="3">
        <v>0</v>
      </c>
      <c r="G7" s="3">
        <v>0</v>
      </c>
      <c r="H7" s="12">
        <v>6.3E-2</v>
      </c>
      <c r="I7" s="7">
        <v>4.2000000000000003E-2</v>
      </c>
      <c r="J7" s="10" t="s">
        <v>520</v>
      </c>
      <c r="K7" s="38" t="s">
        <v>521</v>
      </c>
      <c r="L7" s="7" t="s">
        <v>246</v>
      </c>
      <c r="M7" s="2" t="s">
        <v>249</v>
      </c>
    </row>
    <row r="8" spans="1:13" ht="18" customHeight="1">
      <c r="A8" s="1628" t="s">
        <v>522</v>
      </c>
      <c r="B8" s="1629"/>
      <c r="C8" s="12">
        <v>5.8000000000000003E-2</v>
      </c>
      <c r="D8" s="6">
        <v>4.2000000000000003E-2</v>
      </c>
      <c r="E8" s="10">
        <v>2.3E-2</v>
      </c>
      <c r="F8" s="3">
        <v>0</v>
      </c>
      <c r="G8" s="3">
        <v>0</v>
      </c>
      <c r="H8" s="12">
        <v>2.1000000000000001E-2</v>
      </c>
      <c r="I8" s="7">
        <v>1.4999999999999999E-2</v>
      </c>
      <c r="J8" s="10" t="s">
        <v>520</v>
      </c>
      <c r="K8" s="38" t="s">
        <v>521</v>
      </c>
      <c r="L8" s="7" t="s">
        <v>246</v>
      </c>
      <c r="M8" s="2" t="s">
        <v>249</v>
      </c>
    </row>
    <row r="9" spans="1:13" ht="18" customHeight="1">
      <c r="A9" s="1628" t="s">
        <v>523</v>
      </c>
      <c r="B9" s="1629"/>
      <c r="C9" s="12">
        <v>5.8999999999999997E-2</v>
      </c>
      <c r="D9" s="6">
        <v>4.2999999999999997E-2</v>
      </c>
      <c r="E9" s="10">
        <v>2.3E-2</v>
      </c>
      <c r="F9" s="3">
        <v>0</v>
      </c>
      <c r="G9" s="3">
        <v>0</v>
      </c>
      <c r="H9" s="12">
        <v>1.2E-2</v>
      </c>
      <c r="I9" s="7">
        <v>0.01</v>
      </c>
      <c r="J9" s="10" t="s">
        <v>520</v>
      </c>
      <c r="K9" s="38" t="s">
        <v>521</v>
      </c>
      <c r="L9" s="7" t="s">
        <v>246</v>
      </c>
      <c r="M9" s="2" t="s">
        <v>249</v>
      </c>
    </row>
    <row r="10" spans="1:13" ht="18" customHeight="1">
      <c r="A10" s="1628" t="s">
        <v>524</v>
      </c>
      <c r="B10" s="1629"/>
      <c r="C10" s="12">
        <v>5.8999999999999997E-2</v>
      </c>
      <c r="D10" s="6">
        <v>4.2999999999999997E-2</v>
      </c>
      <c r="E10" s="10">
        <v>2.3E-2</v>
      </c>
      <c r="F10" s="3">
        <v>0</v>
      </c>
      <c r="G10" s="3">
        <v>0</v>
      </c>
      <c r="H10" s="12">
        <v>1.2E-2</v>
      </c>
      <c r="I10" s="7">
        <v>0.01</v>
      </c>
      <c r="J10" s="10" t="s">
        <v>520</v>
      </c>
      <c r="K10" s="38" t="s">
        <v>521</v>
      </c>
      <c r="L10" s="7" t="s">
        <v>525</v>
      </c>
      <c r="M10" s="2" t="s">
        <v>249</v>
      </c>
    </row>
    <row r="11" spans="1:13" ht="18" customHeight="1">
      <c r="A11" s="1628" t="s">
        <v>526</v>
      </c>
      <c r="B11" s="1629"/>
      <c r="C11" s="12">
        <v>4.7E-2</v>
      </c>
      <c r="D11" s="6">
        <v>3.4000000000000002E-2</v>
      </c>
      <c r="E11" s="10">
        <v>1.9E-2</v>
      </c>
      <c r="F11" s="3">
        <v>0</v>
      </c>
      <c r="G11" s="3">
        <v>0</v>
      </c>
      <c r="H11" s="12">
        <v>0.02</v>
      </c>
      <c r="I11" s="7">
        <v>1.7000000000000001E-2</v>
      </c>
      <c r="J11" s="10" t="s">
        <v>520</v>
      </c>
      <c r="K11" s="38" t="s">
        <v>521</v>
      </c>
      <c r="L11" s="7" t="s">
        <v>246</v>
      </c>
      <c r="M11" s="2" t="s">
        <v>249</v>
      </c>
    </row>
    <row r="12" spans="1:13" ht="18" customHeight="1">
      <c r="A12" s="1628" t="s">
        <v>527</v>
      </c>
      <c r="B12" s="1629"/>
      <c r="C12" s="12">
        <v>8.2000000000000003E-2</v>
      </c>
      <c r="D12" s="6">
        <v>0.06</v>
      </c>
      <c r="E12" s="10">
        <v>3.3000000000000002E-2</v>
      </c>
      <c r="F12" s="3">
        <v>0</v>
      </c>
      <c r="G12" s="3">
        <v>0</v>
      </c>
      <c r="H12" s="12">
        <v>1.7999999999999999E-2</v>
      </c>
      <c r="I12" s="7">
        <v>1.2E-2</v>
      </c>
      <c r="J12" s="10" t="s">
        <v>520</v>
      </c>
      <c r="K12" s="38" t="s">
        <v>521</v>
      </c>
      <c r="L12" s="7" t="s">
        <v>528</v>
      </c>
      <c r="M12" s="2" t="s">
        <v>249</v>
      </c>
    </row>
    <row r="13" spans="1:13" ht="18" customHeight="1">
      <c r="A13" s="1628" t="s">
        <v>529</v>
      </c>
      <c r="B13" s="1629"/>
      <c r="C13" s="12">
        <v>8.2000000000000003E-2</v>
      </c>
      <c r="D13" s="6">
        <v>0.06</v>
      </c>
      <c r="E13" s="10">
        <v>3.3000000000000002E-2</v>
      </c>
      <c r="F13" s="3">
        <v>0</v>
      </c>
      <c r="G13" s="3">
        <v>0</v>
      </c>
      <c r="H13" s="12">
        <v>1.7999999999999999E-2</v>
      </c>
      <c r="I13" s="7">
        <v>1.2E-2</v>
      </c>
      <c r="J13" s="10" t="s">
        <v>520</v>
      </c>
      <c r="K13" s="38" t="s">
        <v>521</v>
      </c>
      <c r="L13" s="7" t="s">
        <v>528</v>
      </c>
      <c r="M13" s="2" t="s">
        <v>249</v>
      </c>
    </row>
    <row r="14" spans="1:13" ht="18" customHeight="1">
      <c r="A14" s="1628" t="s">
        <v>530</v>
      </c>
      <c r="B14" s="1629"/>
      <c r="C14" s="12">
        <v>0.104</v>
      </c>
      <c r="D14" s="6">
        <v>7.5999999999999998E-2</v>
      </c>
      <c r="E14" s="10">
        <v>4.2000000000000003E-2</v>
      </c>
      <c r="F14" s="3">
        <v>0</v>
      </c>
      <c r="G14" s="3">
        <v>0</v>
      </c>
      <c r="H14" s="12">
        <v>3.1E-2</v>
      </c>
      <c r="I14" s="7">
        <v>2.4E-2</v>
      </c>
      <c r="J14" s="10" t="s">
        <v>520</v>
      </c>
      <c r="K14" s="38" t="s">
        <v>521</v>
      </c>
      <c r="L14" s="7" t="s">
        <v>246</v>
      </c>
      <c r="M14" s="2" t="s">
        <v>249</v>
      </c>
    </row>
    <row r="15" spans="1:13" ht="18" customHeight="1">
      <c r="A15" s="1628" t="s">
        <v>531</v>
      </c>
      <c r="B15" s="1629"/>
      <c r="C15" s="12">
        <v>0.10199999999999999</v>
      </c>
      <c r="D15" s="6">
        <v>7.3999999999999996E-2</v>
      </c>
      <c r="E15" s="10">
        <v>4.1000000000000002E-2</v>
      </c>
      <c r="F15" s="3">
        <v>0</v>
      </c>
      <c r="G15" s="3">
        <v>0</v>
      </c>
      <c r="H15" s="12">
        <v>1.4999999999999999E-2</v>
      </c>
      <c r="I15" s="7">
        <v>1.2E-2</v>
      </c>
      <c r="J15" s="10" t="s">
        <v>520</v>
      </c>
      <c r="K15" s="38" t="s">
        <v>521</v>
      </c>
      <c r="L15" s="7" t="s">
        <v>246</v>
      </c>
      <c r="M15" s="2" t="s">
        <v>249</v>
      </c>
    </row>
    <row r="16" spans="1:13" ht="18" customHeight="1">
      <c r="A16" s="1628" t="s">
        <v>25</v>
      </c>
      <c r="B16" s="1629"/>
      <c r="C16" s="12">
        <v>0.10199999999999999</v>
      </c>
      <c r="D16" s="6">
        <v>7.3999999999999996E-2</v>
      </c>
      <c r="E16" s="10">
        <v>4.1000000000000002E-2</v>
      </c>
      <c r="F16" s="3">
        <v>0</v>
      </c>
      <c r="G16" s="3">
        <v>0</v>
      </c>
      <c r="H16" s="12">
        <v>1.4999999999999999E-2</v>
      </c>
      <c r="I16" s="7">
        <v>1.2E-2</v>
      </c>
      <c r="J16" s="10" t="s">
        <v>520</v>
      </c>
      <c r="K16" s="38" t="s">
        <v>521</v>
      </c>
      <c r="L16" s="7" t="s">
        <v>246</v>
      </c>
      <c r="M16" s="2" t="s">
        <v>249</v>
      </c>
    </row>
    <row r="17" spans="1:13" ht="18" customHeight="1">
      <c r="A17" s="1628" t="s">
        <v>532</v>
      </c>
      <c r="B17" s="1629"/>
      <c r="C17" s="12">
        <v>0.111</v>
      </c>
      <c r="D17" s="6">
        <v>8.1000000000000003E-2</v>
      </c>
      <c r="E17" s="10">
        <v>4.4999999999999998E-2</v>
      </c>
      <c r="F17" s="3">
        <v>0</v>
      </c>
      <c r="G17" s="3">
        <v>0</v>
      </c>
      <c r="H17" s="12">
        <v>3.1E-2</v>
      </c>
      <c r="I17" s="7">
        <v>2.3E-2</v>
      </c>
      <c r="J17" s="10" t="s">
        <v>520</v>
      </c>
      <c r="K17" s="38" t="s">
        <v>521</v>
      </c>
      <c r="L17" s="7" t="s">
        <v>246</v>
      </c>
      <c r="M17" s="2" t="s">
        <v>249</v>
      </c>
    </row>
    <row r="18" spans="1:13" ht="18" customHeight="1">
      <c r="A18" s="1628" t="s">
        <v>26</v>
      </c>
      <c r="B18" s="1629"/>
      <c r="C18" s="12">
        <v>8.3000000000000004E-2</v>
      </c>
      <c r="D18" s="6">
        <v>0.06</v>
      </c>
      <c r="E18" s="10">
        <v>3.3000000000000002E-2</v>
      </c>
      <c r="F18" s="3">
        <v>0</v>
      </c>
      <c r="G18" s="3">
        <v>0</v>
      </c>
      <c r="H18" s="12">
        <v>2.7E-2</v>
      </c>
      <c r="I18" s="7">
        <v>2.3E-2</v>
      </c>
      <c r="J18" s="10" t="s">
        <v>520</v>
      </c>
      <c r="K18" s="38" t="s">
        <v>521</v>
      </c>
      <c r="L18" s="7" t="s">
        <v>533</v>
      </c>
      <c r="M18" s="2" t="s">
        <v>249</v>
      </c>
    </row>
    <row r="19" spans="1:13" ht="18" customHeight="1">
      <c r="A19" s="1628" t="s">
        <v>534</v>
      </c>
      <c r="B19" s="1629"/>
      <c r="C19" s="12">
        <v>8.3000000000000004E-2</v>
      </c>
      <c r="D19" s="6">
        <v>0.06</v>
      </c>
      <c r="E19" s="10">
        <v>3.3000000000000002E-2</v>
      </c>
      <c r="F19" s="3">
        <v>0</v>
      </c>
      <c r="G19" s="3">
        <v>0</v>
      </c>
      <c r="H19" s="12">
        <v>2.7E-2</v>
      </c>
      <c r="I19" s="7">
        <v>2.3E-2</v>
      </c>
      <c r="J19" s="10" t="s">
        <v>520</v>
      </c>
      <c r="K19" s="38" t="s">
        <v>521</v>
      </c>
      <c r="L19" s="7" t="s">
        <v>533</v>
      </c>
      <c r="M19" s="2" t="s">
        <v>249</v>
      </c>
    </row>
    <row r="20" spans="1:13" ht="27.75" customHeight="1">
      <c r="A20" s="1628" t="s">
        <v>535</v>
      </c>
      <c r="B20" s="1629"/>
      <c r="C20" s="12">
        <v>8.3000000000000004E-2</v>
      </c>
      <c r="D20" s="6">
        <v>0.06</v>
      </c>
      <c r="E20" s="10">
        <v>3.3000000000000002E-2</v>
      </c>
      <c r="F20" s="3">
        <v>0</v>
      </c>
      <c r="G20" s="3">
        <v>0</v>
      </c>
      <c r="H20" s="12">
        <v>2.7E-2</v>
      </c>
      <c r="I20" s="7">
        <v>2.3E-2</v>
      </c>
      <c r="J20" s="10" t="s">
        <v>520</v>
      </c>
      <c r="K20" s="38" t="s">
        <v>521</v>
      </c>
      <c r="L20" s="7" t="s">
        <v>536</v>
      </c>
      <c r="M20" s="2" t="s">
        <v>249</v>
      </c>
    </row>
    <row r="21" spans="1:13" ht="18" customHeight="1">
      <c r="A21" s="1628" t="s">
        <v>27</v>
      </c>
      <c r="B21" s="1629"/>
      <c r="C21" s="12">
        <v>3.9E-2</v>
      </c>
      <c r="D21" s="6">
        <v>2.9000000000000001E-2</v>
      </c>
      <c r="E21" s="10">
        <v>1.6E-2</v>
      </c>
      <c r="F21" s="3">
        <v>0</v>
      </c>
      <c r="G21" s="3">
        <v>0</v>
      </c>
      <c r="H21" s="12">
        <v>2.1000000000000001E-2</v>
      </c>
      <c r="I21" s="7">
        <v>1.7000000000000001E-2</v>
      </c>
      <c r="J21" s="10" t="s">
        <v>520</v>
      </c>
      <c r="K21" s="38" t="s">
        <v>521</v>
      </c>
      <c r="L21" s="7" t="s">
        <v>246</v>
      </c>
      <c r="M21" s="2" t="s">
        <v>249</v>
      </c>
    </row>
    <row r="22" spans="1:13" ht="29.25" customHeight="1">
      <c r="A22" s="1628" t="s">
        <v>537</v>
      </c>
      <c r="B22" s="1629"/>
      <c r="C22" s="12">
        <v>3.9E-2</v>
      </c>
      <c r="D22" s="6">
        <v>2.9000000000000001E-2</v>
      </c>
      <c r="E22" s="10">
        <v>1.6E-2</v>
      </c>
      <c r="F22" s="3">
        <v>0</v>
      </c>
      <c r="G22" s="3">
        <v>0</v>
      </c>
      <c r="H22" s="12">
        <v>2.1000000000000001E-2</v>
      </c>
      <c r="I22" s="7">
        <v>1.7000000000000001E-2</v>
      </c>
      <c r="J22" s="10" t="s">
        <v>520</v>
      </c>
      <c r="K22" s="38" t="s">
        <v>521</v>
      </c>
      <c r="L22" s="7" t="s">
        <v>388</v>
      </c>
      <c r="M22" s="2" t="s">
        <v>249</v>
      </c>
    </row>
    <row r="23" spans="1:13" ht="18" customHeight="1">
      <c r="A23" s="1628" t="s">
        <v>28</v>
      </c>
      <c r="B23" s="1629"/>
      <c r="C23" s="12">
        <v>2.5999999999999999E-2</v>
      </c>
      <c r="D23" s="6">
        <v>1.9E-2</v>
      </c>
      <c r="E23" s="10">
        <v>0.01</v>
      </c>
      <c r="F23" s="3">
        <v>0</v>
      </c>
      <c r="G23" s="3">
        <v>0</v>
      </c>
      <c r="H23" s="12">
        <v>1.4999999999999999E-2</v>
      </c>
      <c r="I23" s="7">
        <v>1.0999999999999999E-2</v>
      </c>
      <c r="J23" s="10" t="s">
        <v>520</v>
      </c>
      <c r="K23" s="38" t="s">
        <v>521</v>
      </c>
      <c r="L23" s="7" t="s">
        <v>246</v>
      </c>
      <c r="M23" s="2" t="s">
        <v>249</v>
      </c>
    </row>
    <row r="24" spans="1:13" ht="27.75" customHeight="1">
      <c r="A24" s="1628" t="s">
        <v>538</v>
      </c>
      <c r="B24" s="1629"/>
      <c r="C24" s="12">
        <v>2.5999999999999999E-2</v>
      </c>
      <c r="D24" s="6">
        <v>1.9E-2</v>
      </c>
      <c r="E24" s="10">
        <v>0.01</v>
      </c>
      <c r="F24" s="3">
        <v>0</v>
      </c>
      <c r="G24" s="3">
        <v>0</v>
      </c>
      <c r="H24" s="12">
        <v>1.4999999999999999E-2</v>
      </c>
      <c r="I24" s="7">
        <v>1.0999999999999999E-2</v>
      </c>
      <c r="J24" s="10" t="s">
        <v>520</v>
      </c>
      <c r="K24" s="38" t="s">
        <v>521</v>
      </c>
      <c r="L24" s="7" t="s">
        <v>388</v>
      </c>
      <c r="M24" s="2" t="s">
        <v>249</v>
      </c>
    </row>
    <row r="25" spans="1:13" ht="18" customHeight="1">
      <c r="A25" s="1628" t="s">
        <v>33</v>
      </c>
      <c r="B25" s="1629"/>
      <c r="C25" s="12">
        <v>2.5999999999999999E-2</v>
      </c>
      <c r="D25" s="6">
        <v>1.9E-2</v>
      </c>
      <c r="E25" s="10">
        <v>0.01</v>
      </c>
      <c r="F25" s="3">
        <v>0</v>
      </c>
      <c r="G25" s="3">
        <v>0</v>
      </c>
      <c r="H25" s="12">
        <v>1.4999999999999999E-2</v>
      </c>
      <c r="I25" s="7">
        <v>1.0999999999999999E-2</v>
      </c>
      <c r="J25" s="10" t="s">
        <v>520</v>
      </c>
      <c r="K25" s="38" t="s">
        <v>521</v>
      </c>
      <c r="L25" s="7" t="s">
        <v>246</v>
      </c>
      <c r="M25" s="2" t="s">
        <v>249</v>
      </c>
    </row>
    <row r="26" spans="1:13" ht="27.75" customHeight="1" thickBot="1">
      <c r="A26" s="1630" t="s">
        <v>539</v>
      </c>
      <c r="B26" s="1631"/>
      <c r="C26" s="13">
        <v>2.5999999999999999E-2</v>
      </c>
      <c r="D26" s="8">
        <v>1.9E-2</v>
      </c>
      <c r="E26" s="11">
        <v>0.01</v>
      </c>
      <c r="F26" s="3">
        <v>0</v>
      </c>
      <c r="G26" s="3">
        <v>0</v>
      </c>
      <c r="H26" s="13">
        <v>1.4999999999999999E-2</v>
      </c>
      <c r="I26" s="9">
        <v>1.0999999999999999E-2</v>
      </c>
      <c r="J26" s="11" t="s">
        <v>520</v>
      </c>
      <c r="K26" s="39" t="s">
        <v>521</v>
      </c>
      <c r="L26" s="9" t="s">
        <v>540</v>
      </c>
      <c r="M26" s="2" t="s">
        <v>249</v>
      </c>
    </row>
    <row r="27" spans="1:13" ht="28.5" customHeight="1">
      <c r="A27" s="1632" t="s">
        <v>421</v>
      </c>
      <c r="B27" s="1633"/>
      <c r="C27" s="155">
        <v>0.13700000000000001</v>
      </c>
      <c r="D27" s="156">
        <v>0.1</v>
      </c>
      <c r="E27" s="157">
        <v>5.5E-2</v>
      </c>
      <c r="F27" s="158">
        <v>0</v>
      </c>
      <c r="G27" s="158">
        <v>0</v>
      </c>
      <c r="H27" s="155">
        <v>6.3E-2</v>
      </c>
      <c r="I27" s="159">
        <v>4.2000000000000003E-2</v>
      </c>
      <c r="J27" s="653" t="s">
        <v>541</v>
      </c>
      <c r="K27" s="654" t="s">
        <v>542</v>
      </c>
      <c r="L27" s="655" t="s">
        <v>543</v>
      </c>
      <c r="M27" s="2" t="s">
        <v>249</v>
      </c>
    </row>
    <row r="28" spans="1:13" ht="18" customHeight="1" thickBot="1">
      <c r="A28" s="1630" t="s">
        <v>422</v>
      </c>
      <c r="B28" s="1631"/>
      <c r="C28" s="13">
        <v>5.8999999999999997E-2</v>
      </c>
      <c r="D28" s="8">
        <v>4.2999999999999997E-2</v>
      </c>
      <c r="E28" s="11">
        <v>2.3E-2</v>
      </c>
      <c r="F28" s="4">
        <v>0</v>
      </c>
      <c r="G28" s="4">
        <v>0</v>
      </c>
      <c r="H28" s="13">
        <v>1.2E-2</v>
      </c>
      <c r="I28" s="9">
        <v>0.01</v>
      </c>
      <c r="J28" s="656" t="s">
        <v>544</v>
      </c>
      <c r="K28" s="657" t="s">
        <v>545</v>
      </c>
      <c r="L28" s="658" t="s">
        <v>546</v>
      </c>
      <c r="M28" s="2" t="s">
        <v>249</v>
      </c>
    </row>
    <row r="29" spans="1:13" ht="18" customHeight="1">
      <c r="A29" s="1628" t="s">
        <v>547</v>
      </c>
      <c r="B29" s="1629"/>
      <c r="C29" s="12">
        <v>5.8000000000000003E-2</v>
      </c>
      <c r="D29" s="6">
        <v>4.2000000000000003E-2</v>
      </c>
      <c r="E29" s="10">
        <v>2.3E-2</v>
      </c>
      <c r="F29" s="3">
        <v>0</v>
      </c>
      <c r="G29" s="3">
        <v>0</v>
      </c>
      <c r="H29" s="12">
        <v>2.1000000000000001E-2</v>
      </c>
      <c r="I29" s="7">
        <v>1.4999999999999999E-2</v>
      </c>
      <c r="J29" s="10" t="s">
        <v>520</v>
      </c>
      <c r="K29" s="38" t="s">
        <v>521</v>
      </c>
      <c r="L29" s="7" t="s">
        <v>246</v>
      </c>
      <c r="M29" s="2" t="s">
        <v>249</v>
      </c>
    </row>
    <row r="30" spans="1:13" ht="18" customHeight="1">
      <c r="A30" s="1628" t="s">
        <v>548</v>
      </c>
      <c r="B30" s="1629"/>
      <c r="C30" s="12">
        <v>4.7E-2</v>
      </c>
      <c r="D30" s="6">
        <v>3.4000000000000002E-2</v>
      </c>
      <c r="E30" s="10">
        <v>1.9E-2</v>
      </c>
      <c r="F30" s="3">
        <v>0</v>
      </c>
      <c r="G30" s="3">
        <v>0</v>
      </c>
      <c r="H30" s="12">
        <v>0.02</v>
      </c>
      <c r="I30" s="7">
        <v>1.7000000000000001E-2</v>
      </c>
      <c r="J30" s="10" t="s">
        <v>520</v>
      </c>
      <c r="K30" s="38" t="s">
        <v>521</v>
      </c>
      <c r="L30" s="7" t="s">
        <v>246</v>
      </c>
      <c r="M30" s="2" t="s">
        <v>249</v>
      </c>
    </row>
    <row r="31" spans="1:13" ht="18" customHeight="1">
      <c r="A31" s="1628" t="s">
        <v>549</v>
      </c>
      <c r="B31" s="1629"/>
      <c r="C31" s="12">
        <v>8.2000000000000003E-2</v>
      </c>
      <c r="D31" s="6">
        <v>0.06</v>
      </c>
      <c r="E31" s="10">
        <v>3.3000000000000002E-2</v>
      </c>
      <c r="F31" s="3">
        <v>0</v>
      </c>
      <c r="G31" s="3">
        <v>0</v>
      </c>
      <c r="H31" s="12">
        <v>1.7999999999999999E-2</v>
      </c>
      <c r="I31" s="7">
        <v>1.2E-2</v>
      </c>
      <c r="J31" s="10" t="s">
        <v>520</v>
      </c>
      <c r="K31" s="38" t="s">
        <v>521</v>
      </c>
      <c r="L31" s="7" t="s">
        <v>550</v>
      </c>
      <c r="M31" s="2" t="s">
        <v>249</v>
      </c>
    </row>
    <row r="32" spans="1:13" ht="18" customHeight="1">
      <c r="A32" s="1628" t="s">
        <v>551</v>
      </c>
      <c r="B32" s="1629"/>
      <c r="C32" s="12">
        <v>0.104</v>
      </c>
      <c r="D32" s="6">
        <v>7.5999999999999998E-2</v>
      </c>
      <c r="E32" s="10">
        <v>4.2000000000000003E-2</v>
      </c>
      <c r="F32" s="3">
        <v>0</v>
      </c>
      <c r="G32" s="3">
        <v>0</v>
      </c>
      <c r="H32" s="12">
        <v>3.1E-2</v>
      </c>
      <c r="I32" s="7">
        <v>2.4E-2</v>
      </c>
      <c r="J32" s="10" t="s">
        <v>520</v>
      </c>
      <c r="K32" s="38" t="s">
        <v>521</v>
      </c>
      <c r="L32" s="7" t="s">
        <v>246</v>
      </c>
      <c r="M32" s="2" t="s">
        <v>249</v>
      </c>
    </row>
    <row r="33" spans="1:13" ht="18" customHeight="1">
      <c r="A33" s="1628" t="s">
        <v>552</v>
      </c>
      <c r="B33" s="1629"/>
      <c r="C33" s="12">
        <v>0.10199999999999999</v>
      </c>
      <c r="D33" s="6">
        <v>7.3999999999999996E-2</v>
      </c>
      <c r="E33" s="10">
        <v>4.1000000000000002E-2</v>
      </c>
      <c r="F33" s="3">
        <v>0</v>
      </c>
      <c r="G33" s="3">
        <v>0</v>
      </c>
      <c r="H33" s="12">
        <v>1.4999999999999999E-2</v>
      </c>
      <c r="I33" s="7">
        <v>1.2E-2</v>
      </c>
      <c r="J33" s="10" t="s">
        <v>520</v>
      </c>
      <c r="K33" s="38" t="s">
        <v>521</v>
      </c>
      <c r="L33" s="7" t="s">
        <v>246</v>
      </c>
      <c r="M33" s="2" t="s">
        <v>249</v>
      </c>
    </row>
    <row r="34" spans="1:13" ht="18" customHeight="1">
      <c r="A34" s="1628" t="s">
        <v>553</v>
      </c>
      <c r="B34" s="1629"/>
      <c r="C34" s="12">
        <v>0.111</v>
      </c>
      <c r="D34" s="6">
        <v>8.1000000000000003E-2</v>
      </c>
      <c r="E34" s="10">
        <v>4.4999999999999998E-2</v>
      </c>
      <c r="F34" s="3">
        <v>0</v>
      </c>
      <c r="G34" s="3">
        <v>0</v>
      </c>
      <c r="H34" s="12">
        <v>3.1E-2</v>
      </c>
      <c r="I34" s="7">
        <v>2.3E-2</v>
      </c>
      <c r="J34" s="10" t="s">
        <v>520</v>
      </c>
      <c r="K34" s="38" t="s">
        <v>521</v>
      </c>
      <c r="L34" s="7" t="s">
        <v>246</v>
      </c>
      <c r="M34" s="2" t="s">
        <v>249</v>
      </c>
    </row>
    <row r="35" spans="1:13" ht="27.75" customHeight="1">
      <c r="A35" s="1628" t="s">
        <v>554</v>
      </c>
      <c r="B35" s="1629"/>
      <c r="C35" s="12">
        <v>8.3000000000000004E-2</v>
      </c>
      <c r="D35" s="6">
        <v>0.06</v>
      </c>
      <c r="E35" s="10">
        <v>3.3000000000000002E-2</v>
      </c>
      <c r="F35" s="3">
        <v>0</v>
      </c>
      <c r="G35" s="3">
        <v>0</v>
      </c>
      <c r="H35" s="12">
        <v>2.7E-2</v>
      </c>
      <c r="I35" s="7">
        <v>2.3E-2</v>
      </c>
      <c r="J35" s="10" t="s">
        <v>520</v>
      </c>
      <c r="K35" s="38" t="s">
        <v>521</v>
      </c>
      <c r="L35" s="7" t="s">
        <v>540</v>
      </c>
      <c r="M35" s="2" t="s">
        <v>249</v>
      </c>
    </row>
    <row r="36" spans="1:13" ht="29.25" customHeight="1">
      <c r="A36" s="1628" t="s">
        <v>555</v>
      </c>
      <c r="B36" s="1629"/>
      <c r="C36" s="12">
        <v>3.9E-2</v>
      </c>
      <c r="D36" s="6">
        <v>2.9000000000000001E-2</v>
      </c>
      <c r="E36" s="10">
        <v>1.6E-2</v>
      </c>
      <c r="F36" s="3">
        <v>0</v>
      </c>
      <c r="G36" s="3">
        <v>0</v>
      </c>
      <c r="H36" s="12">
        <v>2.1000000000000001E-2</v>
      </c>
      <c r="I36" s="7">
        <v>1.7000000000000001E-2</v>
      </c>
      <c r="J36" s="10" t="s">
        <v>520</v>
      </c>
      <c r="K36" s="38" t="s">
        <v>521</v>
      </c>
      <c r="L36" s="7" t="s">
        <v>388</v>
      </c>
      <c r="M36" s="2" t="s">
        <v>249</v>
      </c>
    </row>
    <row r="37" spans="1:13" ht="27.75" customHeight="1">
      <c r="A37" s="1628" t="s">
        <v>556</v>
      </c>
      <c r="B37" s="1629"/>
      <c r="C37" s="12">
        <v>2.5999999999999999E-2</v>
      </c>
      <c r="D37" s="6">
        <v>1.9E-2</v>
      </c>
      <c r="E37" s="10">
        <v>0.01</v>
      </c>
      <c r="F37" s="3">
        <v>0</v>
      </c>
      <c r="G37" s="3">
        <v>0</v>
      </c>
      <c r="H37" s="12">
        <v>1.4999999999999999E-2</v>
      </c>
      <c r="I37" s="7">
        <v>1.0999999999999999E-2</v>
      </c>
      <c r="J37" s="10" t="s">
        <v>520</v>
      </c>
      <c r="K37" s="38" t="s">
        <v>521</v>
      </c>
      <c r="L37" s="7" t="s">
        <v>388</v>
      </c>
      <c r="M37" s="2" t="s">
        <v>249</v>
      </c>
    </row>
    <row r="38" spans="1:13" ht="27.75" customHeight="1" thickBot="1">
      <c r="A38" s="1630" t="s">
        <v>475</v>
      </c>
      <c r="B38" s="1631"/>
      <c r="C38" s="13">
        <v>2.5999999999999999E-2</v>
      </c>
      <c r="D38" s="8">
        <v>1.9E-2</v>
      </c>
      <c r="E38" s="11">
        <v>0.01</v>
      </c>
      <c r="F38" s="4">
        <v>0</v>
      </c>
      <c r="G38" s="857">
        <v>0</v>
      </c>
      <c r="H38" s="13">
        <v>1.4999999999999999E-2</v>
      </c>
      <c r="I38" s="9">
        <v>1.0999999999999999E-2</v>
      </c>
      <c r="J38" s="11" t="s">
        <v>520</v>
      </c>
      <c r="K38" s="39" t="s">
        <v>521</v>
      </c>
      <c r="L38" s="9" t="s">
        <v>540</v>
      </c>
      <c r="M38" s="2" t="s">
        <v>249</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8"/>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vt:i4>
      </vt:variant>
    </vt:vector>
  </HeadingPairs>
  <TitlesOfParts>
    <vt:vector size="25" baseType="lpstr">
      <vt:lpstr>はじめに</vt:lpstr>
      <vt:lpstr>基本情報入力シート</vt:lpstr>
      <vt:lpstr>フェイスシート </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'フェイスシート '!Print_Area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2022-03-25T05:13:41Z</dcterms:modified>
</cp:coreProperties>
</file>