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m11\課別共有フォルダ（本庁・支所・出先機関）\010621000_資産活用課\③　管財担当ファイル\③　固定資産台帳整備\★★台帳更新業務委託\2025年度\◆プロポーザル2024◆\■各種様式等\▶▶▶起案◀◀◀\③起案（実施公告）\公告用データ\"/>
    </mc:Choice>
  </mc:AlternateContent>
  <bookViews>
    <workbookView xWindow="-105" yWindow="-105" windowWidth="19410" windowHeight="10560" firstSheet="6" activeTab="15"/>
  </bookViews>
  <sheets>
    <sheet name="作業要領" sheetId="39" r:id="rId1"/>
    <sheet name="貸倒実績率" sheetId="4" r:id="rId2"/>
    <sheet name="現金預金" sheetId="2" r:id="rId3"/>
    <sheet name="未収金・長期延滞債権" sheetId="35" r:id="rId4"/>
    <sheet name="貸付金" sheetId="5" r:id="rId5"/>
    <sheet name="有価証券 (その他)" sheetId="36" r:id="rId6"/>
    <sheet name="出資金" sheetId="23" r:id="rId7"/>
    <sheet name="基金" sheetId="22" r:id="rId8"/>
    <sheet name="その他資産" sheetId="25" r:id="rId9"/>
    <sheet name="地方債" sheetId="26" r:id="rId10"/>
    <sheet name="賞与等引当金" sheetId="30" r:id="rId11"/>
    <sheet name="損失補償等引当金" sheetId="29" r:id="rId12"/>
    <sheet name="退職手当引当金" sheetId="31" r:id="rId13"/>
    <sheet name="債務負担行為" sheetId="38" r:id="rId14"/>
    <sheet name="棚卸資産" sheetId="37" r:id="rId15"/>
    <sheet name="その他負債" sheetId="28" r:id="rId16"/>
  </sheets>
  <externalReferences>
    <externalReference r:id="rId17"/>
    <externalReference r:id="rId18"/>
  </externalReferences>
  <definedNames>
    <definedName name="_xlnm._FilterDatabase" localSheetId="15" hidden="1">その他負債!$B$4:$M$9</definedName>
    <definedName name="_xlnm._FilterDatabase" localSheetId="7" hidden="1">基金!$B$5:$X$8</definedName>
    <definedName name="_xlnm._FilterDatabase" localSheetId="2" hidden="1">現金預金!$H$11:$I$11</definedName>
    <definedName name="_xlnm._FilterDatabase" localSheetId="6" hidden="1">出資金!$B$16:$S$21</definedName>
    <definedName name="_xlnm._FilterDatabase" localSheetId="1" hidden="1">貸倒実績率!$A$5:$AH$10</definedName>
    <definedName name="_xlnm._FilterDatabase" localSheetId="4" hidden="1">貸付金!$B$5:$AJ$10</definedName>
    <definedName name="_xlnm._FilterDatabase" localSheetId="14" hidden="1">棚卸資産!$A$17:$Q$21</definedName>
    <definedName name="_xlnm._FilterDatabase" localSheetId="9" hidden="1">地方債!$A$5:$N$5</definedName>
    <definedName name="_xlnm._FilterDatabase" localSheetId="3" hidden="1">未収金・長期延滞債権!$B$5:$AH$10</definedName>
    <definedName name="_xlnm.Print_Area" localSheetId="8">その他資産!$A$1:$R$9</definedName>
    <definedName name="_xlnm.Print_Area" localSheetId="15">その他負債!$B$1:$N$21</definedName>
    <definedName name="_xlnm.Print_Area" localSheetId="7">基金!$A$1:$X$9</definedName>
    <definedName name="_xlnm.Print_Area" localSheetId="13">債務負担行為!$A$1:$L$29</definedName>
    <definedName name="_xlnm.Print_Area" localSheetId="6">出資金!$A$1:$V$23</definedName>
    <definedName name="_xlnm.Print_Area" localSheetId="10">賞与等引当金!$B$1:$F$17</definedName>
    <definedName name="_xlnm.Print_Area" localSheetId="11">損失補償等引当金!$A$1:$J$18</definedName>
    <definedName name="_xlnm.Print_Area" localSheetId="4">貸付金!$A$1:$AA$11</definedName>
    <definedName name="_xlnm.Print_Area" localSheetId="12">退職手当引当金!$B$1:$L$5</definedName>
    <definedName name="_xlnm.Print_Area" localSheetId="14">棚卸資産!$A$1:$Q$23</definedName>
    <definedName name="_xlnm.Print_Area" localSheetId="9">地方債!$A$1:$N$11</definedName>
    <definedName name="_xlnm.Print_Area" localSheetId="3">未収金・長期延滞債権!$B$2:$AC$11</definedName>
    <definedName name="_xlnm.Print_Area" localSheetId="5">'有価証券 (その他)'!$B$1:$X$20</definedName>
    <definedName name="勘定科目Dropdown">OFFSET([1]勘定科目マスタ!$B$2,1,0,COUNTA([1]勘定科目マスタ!$E:$E)-1,1)</definedName>
    <definedName name="財務書類上科目">[2]リスト!$R$11:$R$27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8" i="4" l="1"/>
  <c r="AG9" i="4"/>
  <c r="AG10" i="4"/>
  <c r="AG7" i="4"/>
  <c r="AG6" i="4"/>
  <c r="AF8" i="4"/>
  <c r="AF9" i="4"/>
  <c r="AF10" i="4"/>
  <c r="AF7" i="4"/>
  <c r="AF6" i="4"/>
  <c r="AE8" i="4"/>
  <c r="AE9" i="4"/>
  <c r="AE10" i="4"/>
  <c r="AC10" i="4" s="1"/>
  <c r="AE7" i="4"/>
  <c r="AE6" i="4"/>
  <c r="AD8" i="4"/>
  <c r="AD9" i="4"/>
  <c r="AD10" i="4"/>
  <c r="AD7" i="4"/>
  <c r="AD6" i="4"/>
  <c r="AB8" i="4"/>
  <c r="AB9" i="4"/>
  <c r="AB10" i="4"/>
  <c r="AB7" i="4"/>
  <c r="AB6" i="4"/>
  <c r="AC9" i="4" l="1"/>
  <c r="AC7" i="4"/>
  <c r="AC6" i="4"/>
  <c r="AC8" i="4"/>
  <c r="Y8" i="4" l="1"/>
  <c r="Y10" i="4"/>
  <c r="Y9" i="4"/>
  <c r="Y7" i="4"/>
  <c r="Y6" i="4"/>
  <c r="S6" i="35"/>
  <c r="E7" i="35"/>
  <c r="F6" i="5"/>
  <c r="M15" i="36"/>
  <c r="P15" i="36"/>
  <c r="S15" i="36"/>
  <c r="U15" i="36"/>
  <c r="V15" i="36"/>
  <c r="W15" i="36"/>
  <c r="X15" i="36" s="1"/>
  <c r="M16" i="36"/>
  <c r="P16" i="36"/>
  <c r="S16" i="36"/>
  <c r="U16" i="36" s="1"/>
  <c r="M17" i="36"/>
  <c r="U17" i="36" s="1"/>
  <c r="P17" i="36"/>
  <c r="S17" i="36"/>
  <c r="M18" i="36"/>
  <c r="P18" i="36"/>
  <c r="S18" i="36"/>
  <c r="U18" i="36" s="1"/>
  <c r="M5" i="36"/>
  <c r="P5" i="36"/>
  <c r="S5" i="36"/>
  <c r="U5" i="36" s="1"/>
  <c r="M6" i="36"/>
  <c r="P6" i="36"/>
  <c r="S6" i="36"/>
  <c r="U6" i="36"/>
  <c r="V6" i="36" s="1"/>
  <c r="M7" i="36"/>
  <c r="U7" i="36" s="1"/>
  <c r="P7" i="36"/>
  <c r="S7" i="36"/>
  <c r="M8" i="36"/>
  <c r="U8" i="36" s="1"/>
  <c r="P8" i="36"/>
  <c r="S8" i="36"/>
  <c r="W9" i="36"/>
  <c r="X9" i="36" s="1"/>
  <c r="J5" i="23"/>
  <c r="E6" i="22"/>
  <c r="F3" i="31"/>
  <c r="Q19" i="37"/>
  <c r="E17" i="28"/>
  <c r="V18" i="36" l="1"/>
  <c r="W18" i="36"/>
  <c r="X18" i="36" s="1"/>
  <c r="V17" i="36"/>
  <c r="W17" i="36"/>
  <c r="X17" i="36" s="1"/>
  <c r="W16" i="36"/>
  <c r="X16" i="36" s="1"/>
  <c r="V16" i="36"/>
  <c r="W7" i="36"/>
  <c r="X7" i="36" s="1"/>
  <c r="V7" i="36"/>
  <c r="W8" i="36"/>
  <c r="X8" i="36" s="1"/>
  <c r="V8" i="36"/>
  <c r="V5" i="36"/>
  <c r="W5" i="36"/>
  <c r="X5" i="36" s="1"/>
  <c r="W6" i="36"/>
  <c r="X6" i="36" s="1"/>
  <c r="E19" i="28"/>
  <c r="E18" i="28"/>
  <c r="E16" i="28"/>
  <c r="E15" i="28"/>
  <c r="H20" i="28"/>
  <c r="G20" i="28"/>
  <c r="F20" i="28"/>
  <c r="E20" i="28" l="1"/>
  <c r="E10" i="28"/>
  <c r="K20" i="28"/>
  <c r="L20" i="28"/>
  <c r="O23" i="37" l="1"/>
  <c r="Q18" i="37"/>
  <c r="K7" i="37"/>
  <c r="K6" i="37"/>
  <c r="K5" i="37"/>
  <c r="K4" i="37"/>
  <c r="Q21" i="37" l="1"/>
  <c r="Q20" i="37"/>
  <c r="R7" i="37"/>
  <c r="R6" i="37"/>
  <c r="R5" i="37"/>
  <c r="R4" i="37"/>
  <c r="N23" i="37" l="1"/>
  <c r="J23" i="37"/>
  <c r="G10" i="28" l="1"/>
  <c r="F10" i="28"/>
  <c r="E15" i="30"/>
  <c r="E14" i="30"/>
  <c r="E13" i="30"/>
  <c r="E12" i="30"/>
  <c r="Z9" i="5" l="1"/>
  <c r="Y9" i="5"/>
  <c r="Z6" i="5"/>
  <c r="Y6" i="5"/>
  <c r="Z7" i="5"/>
  <c r="Z8" i="5"/>
  <c r="Y7" i="5"/>
  <c r="Y8" i="5"/>
  <c r="T11" i="5" l="1"/>
  <c r="V11" i="35" l="1"/>
  <c r="M10" i="5" l="1"/>
  <c r="L10" i="5"/>
  <c r="M9" i="5"/>
  <c r="L9" i="5"/>
  <c r="M8" i="5"/>
  <c r="L8" i="5"/>
  <c r="M7" i="5"/>
  <c r="L7" i="5"/>
  <c r="M6" i="5"/>
  <c r="L6" i="5"/>
  <c r="X11" i="5"/>
  <c r="Y11" i="5"/>
  <c r="Z11" i="5"/>
  <c r="AL12" i="4"/>
  <c r="AK12" i="4"/>
  <c r="AL11" i="4"/>
  <c r="AK11" i="4"/>
  <c r="F4" i="31"/>
  <c r="H3" i="31"/>
  <c r="H4" i="31" l="1"/>
  <c r="H24" i="38" l="1"/>
  <c r="H11" i="38"/>
  <c r="K24" i="38"/>
  <c r="J24" i="38"/>
  <c r="G24" i="38"/>
  <c r="E24" i="38"/>
  <c r="K11" i="38"/>
  <c r="J11" i="38"/>
  <c r="I11" i="38"/>
  <c r="G11" i="38"/>
  <c r="E11" i="38"/>
  <c r="N11" i="26"/>
  <c r="M11" i="26"/>
  <c r="K11" i="26"/>
  <c r="J11" i="26"/>
  <c r="I11" i="26"/>
  <c r="E11" i="26"/>
  <c r="D11" i="26"/>
  <c r="C11" i="26"/>
  <c r="H11" i="26"/>
  <c r="F6" i="26"/>
  <c r="F9" i="26"/>
  <c r="B9" i="26"/>
  <c r="L9" i="26" s="1"/>
  <c r="F8" i="26"/>
  <c r="B8" i="26"/>
  <c r="L8" i="26" s="1"/>
  <c r="F7" i="26"/>
  <c r="B7" i="26"/>
  <c r="L7" i="26" s="1"/>
  <c r="Q8" i="25"/>
  <c r="P8" i="25"/>
  <c r="L8" i="25"/>
  <c r="K8" i="25"/>
  <c r="M8" i="25"/>
  <c r="J8" i="25"/>
  <c r="F6" i="25"/>
  <c r="O6" i="25" s="1"/>
  <c r="I23" i="37"/>
  <c r="H23" i="37"/>
  <c r="G23" i="37"/>
  <c r="M23" i="37"/>
  <c r="J9" i="37"/>
  <c r="G9" i="37"/>
  <c r="K8" i="37"/>
  <c r="Q6" i="22"/>
  <c r="X9" i="22"/>
  <c r="W9" i="22"/>
  <c r="V9" i="22"/>
  <c r="U9" i="22"/>
  <c r="T9" i="22"/>
  <c r="P9" i="22"/>
  <c r="O9" i="22"/>
  <c r="N9" i="22"/>
  <c r="M9" i="22"/>
  <c r="L9" i="22"/>
  <c r="K9" i="22"/>
  <c r="J9" i="22"/>
  <c r="I9" i="22"/>
  <c r="H9" i="22"/>
  <c r="G9" i="22"/>
  <c r="F9" i="22"/>
  <c r="F11" i="26" l="1"/>
  <c r="R8" i="37"/>
  <c r="K9" i="37"/>
  <c r="I24" i="38"/>
  <c r="G11" i="26"/>
  <c r="I8" i="25"/>
  <c r="Q23" i="37"/>
  <c r="E9" i="22"/>
  <c r="W11" i="5" l="1"/>
  <c r="V11" i="5"/>
  <c r="U11" i="5"/>
  <c r="R11" i="5"/>
  <c r="Q11" i="5"/>
  <c r="P11" i="5"/>
  <c r="O11" i="5"/>
  <c r="N11" i="5"/>
  <c r="M11" i="5"/>
  <c r="L11" i="5"/>
  <c r="K11" i="5"/>
  <c r="J11" i="5"/>
  <c r="I11" i="5"/>
  <c r="H11" i="5"/>
  <c r="G11" i="5"/>
  <c r="E11" i="5"/>
  <c r="AE10" i="5"/>
  <c r="AD10" i="5"/>
  <c r="F10" i="5"/>
  <c r="S6" i="5"/>
  <c r="AE9" i="5"/>
  <c r="AD9" i="5"/>
  <c r="F9" i="5"/>
  <c r="S9" i="5" s="1"/>
  <c r="AE8" i="5"/>
  <c r="AD8" i="5"/>
  <c r="F8" i="5"/>
  <c r="S8" i="5" s="1"/>
  <c r="AE7" i="5"/>
  <c r="AD7" i="5"/>
  <c r="F7" i="5"/>
  <c r="AF10" i="5" l="1"/>
  <c r="F11" i="5"/>
  <c r="S10" i="5"/>
  <c r="AB10" i="5" s="1"/>
  <c r="AF8" i="5"/>
  <c r="AF9" i="5"/>
  <c r="AF7" i="5"/>
  <c r="AB8" i="5"/>
  <c r="S7" i="5"/>
  <c r="AB9" i="5"/>
  <c r="G22" i="23"/>
  <c r="G10" i="23"/>
  <c r="J21" i="23"/>
  <c r="K21" i="23"/>
  <c r="N21" i="23"/>
  <c r="N20" i="23"/>
  <c r="K20" i="23"/>
  <c r="S20" i="23" s="1"/>
  <c r="J20" i="23"/>
  <c r="N19" i="23"/>
  <c r="K19" i="23"/>
  <c r="S19" i="23" s="1"/>
  <c r="U19" i="23" s="1"/>
  <c r="J19" i="23"/>
  <c r="N8" i="23"/>
  <c r="K8" i="23"/>
  <c r="S8" i="23" s="1"/>
  <c r="J8" i="23"/>
  <c r="N7" i="23"/>
  <c r="K7" i="23"/>
  <c r="S7" i="23" s="1"/>
  <c r="J7" i="23"/>
  <c r="I10" i="36"/>
  <c r="H10" i="36"/>
  <c r="G10" i="36"/>
  <c r="E10" i="36"/>
  <c r="E20" i="36"/>
  <c r="T20" i="36"/>
  <c r="R20" i="36"/>
  <c r="Q20" i="36"/>
  <c r="O20" i="36"/>
  <c r="N20" i="36"/>
  <c r="L20" i="36"/>
  <c r="K20" i="36"/>
  <c r="J20" i="36"/>
  <c r="I20" i="36"/>
  <c r="G20" i="36"/>
  <c r="S19" i="36"/>
  <c r="P19" i="36"/>
  <c r="M19" i="36"/>
  <c r="U19" i="36" s="1"/>
  <c r="T10" i="36"/>
  <c r="R10" i="36"/>
  <c r="Q10" i="36"/>
  <c r="O10" i="36"/>
  <c r="N10" i="36"/>
  <c r="L10" i="36"/>
  <c r="K10" i="36"/>
  <c r="J10" i="36"/>
  <c r="S9" i="36"/>
  <c r="P9" i="36"/>
  <c r="M9" i="36"/>
  <c r="U20" i="23" l="1"/>
  <c r="T19" i="23"/>
  <c r="T20" i="23"/>
  <c r="S21" i="23"/>
  <c r="U21" i="23" s="1"/>
  <c r="AB7" i="5"/>
  <c r="S11" i="5"/>
  <c r="V20" i="23"/>
  <c r="V19" i="23"/>
  <c r="V7" i="23"/>
  <c r="V8" i="23"/>
  <c r="U7" i="23"/>
  <c r="T8" i="23"/>
  <c r="T7" i="23"/>
  <c r="U8" i="23"/>
  <c r="H20" i="36"/>
  <c r="P20" i="36"/>
  <c r="S20" i="36"/>
  <c r="P10" i="36"/>
  <c r="U9" i="36"/>
  <c r="W19" i="36"/>
  <c r="X19" i="36" s="1"/>
  <c r="V19" i="36"/>
  <c r="S10" i="36"/>
  <c r="T21" i="23" l="1"/>
  <c r="V21" i="23"/>
  <c r="U10" i="36"/>
  <c r="V9" i="36"/>
  <c r="V10" i="36" s="1"/>
  <c r="U20" i="36"/>
  <c r="V20" i="36"/>
  <c r="W10" i="36" l="1"/>
  <c r="X10" i="36"/>
  <c r="W20" i="36"/>
  <c r="X20" i="36"/>
  <c r="Z10" i="35" l="1"/>
  <c r="Y10" i="35"/>
  <c r="X10" i="35"/>
  <c r="Z9" i="35"/>
  <c r="Y9" i="35"/>
  <c r="X9" i="35"/>
  <c r="Z8" i="35"/>
  <c r="Y8" i="35"/>
  <c r="X8" i="35"/>
  <c r="Z7" i="35"/>
  <c r="Y7" i="35"/>
  <c r="X7" i="35"/>
  <c r="W11" i="35"/>
  <c r="X6" i="35"/>
  <c r="L10" i="35"/>
  <c r="K10" i="35"/>
  <c r="J10" i="35"/>
  <c r="L9" i="35"/>
  <c r="K9" i="35"/>
  <c r="J9" i="35"/>
  <c r="L8" i="35"/>
  <c r="K8" i="35"/>
  <c r="J8" i="35"/>
  <c r="L7" i="35"/>
  <c r="K7" i="35"/>
  <c r="J7" i="35"/>
  <c r="K6" i="35"/>
  <c r="J6" i="35"/>
  <c r="L6" i="35"/>
  <c r="I11" i="35"/>
  <c r="H11" i="35"/>
  <c r="G11" i="35"/>
  <c r="L11" i="35" l="1"/>
  <c r="AH7" i="4"/>
  <c r="AA7" i="35" s="1"/>
  <c r="AH10" i="4"/>
  <c r="AA10" i="35" s="1"/>
  <c r="AH8" i="4"/>
  <c r="AH9" i="4"/>
  <c r="Z6" i="35"/>
  <c r="Y6" i="35"/>
  <c r="AA9" i="35" l="1"/>
  <c r="AC9" i="35" s="1"/>
  <c r="AB10" i="35"/>
  <c r="AB7" i="35"/>
  <c r="AA8" i="35"/>
  <c r="AB8" i="35" s="1"/>
  <c r="AC10" i="35"/>
  <c r="AC7" i="35"/>
  <c r="G6" i="2"/>
  <c r="G8" i="2"/>
  <c r="D13" i="2"/>
  <c r="G13" i="2" s="1"/>
  <c r="AB9" i="35" l="1"/>
  <c r="AC8" i="35"/>
  <c r="D14" i="2"/>
  <c r="G14" i="2" s="1"/>
  <c r="D16" i="2"/>
  <c r="G16" i="2" s="1"/>
  <c r="D15" i="2"/>
  <c r="G15" i="2" s="1"/>
  <c r="AE11" i="5" l="1"/>
  <c r="AD11" i="5"/>
  <c r="AE6" i="5"/>
  <c r="AD6" i="5"/>
  <c r="AF11" i="5" l="1"/>
  <c r="AF6" i="5"/>
  <c r="Q11" i="35" l="1"/>
  <c r="P11" i="35"/>
  <c r="S10" i="35" l="1"/>
  <c r="S9" i="35"/>
  <c r="S8" i="35"/>
  <c r="S7" i="35"/>
  <c r="S11" i="35" l="1"/>
  <c r="R11" i="35"/>
  <c r="AE8" i="35"/>
  <c r="AE7" i="35"/>
  <c r="AE10" i="35"/>
  <c r="AE9" i="35"/>
  <c r="AE6" i="35"/>
  <c r="T11" i="35"/>
  <c r="U11" i="35"/>
  <c r="Z11" i="35"/>
  <c r="Y11" i="35" l="1"/>
  <c r="X11" i="35"/>
  <c r="AF9" i="35" l="1"/>
  <c r="E9" i="35"/>
  <c r="AF8" i="35"/>
  <c r="E8" i="35"/>
  <c r="E10" i="35"/>
  <c r="AF10" i="35"/>
  <c r="AF7" i="35"/>
  <c r="AF6" i="35"/>
  <c r="E6" i="35"/>
  <c r="F11" i="35" l="1"/>
  <c r="J11" i="35"/>
  <c r="AD8" i="35"/>
  <c r="AD9" i="35"/>
  <c r="AD7" i="35"/>
  <c r="AD10" i="35"/>
  <c r="AD6" i="35"/>
  <c r="E11" i="35"/>
  <c r="K11" i="35" l="1"/>
  <c r="N11" i="35"/>
  <c r="O11" i="35"/>
  <c r="H10" i="23"/>
  <c r="AB11" i="5" l="1"/>
  <c r="AB6" i="5" l="1"/>
  <c r="J18" i="23" l="1"/>
  <c r="J17" i="23"/>
  <c r="J9" i="23"/>
  <c r="J6" i="23"/>
  <c r="G11" i="29" l="1"/>
  <c r="G10" i="29"/>
  <c r="G5" i="29"/>
  <c r="G4" i="29"/>
  <c r="I11" i="29" l="1"/>
  <c r="I10" i="29"/>
  <c r="H10" i="29"/>
  <c r="H11" i="29"/>
  <c r="H8" i="25" l="1"/>
  <c r="G8" i="25"/>
  <c r="F7" i="25"/>
  <c r="O7" i="25" s="1"/>
  <c r="F5" i="25"/>
  <c r="O10" i="23"/>
  <c r="P10" i="23"/>
  <c r="R10" i="23"/>
  <c r="R22" i="23"/>
  <c r="P22" i="23"/>
  <c r="O22" i="23"/>
  <c r="M22" i="23"/>
  <c r="L22" i="23"/>
  <c r="J22" i="23"/>
  <c r="I22" i="23"/>
  <c r="H22" i="23"/>
  <c r="N18" i="23"/>
  <c r="K18" i="23"/>
  <c r="N17" i="23"/>
  <c r="K17" i="23"/>
  <c r="M10" i="23"/>
  <c r="L10" i="23"/>
  <c r="J10" i="23"/>
  <c r="I10" i="23"/>
  <c r="N9" i="23"/>
  <c r="K9" i="23"/>
  <c r="N6" i="23"/>
  <c r="K6" i="23"/>
  <c r="N5" i="23"/>
  <c r="K5" i="23"/>
  <c r="N8" i="25" l="1"/>
  <c r="O5" i="25"/>
  <c r="O8" i="25" s="1"/>
  <c r="S9" i="22"/>
  <c r="R9" i="22"/>
  <c r="Q9" i="22"/>
  <c r="S5" i="23"/>
  <c r="T5" i="23" s="1"/>
  <c r="Q10" i="23"/>
  <c r="F8" i="25"/>
  <c r="S9" i="23"/>
  <c r="V9" i="23" s="1"/>
  <c r="S18" i="23"/>
  <c r="S6" i="23"/>
  <c r="T6" i="23" s="1"/>
  <c r="N22" i="23"/>
  <c r="S17" i="23"/>
  <c r="N10" i="23"/>
  <c r="Q22" i="23"/>
  <c r="V17" i="23" l="1"/>
  <c r="U17" i="23"/>
  <c r="T17" i="23"/>
  <c r="V18" i="23"/>
  <c r="U18" i="23"/>
  <c r="T18" i="23"/>
  <c r="U5" i="23"/>
  <c r="V5" i="23"/>
  <c r="S10" i="23"/>
  <c r="T9" i="23"/>
  <c r="U9" i="23"/>
  <c r="U6" i="23"/>
  <c r="V6" i="23"/>
  <c r="S22" i="23"/>
  <c r="T22" i="23" l="1"/>
  <c r="U22" i="23"/>
  <c r="T10" i="23"/>
  <c r="V10" i="23"/>
  <c r="U10" i="23"/>
  <c r="V22" i="23"/>
  <c r="D12" i="2" l="1"/>
  <c r="G12" i="2" s="1"/>
  <c r="G7" i="2"/>
  <c r="G5" i="2"/>
  <c r="G4" i="2"/>
  <c r="AG7" i="35" l="1"/>
  <c r="AH7" i="35" s="1"/>
  <c r="AG9" i="35"/>
  <c r="AH9" i="35" s="1"/>
  <c r="AG8" i="35"/>
  <c r="AH8" i="35" s="1"/>
  <c r="AG10" i="35"/>
  <c r="AH10" i="35" s="1"/>
  <c r="B6" i="26"/>
  <c r="AH6" i="4"/>
  <c r="AA6" i="35" l="1"/>
  <c r="AC6" i="35" s="1"/>
  <c r="L6" i="26"/>
  <c r="L11" i="26" s="1"/>
  <c r="B11" i="26"/>
  <c r="AA11" i="35" l="1"/>
  <c r="AB6" i="35"/>
  <c r="AB11" i="35" s="1"/>
  <c r="AC11" i="35"/>
  <c r="AG6" i="35"/>
  <c r="AH6" i="35" s="1"/>
</calcChain>
</file>

<file path=xl/comments1.xml><?xml version="1.0" encoding="utf-8"?>
<comments xmlns="http://schemas.openxmlformats.org/spreadsheetml/2006/main">
  <authors>
    <author>hashimoto</author>
  </authors>
  <commentList>
    <comment ref="O3" authorId="0" shapeId="0">
      <text>
        <r>
          <rPr>
            <sz val="12"/>
            <color indexed="81"/>
            <rFont val="MS P ゴシック"/>
            <family val="3"/>
            <charset val="128"/>
          </rPr>
          <t>有価証券の償却原価法や、地方自治法第233条の2の規定による基金繰入額がある場合に、調整が必要</t>
        </r>
      </text>
    </comment>
  </commentList>
</comments>
</file>

<file path=xl/sharedStrings.xml><?xml version="1.0" encoding="utf-8"?>
<sst xmlns="http://schemas.openxmlformats.org/spreadsheetml/2006/main" count="743" uniqueCount="300">
  <si>
    <t>会計名</t>
    <rPh sb="0" eb="2">
      <t>カイケイ</t>
    </rPh>
    <rPh sb="2" eb="3">
      <t>メイ</t>
    </rPh>
    <phoneticPr fontId="1"/>
  </si>
  <si>
    <t>歳入</t>
    <rPh sb="0" eb="2">
      <t>サイニュウ</t>
    </rPh>
    <phoneticPr fontId="1"/>
  </si>
  <si>
    <t>歳出</t>
    <rPh sb="0" eb="2">
      <t>サイシュツ</t>
    </rPh>
    <phoneticPr fontId="1"/>
  </si>
  <si>
    <t>歳計外現金</t>
    <rPh sb="0" eb="2">
      <t>サイケイ</t>
    </rPh>
    <rPh sb="2" eb="3">
      <t>ソト</t>
    </rPh>
    <rPh sb="3" eb="5">
      <t>ゲンキン</t>
    </rPh>
    <phoneticPr fontId="1"/>
  </si>
  <si>
    <t>合計</t>
    <rPh sb="0" eb="2">
      <t>ゴウケイ</t>
    </rPh>
    <phoneticPr fontId="1"/>
  </si>
  <si>
    <t>項</t>
    <rPh sb="0" eb="1">
      <t>コウ</t>
    </rPh>
    <phoneticPr fontId="1"/>
  </si>
  <si>
    <t>収入未済額</t>
    <rPh sb="0" eb="2">
      <t>シュウニュウ</t>
    </rPh>
    <rPh sb="2" eb="4">
      <t>ミサイ</t>
    </rPh>
    <rPh sb="4" eb="5">
      <t>ガク</t>
    </rPh>
    <phoneticPr fontId="1"/>
  </si>
  <si>
    <t>地方自治法第233条の2の
規定による基金繰入額</t>
    <rPh sb="0" eb="2">
      <t>チホウ</t>
    </rPh>
    <rPh sb="2" eb="4">
      <t>ジチ</t>
    </rPh>
    <rPh sb="4" eb="5">
      <t>ホウ</t>
    </rPh>
    <rPh sb="5" eb="6">
      <t>ダイ</t>
    </rPh>
    <rPh sb="9" eb="10">
      <t>ジョウ</t>
    </rPh>
    <rPh sb="14" eb="16">
      <t>キテイ</t>
    </rPh>
    <rPh sb="19" eb="21">
      <t>キキン</t>
    </rPh>
    <rPh sb="21" eb="23">
      <t>クリイレ</t>
    </rPh>
    <rPh sb="23" eb="24">
      <t>ガク</t>
    </rPh>
    <phoneticPr fontId="1"/>
  </si>
  <si>
    <t>歳入歳出差引額</t>
    <rPh sb="0" eb="2">
      <t>サイニュウ</t>
    </rPh>
    <rPh sb="2" eb="4">
      <t>サイシュツ</t>
    </rPh>
    <rPh sb="4" eb="6">
      <t>サシヒキ</t>
    </rPh>
    <rPh sb="6" eb="7">
      <t>ガク</t>
    </rPh>
    <phoneticPr fontId="1"/>
  </si>
  <si>
    <t>単位：円</t>
    <rPh sb="0" eb="2">
      <t>タンイ</t>
    </rPh>
    <rPh sb="3" eb="4">
      <t>エン</t>
    </rPh>
    <phoneticPr fontId="1"/>
  </si>
  <si>
    <t>貸借対照表上計上額</t>
    <rPh sb="0" eb="2">
      <t>タイシャク</t>
    </rPh>
    <rPh sb="2" eb="5">
      <t>タイショウヒョウ</t>
    </rPh>
    <rPh sb="5" eb="6">
      <t>ジョウ</t>
    </rPh>
    <rPh sb="6" eb="8">
      <t>ケイジョウ</t>
    </rPh>
    <rPh sb="8" eb="9">
      <t>ガク</t>
    </rPh>
    <phoneticPr fontId="1"/>
  </si>
  <si>
    <t>不納欠損率</t>
    <rPh sb="2" eb="4">
      <t>ケッソン</t>
    </rPh>
    <rPh sb="4" eb="5">
      <t>リツ</t>
    </rPh>
    <phoneticPr fontId="1"/>
  </si>
  <si>
    <t>徴収不納引当金額</t>
    <phoneticPr fontId="1"/>
  </si>
  <si>
    <t>未収金</t>
    <rPh sb="0" eb="3">
      <t>ミシュウキン</t>
    </rPh>
    <phoneticPr fontId="1"/>
  </si>
  <si>
    <t>長期延滞債権</t>
    <rPh sb="0" eb="2">
      <t>チョウキ</t>
    </rPh>
    <rPh sb="2" eb="4">
      <t>エンタイ</t>
    </rPh>
    <rPh sb="4" eb="6">
      <t>サイケン</t>
    </rPh>
    <phoneticPr fontId="1"/>
  </si>
  <si>
    <t>その他
（流動負債）</t>
    <rPh sb="2" eb="3">
      <t>タ</t>
    </rPh>
    <rPh sb="5" eb="7">
      <t>リュウドウ</t>
    </rPh>
    <rPh sb="7" eb="9">
      <t>フサイ</t>
    </rPh>
    <phoneticPr fontId="1"/>
  </si>
  <si>
    <t>徴収不能引当金
（流動資産）</t>
    <phoneticPr fontId="1"/>
  </si>
  <si>
    <t>徴収不能引当金
（固定資産）</t>
    <rPh sb="9" eb="11">
      <t>コテイ</t>
    </rPh>
    <phoneticPr fontId="1"/>
  </si>
  <si>
    <t>会計</t>
    <phoneticPr fontId="1"/>
  </si>
  <si>
    <t>款</t>
    <phoneticPr fontId="1"/>
  </si>
  <si>
    <t>期中</t>
    <rPh sb="0" eb="2">
      <t>キチュウ</t>
    </rPh>
    <phoneticPr fontId="1"/>
  </si>
  <si>
    <t>不能欠損額</t>
    <rPh sb="0" eb="2">
      <t>フノウ</t>
    </rPh>
    <rPh sb="2" eb="4">
      <t>ケッソン</t>
    </rPh>
    <rPh sb="4" eb="5">
      <t>ガク</t>
    </rPh>
    <phoneticPr fontId="1"/>
  </si>
  <si>
    <t>内訳</t>
    <rPh sb="0" eb="2">
      <t>ウチワケ</t>
    </rPh>
    <phoneticPr fontId="1"/>
  </si>
  <si>
    <t>単位：円</t>
    <phoneticPr fontId="1"/>
  </si>
  <si>
    <t>現年調定分</t>
    <rPh sb="2" eb="3">
      <t>チョウ</t>
    </rPh>
    <rPh sb="3" eb="4">
      <t>サダム</t>
    </rPh>
    <rPh sb="4" eb="5">
      <t>ブン</t>
    </rPh>
    <phoneticPr fontId="3"/>
  </si>
  <si>
    <t>滞納繰越分</t>
  </si>
  <si>
    <t>・</t>
  </si>
  <si>
    <t>計</t>
    <rPh sb="0" eb="1">
      <t>ケイ</t>
    </rPh>
    <phoneticPr fontId="1"/>
  </si>
  <si>
    <t>不納欠損率</t>
    <phoneticPr fontId="1"/>
  </si>
  <si>
    <t>収入未済額</t>
    <phoneticPr fontId="1"/>
  </si>
  <si>
    <t>不納欠損額</t>
    <phoneticPr fontId="1"/>
  </si>
  <si>
    <t>平成29年度収入未済額   
 (還付未済額反映)</t>
    <rPh sb="0" eb="2">
      <t>ヘイセイ</t>
    </rPh>
    <phoneticPr fontId="1"/>
  </si>
  <si>
    <t>貸付金名</t>
    <rPh sb="0" eb="2">
      <t>カシツケ</t>
    </rPh>
    <rPh sb="2" eb="3">
      <t>キン</t>
    </rPh>
    <rPh sb="3" eb="4">
      <t>メイ</t>
    </rPh>
    <phoneticPr fontId="1"/>
  </si>
  <si>
    <t>相手先名または種別</t>
    <rPh sb="0" eb="2">
      <t>アイテ</t>
    </rPh>
    <rPh sb="2" eb="3">
      <t>サキ</t>
    </rPh>
    <rPh sb="3" eb="4">
      <t>メイ</t>
    </rPh>
    <rPh sb="7" eb="9">
      <t>シュベツ</t>
    </rPh>
    <phoneticPr fontId="1"/>
  </si>
  <si>
    <t>貸付金</t>
    <rPh sb="0" eb="2">
      <t>カシツケ</t>
    </rPh>
    <phoneticPr fontId="1"/>
  </si>
  <si>
    <t>徴収不能引当金</t>
    <rPh sb="0" eb="2">
      <t>チョウシュウ</t>
    </rPh>
    <rPh sb="2" eb="4">
      <t>フノウ</t>
    </rPh>
    <rPh sb="4" eb="6">
      <t>ヒキアテ</t>
    </rPh>
    <rPh sb="6" eb="7">
      <t>キン</t>
    </rPh>
    <phoneticPr fontId="1"/>
  </si>
  <si>
    <t>不納欠損率</t>
    <rPh sb="0" eb="2">
      <t>フノウ</t>
    </rPh>
    <rPh sb="2" eb="4">
      <t>ケッソン</t>
    </rPh>
    <rPh sb="4" eb="5">
      <t>リツ</t>
    </rPh>
    <phoneticPr fontId="1"/>
  </si>
  <si>
    <t>徴収不能引当金
（流動資産）</t>
    <rPh sb="9" eb="11">
      <t>リュウドウ</t>
    </rPh>
    <rPh sb="11" eb="13">
      <t>シサン</t>
    </rPh>
    <phoneticPr fontId="1"/>
  </si>
  <si>
    <t>・</t>
    <phoneticPr fontId="1"/>
  </si>
  <si>
    <t>貸付額</t>
    <rPh sb="0" eb="2">
      <t>カシツケ</t>
    </rPh>
    <rPh sb="2" eb="3">
      <t>ガク</t>
    </rPh>
    <phoneticPr fontId="1"/>
  </si>
  <si>
    <t>うち</t>
    <phoneticPr fontId="1"/>
  </si>
  <si>
    <t>調整額</t>
    <rPh sb="0" eb="2">
      <t>チョウセイ</t>
    </rPh>
    <rPh sb="2" eb="3">
      <t>ガク</t>
    </rPh>
    <phoneticPr fontId="1"/>
  </si>
  <si>
    <t>元金収入</t>
    <rPh sb="0" eb="2">
      <t>ガンキン</t>
    </rPh>
    <rPh sb="2" eb="4">
      <t>シュウニュウ</t>
    </rPh>
    <phoneticPr fontId="1"/>
  </si>
  <si>
    <t>利息収入</t>
    <rPh sb="0" eb="2">
      <t>リソク</t>
    </rPh>
    <rPh sb="2" eb="4">
      <t>シュウニュウ</t>
    </rPh>
    <phoneticPr fontId="1"/>
  </si>
  <si>
    <t>会計名</t>
    <phoneticPr fontId="1"/>
  </si>
  <si>
    <t>債券名</t>
    <rPh sb="0" eb="1">
      <t>サイ</t>
    </rPh>
    <rPh sb="1" eb="2">
      <t>ケン</t>
    </rPh>
    <phoneticPr fontId="1"/>
  </si>
  <si>
    <t>資本金額</t>
    <phoneticPr fontId="1"/>
  </si>
  <si>
    <t>株数・口数</t>
    <phoneticPr fontId="1"/>
  </si>
  <si>
    <t>連結対象団体
の有無</t>
    <rPh sb="0" eb="2">
      <t>レンケツ</t>
    </rPh>
    <rPh sb="2" eb="4">
      <t>タイショウ</t>
    </rPh>
    <rPh sb="4" eb="6">
      <t>ダンタイ</t>
    </rPh>
    <rPh sb="8" eb="10">
      <t>ウム</t>
    </rPh>
    <phoneticPr fontId="1"/>
  </si>
  <si>
    <t>市場価額
の有無</t>
    <rPh sb="0" eb="2">
      <t>シジョウ</t>
    </rPh>
    <rPh sb="2" eb="4">
      <t>カガク</t>
    </rPh>
    <rPh sb="6" eb="8">
      <t>ウム</t>
    </rPh>
    <phoneticPr fontId="1"/>
  </si>
  <si>
    <t>取得価額</t>
    <phoneticPr fontId="1"/>
  </si>
  <si>
    <t>期首残高</t>
    <rPh sb="0" eb="2">
      <t>キシュ</t>
    </rPh>
    <rPh sb="2" eb="4">
      <t>ザンダカ</t>
    </rPh>
    <phoneticPr fontId="1"/>
  </si>
  <si>
    <t>最終評価額</t>
    <rPh sb="0" eb="2">
      <t>サイシュウ</t>
    </rPh>
    <rPh sb="2" eb="5">
      <t>ヒョウカガク</t>
    </rPh>
    <phoneticPr fontId="1"/>
  </si>
  <si>
    <t>出資割合</t>
    <rPh sb="0" eb="2">
      <t>シュッシ</t>
    </rPh>
    <rPh sb="2" eb="4">
      <t>ワリアイ</t>
    </rPh>
    <phoneticPr fontId="1"/>
  </si>
  <si>
    <t>資産額</t>
    <phoneticPr fontId="1"/>
  </si>
  <si>
    <t>負債額</t>
    <phoneticPr fontId="1"/>
  </si>
  <si>
    <t>純資産額</t>
    <phoneticPr fontId="1"/>
  </si>
  <si>
    <t>実質価額</t>
    <phoneticPr fontId="1"/>
  </si>
  <si>
    <t>評価額</t>
    <rPh sb="0" eb="3">
      <t>ヒョウカガク</t>
    </rPh>
    <phoneticPr fontId="1"/>
  </si>
  <si>
    <t>臨時損失</t>
    <rPh sb="0" eb="2">
      <t>リンジ</t>
    </rPh>
    <rPh sb="2" eb="4">
      <t>ソンシツ</t>
    </rPh>
    <phoneticPr fontId="1"/>
  </si>
  <si>
    <t>期末残高</t>
    <rPh sb="0" eb="2">
      <t>キマツ</t>
    </rPh>
    <rPh sb="2" eb="4">
      <t>ザンダカ</t>
    </rPh>
    <phoneticPr fontId="1"/>
  </si>
  <si>
    <t>-</t>
    <phoneticPr fontId="1"/>
  </si>
  <si>
    <t>投資損失引当金</t>
    <rPh sb="0" eb="2">
      <t>トウシ</t>
    </rPh>
    <rPh sb="2" eb="4">
      <t>ソンシツ</t>
    </rPh>
    <rPh sb="4" eb="6">
      <t>ヒキアテ</t>
    </rPh>
    <rPh sb="6" eb="7">
      <t>キン</t>
    </rPh>
    <phoneticPr fontId="1"/>
  </si>
  <si>
    <t>時価</t>
    <rPh sb="0" eb="2">
      <t>ジカ</t>
    </rPh>
    <phoneticPr fontId="1"/>
  </si>
  <si>
    <t>有価証券</t>
    <rPh sb="0" eb="2">
      <t>ユウカ</t>
    </rPh>
    <rPh sb="2" eb="4">
      <t>ショウケン</t>
    </rPh>
    <phoneticPr fontId="1"/>
  </si>
  <si>
    <t>その他</t>
    <rPh sb="2" eb="3">
      <t>タ</t>
    </rPh>
    <phoneticPr fontId="1"/>
  </si>
  <si>
    <t>基金名</t>
    <phoneticPr fontId="1"/>
  </si>
  <si>
    <t>合計</t>
    <rPh sb="0" eb="1">
      <t>ゴウ</t>
    </rPh>
    <rPh sb="1" eb="2">
      <t>ケイ</t>
    </rPh>
    <phoneticPr fontId="1"/>
  </si>
  <si>
    <t>流動資産</t>
    <rPh sb="0" eb="2">
      <t>リュウドウ</t>
    </rPh>
    <rPh sb="2" eb="4">
      <t>シサン</t>
    </rPh>
    <phoneticPr fontId="1"/>
  </si>
  <si>
    <t>固定資産</t>
    <rPh sb="0" eb="2">
      <t>コテイ</t>
    </rPh>
    <rPh sb="2" eb="4">
      <t>シサン</t>
    </rPh>
    <phoneticPr fontId="1"/>
  </si>
  <si>
    <t>内訳</t>
    <rPh sb="0" eb="1">
      <t>ウチ</t>
    </rPh>
    <rPh sb="1" eb="2">
      <t>ワケ</t>
    </rPh>
    <phoneticPr fontId="1"/>
  </si>
  <si>
    <t>土地</t>
    <rPh sb="0" eb="2">
      <t>トチ</t>
    </rPh>
    <phoneticPr fontId="1"/>
  </si>
  <si>
    <t>貸付金</t>
    <rPh sb="0" eb="2">
      <t>カシツケ</t>
    </rPh>
    <rPh sb="2" eb="3">
      <t>キン</t>
    </rPh>
    <phoneticPr fontId="1"/>
  </si>
  <si>
    <t>積立額</t>
    <rPh sb="0" eb="2">
      <t>ツミタテ</t>
    </rPh>
    <rPh sb="2" eb="3">
      <t>ガク</t>
    </rPh>
    <phoneticPr fontId="1"/>
  </si>
  <si>
    <t>取崩額</t>
    <rPh sb="0" eb="1">
      <t>ト</t>
    </rPh>
    <rPh sb="1" eb="2">
      <t>クズ</t>
    </rPh>
    <rPh sb="2" eb="3">
      <t>ガク</t>
    </rPh>
    <phoneticPr fontId="1"/>
  </si>
  <si>
    <t>財務書類上
区分</t>
    <rPh sb="0" eb="2">
      <t>ザイム</t>
    </rPh>
    <rPh sb="2" eb="4">
      <t>ショルイ</t>
    </rPh>
    <rPh sb="4" eb="5">
      <t>ジョウ</t>
    </rPh>
    <phoneticPr fontId="1"/>
  </si>
  <si>
    <t>現金預金</t>
    <phoneticPr fontId="1"/>
  </si>
  <si>
    <t>勘定科目名</t>
    <rPh sb="0" eb="2">
      <t>カンジョウ</t>
    </rPh>
    <rPh sb="2" eb="4">
      <t>カモク</t>
    </rPh>
    <rPh sb="4" eb="5">
      <t>メイ</t>
    </rPh>
    <phoneticPr fontId="1"/>
  </si>
  <si>
    <t>時価（1株）</t>
    <rPh sb="0" eb="2">
      <t>ジカ</t>
    </rPh>
    <rPh sb="4" eb="5">
      <t>カブ</t>
    </rPh>
    <phoneticPr fontId="1"/>
  </si>
  <si>
    <t>強制評価減
(臨時損失)</t>
    <rPh sb="0" eb="2">
      <t>キョウセイ</t>
    </rPh>
    <rPh sb="2" eb="4">
      <t>ヒョウカ</t>
    </rPh>
    <rPh sb="4" eb="5">
      <t>ゲン</t>
    </rPh>
    <rPh sb="7" eb="9">
      <t>リンジ</t>
    </rPh>
    <rPh sb="9" eb="11">
      <t>ソンシツ</t>
    </rPh>
    <phoneticPr fontId="1"/>
  </si>
  <si>
    <t>出資金額</t>
    <rPh sb="0" eb="2">
      <t>シュッシ</t>
    </rPh>
    <rPh sb="2" eb="4">
      <t>キンガク</t>
    </rPh>
    <phoneticPr fontId="1"/>
  </si>
  <si>
    <t>相手先名</t>
    <rPh sb="0" eb="2">
      <t>アイテ</t>
    </rPh>
    <rPh sb="2" eb="3">
      <t>サキ</t>
    </rPh>
    <rPh sb="3" eb="4">
      <t>メイ</t>
    </rPh>
    <phoneticPr fontId="1"/>
  </si>
  <si>
    <t>BS計上額</t>
    <rPh sb="2" eb="4">
      <t>ケイジョウ</t>
    </rPh>
    <rPh sb="4" eb="5">
      <t>ガク</t>
    </rPh>
    <phoneticPr fontId="1"/>
  </si>
  <si>
    <t>債権名</t>
    <rPh sb="0" eb="2">
      <t>サイケン</t>
    </rPh>
    <rPh sb="2" eb="3">
      <t>メイ</t>
    </rPh>
    <phoneticPr fontId="1"/>
  </si>
  <si>
    <t>勘定科目</t>
    <rPh sb="0" eb="2">
      <t>カンジョウ</t>
    </rPh>
    <rPh sb="2" eb="4">
      <t>カモク</t>
    </rPh>
    <phoneticPr fontId="1"/>
  </si>
  <si>
    <t>計</t>
    <phoneticPr fontId="1"/>
  </si>
  <si>
    <t>発行額</t>
    <rPh sb="0" eb="2">
      <t>ハッコウ</t>
    </rPh>
    <rPh sb="2" eb="3">
      <t>ガク</t>
    </rPh>
    <phoneticPr fontId="1"/>
  </si>
  <si>
    <t>償還金</t>
    <rPh sb="0" eb="3">
      <t>ショウカンキン</t>
    </rPh>
    <phoneticPr fontId="1"/>
  </si>
  <si>
    <t>元金</t>
    <rPh sb="0" eb="2">
      <t>ガンキン</t>
    </rPh>
    <phoneticPr fontId="1"/>
  </si>
  <si>
    <t>利息</t>
    <rPh sb="0" eb="2">
      <t>リソク</t>
    </rPh>
    <phoneticPr fontId="1"/>
  </si>
  <si>
    <t>債務名</t>
    <rPh sb="0" eb="2">
      <t>サイム</t>
    </rPh>
    <rPh sb="2" eb="3">
      <t>メイ</t>
    </rPh>
    <phoneticPr fontId="1"/>
  </si>
  <si>
    <t>地方道路公社
将来負担額</t>
    <rPh sb="0" eb="2">
      <t>チホウ</t>
    </rPh>
    <rPh sb="2" eb="4">
      <t>ドウロ</t>
    </rPh>
    <rPh sb="4" eb="6">
      <t>コウシャ</t>
    </rPh>
    <rPh sb="7" eb="9">
      <t>ショウライ</t>
    </rPh>
    <rPh sb="9" eb="11">
      <t>フタン</t>
    </rPh>
    <rPh sb="11" eb="12">
      <t>ガク</t>
    </rPh>
    <phoneticPr fontId="5"/>
  </si>
  <si>
    <t>土地開発公社
将来負担額</t>
    <rPh sb="0" eb="2">
      <t>トチ</t>
    </rPh>
    <rPh sb="2" eb="4">
      <t>カイハツ</t>
    </rPh>
    <rPh sb="4" eb="6">
      <t>コウシャ</t>
    </rPh>
    <phoneticPr fontId="5"/>
  </si>
  <si>
    <t>第三セクター等
将来負担額</t>
    <rPh sb="0" eb="1">
      <t>ダイ</t>
    </rPh>
    <rPh sb="1" eb="2">
      <t>サン</t>
    </rPh>
    <rPh sb="6" eb="7">
      <t>トウ</t>
    </rPh>
    <phoneticPr fontId="5"/>
  </si>
  <si>
    <t>損失補償等
引当金繰入</t>
    <rPh sb="0" eb="2">
      <t>ソンシツ</t>
    </rPh>
    <rPh sb="2" eb="4">
      <t>ホショウ</t>
    </rPh>
    <rPh sb="4" eb="5">
      <t>トウ</t>
    </rPh>
    <rPh sb="6" eb="8">
      <t>ヒキアテ</t>
    </rPh>
    <rPh sb="8" eb="9">
      <t>キン</t>
    </rPh>
    <rPh sb="9" eb="10">
      <t>ク</t>
    </rPh>
    <rPh sb="10" eb="11">
      <t>イ</t>
    </rPh>
    <phoneticPr fontId="1"/>
  </si>
  <si>
    <t>退職給付債務</t>
    <rPh sb="0" eb="2">
      <t>タイショク</t>
    </rPh>
    <rPh sb="2" eb="4">
      <t>キュウフ</t>
    </rPh>
    <rPh sb="4" eb="6">
      <t>サイム</t>
    </rPh>
    <phoneticPr fontId="1"/>
  </si>
  <si>
    <t>繰入額</t>
    <phoneticPr fontId="1"/>
  </si>
  <si>
    <t>戻入額</t>
    <phoneticPr fontId="1"/>
  </si>
  <si>
    <t>特別職に属する職員分</t>
    <rPh sb="9" eb="10">
      <t>ブン</t>
    </rPh>
    <phoneticPr fontId="1"/>
  </si>
  <si>
    <t>合計(現金預金)</t>
    <rPh sb="0" eb="2">
      <t>ゴウケイ</t>
    </rPh>
    <rPh sb="3" eb="5">
      <t>ゲンキン</t>
    </rPh>
    <rPh sb="5" eb="7">
      <t>ヨキン</t>
    </rPh>
    <phoneticPr fontId="1"/>
  </si>
  <si>
    <t>・</t>
    <phoneticPr fontId="1"/>
  </si>
  <si>
    <t>計</t>
    <rPh sb="0" eb="1">
      <t>ケイ</t>
    </rPh>
    <phoneticPr fontId="1"/>
  </si>
  <si>
    <t>平成30年度不納欠損額</t>
    <rPh sb="0" eb="2">
      <t>ヘイセイ</t>
    </rPh>
    <phoneticPr fontId="1"/>
  </si>
  <si>
    <t>期首残高</t>
    <rPh sb="0" eb="2">
      <t>キシュ</t>
    </rPh>
    <rPh sb="2" eb="4">
      <t>ザンダカ</t>
    </rPh>
    <phoneticPr fontId="1"/>
  </si>
  <si>
    <t>強制評価減
累計額</t>
    <rPh sb="0" eb="2">
      <t>キョウセイ</t>
    </rPh>
    <rPh sb="2" eb="4">
      <t>ヒョウカ</t>
    </rPh>
    <rPh sb="4" eb="5">
      <t>ゲン</t>
    </rPh>
    <rPh sb="6" eb="9">
      <t>ルイケイガク</t>
    </rPh>
    <phoneticPr fontId="1"/>
  </si>
  <si>
    <t>単位：円</t>
  </si>
  <si>
    <t>平成30年度収入未済額   
 (還付未済額反映)</t>
    <rPh sb="0" eb="2">
      <t>ヘイセイ</t>
    </rPh>
    <phoneticPr fontId="1"/>
  </si>
  <si>
    <t>臨時利益
（その他）</t>
    <rPh sb="2" eb="4">
      <t>リエキ</t>
    </rPh>
    <phoneticPr fontId="1"/>
  </si>
  <si>
    <t>賞与等引当金</t>
    <rPh sb="0" eb="2">
      <t>ショウヨ</t>
    </rPh>
    <rPh sb="2" eb="3">
      <t>トウ</t>
    </rPh>
    <rPh sb="3" eb="5">
      <t>ヒキアテ</t>
    </rPh>
    <rPh sb="5" eb="6">
      <t>キン</t>
    </rPh>
    <phoneticPr fontId="1"/>
  </si>
  <si>
    <t>退職手当引当金</t>
    <phoneticPr fontId="1"/>
  </si>
  <si>
    <t>令和2年度不納欠損額</t>
    <rPh sb="0" eb="2">
      <t>レイワ</t>
    </rPh>
    <rPh sb="3" eb="5">
      <t>ネンド</t>
    </rPh>
    <rPh sb="4" eb="5">
      <t>ド</t>
    </rPh>
    <rPh sb="5" eb="7">
      <t>フノウ</t>
    </rPh>
    <phoneticPr fontId="1"/>
  </si>
  <si>
    <t>令和3年度不納欠損額</t>
    <rPh sb="0" eb="2">
      <t>レイワ</t>
    </rPh>
    <rPh sb="3" eb="5">
      <t>ネンド</t>
    </rPh>
    <rPh sb="4" eb="5">
      <t>ド</t>
    </rPh>
    <rPh sb="5" eb="7">
      <t>フノウ</t>
    </rPh>
    <phoneticPr fontId="1"/>
  </si>
  <si>
    <t>調定済</t>
    <rPh sb="0" eb="2">
      <t>チョウテイ</t>
    </rPh>
    <rPh sb="2" eb="3">
      <t>スミ</t>
    </rPh>
    <phoneticPr fontId="1"/>
  </si>
  <si>
    <t>未調定</t>
    <rPh sb="0" eb="3">
      <t>ミチョウテイ</t>
    </rPh>
    <phoneticPr fontId="1"/>
  </si>
  <si>
    <t>財産に関する調書
記載額（千円）</t>
    <rPh sb="0" eb="2">
      <t>ザイサン</t>
    </rPh>
    <rPh sb="3" eb="4">
      <t>カン</t>
    </rPh>
    <rPh sb="6" eb="8">
      <t>チョウショ</t>
    </rPh>
    <rPh sb="9" eb="11">
      <t>キサイ</t>
    </rPh>
    <rPh sb="11" eb="12">
      <t>ガク</t>
    </rPh>
    <rPh sb="13" eb="15">
      <t>センエン</t>
    </rPh>
    <phoneticPr fontId="1"/>
  </si>
  <si>
    <t>一時借入金利子</t>
    <rPh sb="0" eb="5">
      <t>イチジカリイレキン</t>
    </rPh>
    <rPh sb="5" eb="7">
      <t>リシ</t>
    </rPh>
    <phoneticPr fontId="1"/>
  </si>
  <si>
    <t>・</t>
    <phoneticPr fontId="1"/>
  </si>
  <si>
    <t>-</t>
  </si>
  <si>
    <t>執行データ</t>
    <phoneticPr fontId="1"/>
  </si>
  <si>
    <t>会計</t>
  </si>
  <si>
    <t>款</t>
  </si>
  <si>
    <t>・</t>
    <phoneticPr fontId="1"/>
  </si>
  <si>
    <t>合計</t>
    <rPh sb="0" eb="2">
      <t>ゴウケイ</t>
    </rPh>
    <phoneticPr fontId="1"/>
  </si>
  <si>
    <t>期首振替数値</t>
    <rPh sb="0" eb="2">
      <t>キシュ</t>
    </rPh>
    <rPh sb="2" eb="4">
      <t>フリカエ</t>
    </rPh>
    <rPh sb="4" eb="6">
      <t>スウチ</t>
    </rPh>
    <phoneticPr fontId="1"/>
  </si>
  <si>
    <t>期末振替数値</t>
    <rPh sb="0" eb="2">
      <t>キマツ</t>
    </rPh>
    <rPh sb="2" eb="4">
      <t>フリカエ</t>
    </rPh>
    <rPh sb="4" eb="6">
      <t>スウチ</t>
    </rPh>
    <phoneticPr fontId="1"/>
  </si>
  <si>
    <t>財源仕訳</t>
    <rPh sb="0" eb="4">
      <t>ザイゲンシワケ</t>
    </rPh>
    <phoneticPr fontId="1"/>
  </si>
  <si>
    <t>令和元年度不納欠損額</t>
    <phoneticPr fontId="1"/>
  </si>
  <si>
    <t>令和元年度収入未済額   
 (還付未済額反映)</t>
    <phoneticPr fontId="1"/>
  </si>
  <si>
    <t>令和2年度収入未済額   
 (還付未済額反映)</t>
    <rPh sb="0" eb="2">
      <t>レイワ</t>
    </rPh>
    <rPh sb="3" eb="5">
      <t>ネンド</t>
    </rPh>
    <rPh sb="4" eb="6">
      <t>シュウニュウ</t>
    </rPh>
    <phoneticPr fontId="1"/>
  </si>
  <si>
    <t>令和3年度収入未済額   
 (還付未済額反映)</t>
    <rPh sb="0" eb="2">
      <t>レイワ</t>
    </rPh>
    <rPh sb="3" eb="5">
      <t>ネンド</t>
    </rPh>
    <rPh sb="4" eb="5">
      <t>ド</t>
    </rPh>
    <rPh sb="5" eb="7">
      <t>シュウニュウ</t>
    </rPh>
    <phoneticPr fontId="1"/>
  </si>
  <si>
    <t>令和4年度不納欠損額</t>
    <rPh sb="0" eb="2">
      <t>レイワ</t>
    </rPh>
    <rPh sb="3" eb="5">
      <t>ネンド</t>
    </rPh>
    <rPh sb="4" eb="5">
      <t>ド</t>
    </rPh>
    <rPh sb="5" eb="7">
      <t>フノウ</t>
    </rPh>
    <phoneticPr fontId="1"/>
  </si>
  <si>
    <t>満期日</t>
    <rPh sb="0" eb="2">
      <t>マンキ</t>
    </rPh>
    <rPh sb="2" eb="3">
      <t>ビ</t>
    </rPh>
    <phoneticPr fontId="1"/>
  </si>
  <si>
    <t>前年度
資産評価差額</t>
    <rPh sb="0" eb="2">
      <t>ゼンネン</t>
    </rPh>
    <rPh sb="2" eb="3">
      <t>ド</t>
    </rPh>
    <rPh sb="4" eb="6">
      <t>シサン</t>
    </rPh>
    <rPh sb="6" eb="8">
      <t>ヒョウカ</t>
    </rPh>
    <rPh sb="8" eb="10">
      <t>サガク</t>
    </rPh>
    <phoneticPr fontId="1"/>
  </si>
  <si>
    <t>前年度
臨時損失</t>
    <rPh sb="0" eb="3">
      <t>ゼンネンド</t>
    </rPh>
    <phoneticPr fontId="1"/>
  </si>
  <si>
    <t>償却原価</t>
    <rPh sb="0" eb="2">
      <t>ショウキャク</t>
    </rPh>
    <rPh sb="2" eb="4">
      <t>ゲンカ</t>
    </rPh>
    <phoneticPr fontId="1"/>
  </si>
  <si>
    <t>有価証券
利息</t>
    <rPh sb="0" eb="2">
      <t>ユウカ</t>
    </rPh>
    <rPh sb="2" eb="4">
      <t>ショウケン</t>
    </rPh>
    <rPh sb="5" eb="7">
      <t>リソク</t>
    </rPh>
    <phoneticPr fontId="1"/>
  </si>
  <si>
    <t>時価(1株)</t>
    <rPh sb="0" eb="2">
      <t>ジカ</t>
    </rPh>
    <phoneticPr fontId="1"/>
  </si>
  <si>
    <t>評価額</t>
    <phoneticPr fontId="1"/>
  </si>
  <si>
    <t>資産評価差額</t>
    <rPh sb="0" eb="2">
      <t>シサン</t>
    </rPh>
    <rPh sb="2" eb="4">
      <t>ヒョウカ</t>
    </rPh>
    <rPh sb="4" eb="6">
      <t>サガク</t>
    </rPh>
    <phoneticPr fontId="1"/>
  </si>
  <si>
    <t>財産に関する調書</t>
    <phoneticPr fontId="1"/>
  </si>
  <si>
    <t>財産に関する調書
（千円）</t>
    <rPh sb="10" eb="12">
      <t>センエン</t>
    </rPh>
    <phoneticPr fontId="1"/>
  </si>
  <si>
    <t>合計</t>
    <rPh sb="0" eb="2">
      <t>ゴウケイ</t>
    </rPh>
    <phoneticPr fontId="1"/>
  </si>
  <si>
    <t>調整額
（不納欠損等）</t>
    <rPh sb="0" eb="2">
      <t>チョウセイ</t>
    </rPh>
    <rPh sb="2" eb="3">
      <t>ガク</t>
    </rPh>
    <rPh sb="5" eb="7">
      <t>フノウ</t>
    </rPh>
    <rPh sb="7" eb="9">
      <t>ケッソン</t>
    </rPh>
    <rPh sb="9" eb="10">
      <t>トウ</t>
    </rPh>
    <phoneticPr fontId="1"/>
  </si>
  <si>
    <t>財産に関する調書</t>
    <rPh sb="0" eb="1">
      <t>ザイ</t>
    </rPh>
    <rPh sb="1" eb="2">
      <t>サン</t>
    </rPh>
    <rPh sb="3" eb="4">
      <t>カン</t>
    </rPh>
    <rPh sb="6" eb="8">
      <t>チョウショ</t>
    </rPh>
    <phoneticPr fontId="1"/>
  </si>
  <si>
    <t>会計名称</t>
    <rPh sb="0" eb="2">
      <t>カイケイ</t>
    </rPh>
    <rPh sb="2" eb="4">
      <t>メイショウ</t>
    </rPh>
    <phoneticPr fontId="1"/>
  </si>
  <si>
    <t>資産名称</t>
    <rPh sb="0" eb="2">
      <t>シサン</t>
    </rPh>
    <rPh sb="2" eb="4">
      <t>メイショウ</t>
    </rPh>
    <phoneticPr fontId="1"/>
  </si>
  <si>
    <t>所在地</t>
    <rPh sb="0" eb="3">
      <t>ショザイチ</t>
    </rPh>
    <phoneticPr fontId="1"/>
  </si>
  <si>
    <t>地目</t>
    <rPh sb="0" eb="2">
      <t>チモク</t>
    </rPh>
    <phoneticPr fontId="1"/>
  </si>
  <si>
    <t>面積</t>
    <rPh sb="0" eb="2">
      <t>メンセキ</t>
    </rPh>
    <phoneticPr fontId="1"/>
  </si>
  <si>
    <t>取得年度</t>
    <rPh sb="0" eb="2">
      <t>シュトク</t>
    </rPh>
    <rPh sb="2" eb="4">
      <t>ネンド</t>
    </rPh>
    <phoneticPr fontId="1"/>
  </si>
  <si>
    <t>時価の評価方法が「地方公共団体の
財政の健全化に関する法律施工規則」
第4条第2項各の算出方法に該当の有無</t>
    <rPh sb="51" eb="53">
      <t>ウム</t>
    </rPh>
    <phoneticPr fontId="1"/>
  </si>
  <si>
    <t>取得金額</t>
    <rPh sb="0" eb="2">
      <t>シュトク</t>
    </rPh>
    <rPh sb="2" eb="4">
      <t>キンガク</t>
    </rPh>
    <phoneticPr fontId="1"/>
  </si>
  <si>
    <t>評価金額</t>
    <rPh sb="0" eb="2">
      <t>ヒョウカ</t>
    </rPh>
    <rPh sb="2" eb="4">
      <t>キンガク</t>
    </rPh>
    <phoneticPr fontId="1"/>
  </si>
  <si>
    <t>減少額
（売却の有無）</t>
    <rPh sb="0" eb="2">
      <t>ゲンショウ</t>
    </rPh>
    <rPh sb="2" eb="3">
      <t>ガク</t>
    </rPh>
    <rPh sb="5" eb="7">
      <t>バイキャク</t>
    </rPh>
    <rPh sb="8" eb="10">
      <t>ウム</t>
    </rPh>
    <phoneticPr fontId="1"/>
  </si>
  <si>
    <t>売却価額</t>
    <rPh sb="0" eb="2">
      <t>バイキャク</t>
    </rPh>
    <rPh sb="2" eb="4">
      <t>カガク</t>
    </rPh>
    <phoneticPr fontId="1"/>
  </si>
  <si>
    <t>時価の評価方法が「地方公共団体の
財政の健全化に関する法律施工規則」
第4条第2項各の算出方法に該当の有無</t>
    <phoneticPr fontId="1"/>
  </si>
  <si>
    <t>売却損益</t>
    <rPh sb="0" eb="2">
      <t>バイキャク</t>
    </rPh>
    <rPh sb="2" eb="4">
      <t>ソンエキ</t>
    </rPh>
    <phoneticPr fontId="1"/>
  </si>
  <si>
    <t>合計</t>
    <phoneticPr fontId="1"/>
  </si>
  <si>
    <t>取得金額</t>
    <rPh sb="0" eb="4">
      <t>シュトクキンガク</t>
    </rPh>
    <phoneticPr fontId="1"/>
  </si>
  <si>
    <t>増加額</t>
    <rPh sb="0" eb="3">
      <t>ゾウカガク</t>
    </rPh>
    <phoneticPr fontId="1"/>
  </si>
  <si>
    <t>減少額</t>
    <rPh sb="0" eb="3">
      <t>ゲンショウガク</t>
    </rPh>
    <phoneticPr fontId="1"/>
  </si>
  <si>
    <t>調整額</t>
    <rPh sb="0" eb="3">
      <t>チョウセイガク</t>
    </rPh>
    <phoneticPr fontId="1"/>
  </si>
  <si>
    <t>金額</t>
    <rPh sb="0" eb="2">
      <t>キンガク</t>
    </rPh>
    <phoneticPr fontId="1"/>
  </si>
  <si>
    <t>予算科目
（節・細節）</t>
    <rPh sb="0" eb="4">
      <t>ヨサンカモク</t>
    </rPh>
    <rPh sb="6" eb="7">
      <t>セツ</t>
    </rPh>
    <rPh sb="8" eb="9">
      <t>サイ</t>
    </rPh>
    <rPh sb="9" eb="10">
      <t>セツ</t>
    </rPh>
    <phoneticPr fontId="1"/>
  </si>
  <si>
    <t>予算科目
（款・項）</t>
    <rPh sb="0" eb="4">
      <t>ヨサンカモク</t>
    </rPh>
    <rPh sb="6" eb="7">
      <t>カン</t>
    </rPh>
    <rPh sb="8" eb="9">
      <t>コウ</t>
    </rPh>
    <phoneticPr fontId="1"/>
  </si>
  <si>
    <t>合計</t>
    <rPh sb="0" eb="2">
      <t>ゴウケイ</t>
    </rPh>
    <phoneticPr fontId="1"/>
  </si>
  <si>
    <t>その他償還金</t>
    <rPh sb="2" eb="3">
      <t>タ</t>
    </rPh>
    <rPh sb="3" eb="6">
      <t>ショウカンキン</t>
    </rPh>
    <phoneticPr fontId="1"/>
  </si>
  <si>
    <t>事項</t>
    <phoneticPr fontId="1"/>
  </si>
  <si>
    <t>期間</t>
    <phoneticPr fontId="1"/>
  </si>
  <si>
    <t>負担限度額
（千円）</t>
    <rPh sb="7" eb="9">
      <t>センエン</t>
    </rPh>
    <phoneticPr fontId="1"/>
  </si>
  <si>
    <t>確定債務
の有無</t>
    <phoneticPr fontId="1"/>
  </si>
  <si>
    <t>契約額</t>
    <rPh sb="0" eb="2">
      <t>ケイヤク</t>
    </rPh>
    <phoneticPr fontId="1"/>
  </si>
  <si>
    <t>合計</t>
    <rPh sb="0" eb="2">
      <t>ゴウケイ</t>
    </rPh>
    <phoneticPr fontId="1"/>
  </si>
  <si>
    <t>相手先</t>
    <rPh sb="0" eb="3">
      <t>アイテサキ</t>
    </rPh>
    <phoneticPr fontId="1"/>
  </si>
  <si>
    <t>退職手当の支払</t>
    <rPh sb="0" eb="4">
      <t>タイショクテアテ</t>
    </rPh>
    <rPh sb="5" eb="7">
      <t>シハラ</t>
    </rPh>
    <phoneticPr fontId="1"/>
  </si>
  <si>
    <t xml:space="preserve">一般職に属する職員分
</t>
    <rPh sb="9" eb="10">
      <t>ブン</t>
    </rPh>
    <phoneticPr fontId="1"/>
  </si>
  <si>
    <t>個別算定額</t>
    <phoneticPr fontId="1"/>
  </si>
  <si>
    <t>-</t>
    <phoneticPr fontId="1"/>
  </si>
  <si>
    <t>徴収不能引当金
（固定資産）</t>
    <phoneticPr fontId="1"/>
  </si>
  <si>
    <t>所在地</t>
    <rPh sb="0" eb="3">
      <t>ショザイチ</t>
    </rPh>
    <phoneticPr fontId="3"/>
  </si>
  <si>
    <t>主管課</t>
    <rPh sb="0" eb="2">
      <t>シュカン</t>
    </rPh>
    <rPh sb="2" eb="3">
      <t>カ</t>
    </rPh>
    <phoneticPr fontId="3"/>
  </si>
  <si>
    <t>取得年月日
（リース開始日）</t>
    <phoneticPr fontId="3"/>
  </si>
  <si>
    <t>リース料総額</t>
    <rPh sb="3" eb="4">
      <t>リョウ</t>
    </rPh>
    <rPh sb="4" eb="6">
      <t>ソウガク</t>
    </rPh>
    <phoneticPr fontId="3"/>
  </si>
  <si>
    <t>契約満了日
（リースアップ予定日）</t>
    <rPh sb="0" eb="2">
      <t>ケイヤク</t>
    </rPh>
    <rPh sb="2" eb="4">
      <t>マンリョウ</t>
    </rPh>
    <rPh sb="4" eb="5">
      <t>ビ</t>
    </rPh>
    <rPh sb="13" eb="16">
      <t>ヨテイビ</t>
    </rPh>
    <phoneticPr fontId="3"/>
  </si>
  <si>
    <t>長期継続契約の
有無</t>
    <rPh sb="0" eb="2">
      <t>チョウキ</t>
    </rPh>
    <rPh sb="2" eb="4">
      <t>ケイゾク</t>
    </rPh>
    <rPh sb="4" eb="6">
      <t>ケイヤク</t>
    </rPh>
    <rPh sb="8" eb="10">
      <t>ウム</t>
    </rPh>
    <phoneticPr fontId="3"/>
  </si>
  <si>
    <t>・</t>
    <phoneticPr fontId="1"/>
  </si>
  <si>
    <t>リース料
総額</t>
    <rPh sb="3" eb="4">
      <t>リョウ</t>
    </rPh>
    <rPh sb="5" eb="7">
      <t>ソウガク</t>
    </rPh>
    <phoneticPr fontId="3"/>
  </si>
  <si>
    <t>取得価額</t>
    <rPh sb="0" eb="4">
      <t>シュトクカガク</t>
    </rPh>
    <phoneticPr fontId="1"/>
  </si>
  <si>
    <t>収入済
手付金</t>
    <rPh sb="0" eb="3">
      <t>シュウニュウスミ</t>
    </rPh>
    <rPh sb="4" eb="7">
      <t>テツケキン</t>
    </rPh>
    <phoneticPr fontId="1"/>
  </si>
  <si>
    <t>手付金
収入年度</t>
    <rPh sb="6" eb="8">
      <t>ネンド</t>
    </rPh>
    <phoneticPr fontId="1"/>
  </si>
  <si>
    <t>合計</t>
    <rPh sb="0" eb="2">
      <t>ゴウケイ</t>
    </rPh>
    <phoneticPr fontId="1"/>
  </si>
  <si>
    <t>令和5年度</t>
    <phoneticPr fontId="1"/>
  </si>
  <si>
    <t>令和6年度</t>
    <phoneticPr fontId="1"/>
  </si>
  <si>
    <t>令和6年6月分    　　　　　       　　    支給分</t>
    <rPh sb="0" eb="2">
      <t>レイワ</t>
    </rPh>
    <rPh sb="3" eb="4">
      <t>ネン</t>
    </rPh>
    <phoneticPr fontId="1"/>
  </si>
  <si>
    <t>令和6年6月分    　　　　　       　　    法定福利費</t>
    <phoneticPr fontId="1"/>
  </si>
  <si>
    <t>令和7年6月分    　　　　　       　　    支給分4/6</t>
    <rPh sb="0" eb="2">
      <t>レイワ</t>
    </rPh>
    <phoneticPr fontId="1"/>
  </si>
  <si>
    <t>令和7年6月分    　　　　　       　　    法定福利費4/6</t>
    <rPh sb="0" eb="2">
      <t>レイワ</t>
    </rPh>
    <phoneticPr fontId="1"/>
  </si>
  <si>
    <t>令和6年度
償還予定額</t>
    <rPh sb="0" eb="2">
      <t>レイワ</t>
    </rPh>
    <rPh sb="3" eb="5">
      <t>ネンド</t>
    </rPh>
    <phoneticPr fontId="1"/>
  </si>
  <si>
    <t>令和7年度以降
償還予定額</t>
    <rPh sb="0" eb="2">
      <t>レイワ</t>
    </rPh>
    <phoneticPr fontId="1"/>
  </si>
  <si>
    <t>令和7年度
償還予定額</t>
    <rPh sb="0" eb="2">
      <t>レイワ</t>
    </rPh>
    <phoneticPr fontId="1"/>
  </si>
  <si>
    <t>令和8年度以降
償還予定額</t>
    <rPh sb="0" eb="2">
      <t>レイワ</t>
    </rPh>
    <rPh sb="3" eb="4">
      <t>ネン</t>
    </rPh>
    <phoneticPr fontId="1"/>
  </si>
  <si>
    <t>令和5年度
調定分</t>
    <rPh sb="0" eb="2">
      <t>レイワ</t>
    </rPh>
    <rPh sb="3" eb="5">
      <t>ネンド</t>
    </rPh>
    <rPh sb="6" eb="9">
      <t>チョウテイブン</t>
    </rPh>
    <phoneticPr fontId="1"/>
  </si>
  <si>
    <t>令和4年度以前
調定分</t>
    <rPh sb="0" eb="2">
      <t>レイワ</t>
    </rPh>
    <rPh sb="3" eb="5">
      <t>ネンド</t>
    </rPh>
    <rPh sb="4" eb="5">
      <t>ガンネン</t>
    </rPh>
    <rPh sb="5" eb="7">
      <t>イゼン</t>
    </rPh>
    <rPh sb="8" eb="11">
      <t>チョウテイブン</t>
    </rPh>
    <phoneticPr fontId="1"/>
  </si>
  <si>
    <t>令和6年度
回収予定額</t>
    <rPh sb="0" eb="2">
      <t>レイワ</t>
    </rPh>
    <rPh sb="3" eb="5">
      <t>ネンド</t>
    </rPh>
    <rPh sb="6" eb="8">
      <t>カイシュウ</t>
    </rPh>
    <rPh sb="8" eb="11">
      <t>ヨテイガク</t>
    </rPh>
    <phoneticPr fontId="1"/>
  </si>
  <si>
    <t>令和7年度以降
回収予定額</t>
    <rPh sb="0" eb="2">
      <t>レイワ</t>
    </rPh>
    <rPh sb="3" eb="5">
      <t>ネンド</t>
    </rPh>
    <rPh sb="5" eb="7">
      <t>イコウ</t>
    </rPh>
    <rPh sb="8" eb="10">
      <t>カイシュウ</t>
    </rPh>
    <rPh sb="10" eb="13">
      <t>ヨテイガク</t>
    </rPh>
    <phoneticPr fontId="1"/>
  </si>
  <si>
    <t>令和6年度
調定分</t>
    <rPh sb="0" eb="2">
      <t>レイワ</t>
    </rPh>
    <rPh sb="3" eb="5">
      <t>ネンド</t>
    </rPh>
    <rPh sb="6" eb="9">
      <t>チョウテイブン</t>
    </rPh>
    <phoneticPr fontId="1"/>
  </si>
  <si>
    <t>令和5年度以前
調定分</t>
    <rPh sb="0" eb="2">
      <t>レイワ</t>
    </rPh>
    <rPh sb="3" eb="5">
      <t>ネンド</t>
    </rPh>
    <rPh sb="4" eb="5">
      <t>ガンネン</t>
    </rPh>
    <rPh sb="5" eb="7">
      <t>イゼン</t>
    </rPh>
    <rPh sb="8" eb="11">
      <t>チョウテイブン</t>
    </rPh>
    <phoneticPr fontId="1"/>
  </si>
  <si>
    <t>令和7年度
回収予定額</t>
    <rPh sb="0" eb="2">
      <t>レイワ</t>
    </rPh>
    <rPh sb="3" eb="5">
      <t>ネンド</t>
    </rPh>
    <rPh sb="6" eb="8">
      <t>カイシュウ</t>
    </rPh>
    <rPh sb="8" eb="11">
      <t>ヨテイガク</t>
    </rPh>
    <phoneticPr fontId="1"/>
  </si>
  <si>
    <t>令和8年度以降
回収予定額</t>
    <rPh sb="0" eb="2">
      <t>レイワ</t>
    </rPh>
    <rPh sb="3" eb="5">
      <t>ネンド</t>
    </rPh>
    <rPh sb="5" eb="7">
      <t>イコウ</t>
    </rPh>
    <rPh sb="8" eb="10">
      <t>カイシュウ</t>
    </rPh>
    <rPh sb="10" eb="13">
      <t>ヨテイガク</t>
    </rPh>
    <phoneticPr fontId="1"/>
  </si>
  <si>
    <t xml:space="preserve">令和5年度
調定分    </t>
    <phoneticPr fontId="1"/>
  </si>
  <si>
    <t xml:space="preserve">令和4年度
以前調定分    </t>
    <phoneticPr fontId="2"/>
  </si>
  <si>
    <t xml:space="preserve">還付未済額
（令和5年度調定分）    </t>
    <rPh sb="7" eb="9">
      <t>レイワ</t>
    </rPh>
    <phoneticPr fontId="3"/>
  </si>
  <si>
    <t xml:space="preserve">還付未済額
（令和4年度以前
調定分）    </t>
    <rPh sb="7" eb="9">
      <t>レイワ</t>
    </rPh>
    <rPh sb="10" eb="12">
      <t>ネンド</t>
    </rPh>
    <phoneticPr fontId="3"/>
  </si>
  <si>
    <t>令和6年度</t>
    <rPh sb="0" eb="2">
      <t>レイワ</t>
    </rPh>
    <rPh sb="3" eb="5">
      <t>ネンド</t>
    </rPh>
    <rPh sb="4" eb="5">
      <t>ド</t>
    </rPh>
    <phoneticPr fontId="1"/>
  </si>
  <si>
    <t>令和5年度</t>
    <rPh sb="0" eb="2">
      <t>レイワ</t>
    </rPh>
    <rPh sb="3" eb="5">
      <t>ネンド</t>
    </rPh>
    <rPh sb="4" eb="5">
      <t>ド</t>
    </rPh>
    <phoneticPr fontId="1"/>
  </si>
  <si>
    <t>令和6年度
調定分</t>
    <rPh sb="0" eb="2">
      <t>レイワ</t>
    </rPh>
    <rPh sb="3" eb="5">
      <t>ネンド</t>
    </rPh>
    <rPh sb="4" eb="5">
      <t>ド</t>
    </rPh>
    <rPh sb="6" eb="8">
      <t>チョウテイ</t>
    </rPh>
    <rPh sb="8" eb="9">
      <t>ブン</t>
    </rPh>
    <phoneticPr fontId="1"/>
  </si>
  <si>
    <t>令和5年度以前
調定分</t>
    <rPh sb="0" eb="2">
      <t>レイワ</t>
    </rPh>
    <rPh sb="3" eb="5">
      <t>ネンド</t>
    </rPh>
    <rPh sb="4" eb="5">
      <t>ガンネン</t>
    </rPh>
    <rPh sb="5" eb="7">
      <t>イゼン</t>
    </rPh>
    <rPh sb="10" eb="11">
      <t>ブン</t>
    </rPh>
    <phoneticPr fontId="1"/>
  </si>
  <si>
    <t xml:space="preserve">還付未済額
（令和6年度調定分）    </t>
    <rPh sb="7" eb="9">
      <t>レイワ</t>
    </rPh>
    <phoneticPr fontId="3"/>
  </si>
  <si>
    <t xml:space="preserve">還付未済額
（令和5年度以前調定分）    </t>
    <rPh sb="7" eb="9">
      <t>レイワ</t>
    </rPh>
    <rPh sb="10" eb="12">
      <t>ネンド</t>
    </rPh>
    <phoneticPr fontId="3"/>
  </si>
  <si>
    <t>令和4年度
以前</t>
    <rPh sb="0" eb="2">
      <t>レイワ</t>
    </rPh>
    <rPh sb="3" eb="5">
      <t>ネンド</t>
    </rPh>
    <rPh sb="4" eb="5">
      <t>ガンネン</t>
    </rPh>
    <rPh sb="6" eb="8">
      <t>イゼン</t>
    </rPh>
    <phoneticPr fontId="1"/>
  </si>
  <si>
    <t>-</t>
    <phoneticPr fontId="1"/>
  </si>
  <si>
    <t>令和4年度収入未済額   
 (還付未済額反映)</t>
    <rPh sb="0" eb="2">
      <t>レイワ</t>
    </rPh>
    <rPh sb="3" eb="5">
      <t>ネンド</t>
    </rPh>
    <rPh sb="4" eb="5">
      <t>ド</t>
    </rPh>
    <rPh sb="5" eb="7">
      <t>シュウニュウ</t>
    </rPh>
    <phoneticPr fontId="1"/>
  </si>
  <si>
    <t>令和5年度不納欠損額</t>
    <rPh sb="0" eb="2">
      <t>レイワ</t>
    </rPh>
    <rPh sb="3" eb="5">
      <t>ネンド</t>
    </rPh>
    <rPh sb="4" eb="5">
      <t>ド</t>
    </rPh>
    <rPh sb="5" eb="7">
      <t>フノウ</t>
    </rPh>
    <phoneticPr fontId="1"/>
  </si>
  <si>
    <t>令和6年度
回収予定額</t>
    <phoneticPr fontId="1"/>
  </si>
  <si>
    <t>令和7年度以降
回収予定額</t>
    <phoneticPr fontId="1"/>
  </si>
  <si>
    <t>令和7年度
回収予定額</t>
    <phoneticPr fontId="1"/>
  </si>
  <si>
    <t>令和8年度以降
回収予定額</t>
    <phoneticPr fontId="1"/>
  </si>
  <si>
    <t>令和5年度以降
支出予定額</t>
    <rPh sb="0" eb="2">
      <t>レイワ</t>
    </rPh>
    <phoneticPr fontId="1"/>
  </si>
  <si>
    <t>令和6年度
支出予定額</t>
    <rPh sb="0" eb="2">
      <t>レイワ</t>
    </rPh>
    <rPh sb="3" eb="5">
      <t>ネンド</t>
    </rPh>
    <phoneticPr fontId="1"/>
  </si>
  <si>
    <t>令和7年度以降
支出予定額</t>
    <rPh sb="0" eb="2">
      <t>レイワ</t>
    </rPh>
    <rPh sb="3" eb="4">
      <t>ネン</t>
    </rPh>
    <rPh sb="4" eb="5">
      <t>ド</t>
    </rPh>
    <rPh sb="5" eb="7">
      <t>イコウ</t>
    </rPh>
    <phoneticPr fontId="1"/>
  </si>
  <si>
    <t>令和5年度
支出額</t>
    <rPh sb="0" eb="2">
      <t>レイワ</t>
    </rPh>
    <phoneticPr fontId="1"/>
  </si>
  <si>
    <t>令和6年度以降
支出予定額</t>
    <rPh sb="0" eb="2">
      <t>レイワ</t>
    </rPh>
    <phoneticPr fontId="1"/>
  </si>
  <si>
    <t>令和7年度
支出予定額</t>
    <rPh sb="0" eb="2">
      <t>レイワ</t>
    </rPh>
    <rPh sb="3" eb="5">
      <t>ネンド</t>
    </rPh>
    <phoneticPr fontId="1"/>
  </si>
  <si>
    <t>令和8年度以降
支出予定額</t>
    <rPh sb="0" eb="2">
      <t>レイワ</t>
    </rPh>
    <rPh sb="3" eb="4">
      <t>ネン</t>
    </rPh>
    <rPh sb="4" eb="5">
      <t>ド</t>
    </rPh>
    <rPh sb="5" eb="7">
      <t>イコウ</t>
    </rPh>
    <phoneticPr fontId="1"/>
  </si>
  <si>
    <t>令和6年度    　　　　　       　　    支出予定額</t>
    <rPh sb="0" eb="2">
      <t>レイワ</t>
    </rPh>
    <rPh sb="3" eb="5">
      <t>ネンド</t>
    </rPh>
    <phoneticPr fontId="1"/>
  </si>
  <si>
    <t>令和7年度以降    　　　　　       　　    支出予定額</t>
    <rPh sb="0" eb="2">
      <t>レイワ</t>
    </rPh>
    <rPh sb="3" eb="5">
      <t>ネンド</t>
    </rPh>
    <phoneticPr fontId="1"/>
  </si>
  <si>
    <t>令和6年度    　　　　　       　　    支出額</t>
    <rPh sb="0" eb="2">
      <t>レイワ</t>
    </rPh>
    <rPh sb="3" eb="5">
      <t>ネンド</t>
    </rPh>
    <phoneticPr fontId="1"/>
  </si>
  <si>
    <t>令和7年度    　　　　　       　　    支出予定額</t>
    <rPh sb="0" eb="2">
      <t>レイワ</t>
    </rPh>
    <rPh sb="3" eb="5">
      <t>ネンド</t>
    </rPh>
    <phoneticPr fontId="1"/>
  </si>
  <si>
    <t>令和8年度以降
支出予定額</t>
    <rPh sb="0" eb="2">
      <t>レイワ</t>
    </rPh>
    <rPh sb="3" eb="5">
      <t>ネンド</t>
    </rPh>
    <phoneticPr fontId="1"/>
  </si>
  <si>
    <t>令和5年度収入未済額   
 (還付未済額反映)</t>
    <rPh sb="0" eb="2">
      <t>レイワ</t>
    </rPh>
    <rPh sb="3" eb="5">
      <t>ネンド</t>
    </rPh>
    <rPh sb="4" eb="5">
      <t>ド</t>
    </rPh>
    <rPh sb="5" eb="7">
      <t>シュウニュウ</t>
    </rPh>
    <phoneticPr fontId="1"/>
  </si>
  <si>
    <t>令和6年度不納欠損額</t>
    <rPh sb="0" eb="2">
      <t>レイワ</t>
    </rPh>
    <rPh sb="3" eb="5">
      <t>ネンド</t>
    </rPh>
    <rPh sb="4" eb="5">
      <t>ド</t>
    </rPh>
    <rPh sb="5" eb="7">
      <t>フノウ</t>
    </rPh>
    <phoneticPr fontId="1"/>
  </si>
  <si>
    <t>財務書類作成に係る確認事項(金融資産等) 　【※参考例　（2024年度（令和6年度）業務における内容）】</t>
  </si>
  <si>
    <t>項　　目</t>
  </si>
  <si>
    <t>確　認　事　項</t>
  </si>
  <si>
    <t>共通</t>
  </si>
  <si>
    <t>※今回の調査で確認させて頂いている数値については、全て出納整理後かつ円単位の数値となります。</t>
  </si>
  <si>
    <t>　また、入力する数値は会計別にお願いします。</t>
  </si>
  <si>
    <t>現金預金</t>
  </si>
  <si>
    <t>【1】令和6年度末の歳計現金残高について、ご確認ください。</t>
  </si>
  <si>
    <t>【3】令和6年度の地方自治法第233条の2の規定による基金繰入額について、ご確認ください。</t>
  </si>
  <si>
    <t>未収金・長期延滞債権</t>
  </si>
  <si>
    <t>【1】令和6年度の不能欠損額の内訳(令和6年度分、令和5年度分、令和4年度以前分）についてご確認・ご入力ください。</t>
  </si>
  <si>
    <t>【2】令和6年度の収入未済額の内訳(令和6年度調定分、令和5年度以前調定分)についてご確認・ご入力ください。</t>
  </si>
  <si>
    <t>【4】決算書_事項別明細書に記載のない還付未済額があればご入力ください。</t>
  </si>
  <si>
    <t>貸付金</t>
  </si>
  <si>
    <t>【1】令和6年度中の新規貸付額、貸付金元利収入に対する元金部分と利息分の内訳についてご確認・ご入力ください。</t>
  </si>
  <si>
    <t>【2】現金の動きを伴わない貸付金の増減がございましたら、調整額の欄にご入力をお願いします。また、その内容をお教えください。</t>
  </si>
  <si>
    <t>【3】令和6年度末の貸付金残高について、調定済のものは調定年度別（令和6年度、令和5年度以前）の内訳について、</t>
  </si>
  <si>
    <t>未調定のものは回収予定年度別（令和7年度、令和8年度以降）の内訳についての入力をお願いいたします。</t>
  </si>
  <si>
    <t>【1】「広島県農業信用基金協会」の期中増減高について、円単位の金額をお教えください。(増加額・減少額)</t>
  </si>
  <si>
    <t>また、減少原因についてお教えください。（関連する歳入伝票がある場合は、調定番号をお教えください。)</t>
  </si>
  <si>
    <t>【2】「公立大学法人福山市立大学出資金」の期中増減高について、円単位の金額をお教えください。</t>
  </si>
  <si>
    <t>基金</t>
  </si>
  <si>
    <t>【1】積立額・取崩額について、ご確認をお願いいたします。</t>
  </si>
  <si>
    <t>【2】現金の動きを伴わない基金の増減がありましたら、調整額の欄にご入力をお願いします。また内容についてお教えください。</t>
  </si>
  <si>
    <t>【3】減債基金の区分(固定資産・流動資産)についてご入力ください。</t>
  </si>
  <si>
    <t>【4】各基金の期末の内訳(現金、有価証券、土地、貸付金、その他)についてご入力をお願いいたします。</t>
  </si>
  <si>
    <t>※出納整理期間考慮後の残高</t>
  </si>
  <si>
    <t>棚卸資産</t>
  </si>
  <si>
    <t>【1】令和6年度に新規で棚卸資産を取得した場合には、①会計名称、②資産名称、③所在地、④地目、⑤面積、⑥増加額についてご入力ください。</t>
  </si>
  <si>
    <t>※福山北産業団地に係る棚卸資産の令和6年度増加分については、都市開発事業特別会計の伝票より集計しておりますのでご確認ください。(修正がある場合は上書きにてご修正ください。)</t>
  </si>
  <si>
    <t>【2】令和6年度中に売却した棚卸資産の有無をご入力ください。また、売却している場合は売却価額・調定番号についてもご入力ください。</t>
  </si>
  <si>
    <t>【3】令和6年度末に残存している棚卸資産の時価についてご入力ください。</t>
  </si>
  <si>
    <t>また、その時価について時価の評価方法が「地方公共団体の財政の健全化に関する法律施工規則」第4条第2項各に算出方法に該当の有無についてご入力ください。</t>
  </si>
  <si>
    <t>その他資産</t>
  </si>
  <si>
    <t>【1】増加額・減少額についてご入力をお願いいたします。</t>
  </si>
  <si>
    <t>【2】執行データを介さない増減がある場合は調整額欄にご入力ください。また、内容についてお教えください。</t>
  </si>
  <si>
    <t>【3】年度末の残高のうち、①流動(令和7年度回収予定額)②固定(令和8年度以降回収予定額)についてご入力ください。</t>
  </si>
  <si>
    <t>地方債</t>
  </si>
  <si>
    <t>【1】各地方債の①発行額、②元金、③利息についてご確認ください。</t>
  </si>
  <si>
    <t>【2】現金の動きを伴わない基金の増減がありましたら、調整額の欄にご入力をお願いします。また、内容についてお教えください。</t>
  </si>
  <si>
    <t>【3】令和6年度末時点の地方債について、①令和7年度償還予定額②令和8年度以降償還予定額の内訳の入力をお願いいたします。</t>
  </si>
  <si>
    <t>債務負担行為</t>
  </si>
  <si>
    <t>【1】債務負担行為のうち、確定債務に該当する債務の有無について、確認させてください。</t>
  </si>
  <si>
    <t>該当する場合には、①会計、②契約額、③令和7年度支出予定額、④令和8年度以降支出予定額についてご入力ください。</t>
  </si>
  <si>
    <t>その他負債</t>
  </si>
  <si>
    <t>【2】各債務の①令和6年度支出額、②令和7年度支出予定額、③令和8年度以降支出予定額について、ご入力ください。</t>
  </si>
  <si>
    <t>損失補償等引当金</t>
  </si>
  <si>
    <t>【1】各区分ごとの損失補償見込額について、ご入力ください。</t>
  </si>
  <si>
    <t>賞与等引当金</t>
  </si>
  <si>
    <t>【1】令和7年6月支給の期末・勤勉手当及びそれに伴って支払われる法定福利費について、ご入力をお願いいたします。</t>
  </si>
  <si>
    <t>退職手当引当金</t>
  </si>
  <si>
    <t>【1】令和6年度末時点の期末要支給額・令和7年度退職手当支出額について、ご入力ください。</t>
  </si>
  <si>
    <t>参考資料１　資産・負債情報ワークシート</t>
  </si>
  <si>
    <t>財産に関する調書_
出資による権利</t>
    <phoneticPr fontId="1"/>
  </si>
  <si>
    <t>【2】令和6年度末（令和7年3月31日時点）の歳計外現金の金額について、ご入力ください。</t>
    <phoneticPr fontId="1"/>
  </si>
  <si>
    <t>【3】令和6年度の還付未済額の内訳(令和6年度調定分、令和5年度以前調定分)についてご確認・ご入力ください。</t>
    <phoneticPr fontId="1"/>
  </si>
  <si>
    <t>また、出資内容は現物出資の評価額によるものでしょうか。</t>
    <phoneticPr fontId="1"/>
  </si>
  <si>
    <t>【1】入力済のもの以外に令和7年3月31日までに支払義務が確定し、かつ出納整理期間を超えて支払いを行うものがありましたら、ご入力ください。</t>
    <phoneticPr fontId="1"/>
  </si>
  <si>
    <t>【3】福山市商業施設特別会計の消費税(令和5年度申告分_令和6年度支払)について、支出した会計は一般会計でよいでしょうか。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</si>
</sst>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000%"/>
    <numFmt numFmtId="177" formatCode="0.00000000%"/>
    <numFmt numFmtId="178" formatCode="0.000%"/>
  </numFmts>
  <fonts count="1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sz val="11"/>
      <name val="ＭＳ Ｐゴシック"/>
      <family val="3"/>
      <charset val="128"/>
    </font>
    <font>
      <sz val="12"/>
      <color indexed="81"/>
      <name val="MS P ゴシック"/>
      <family val="3"/>
      <charset val="128"/>
    </font>
    <font>
      <sz val="9"/>
      <color rgb="FF000000"/>
      <name val="ＭＳ Ｐゴシック"/>
      <family val="3"/>
      <charset val="128"/>
    </font>
    <font>
      <sz val="8"/>
      <color rgb="FF000000"/>
      <name val="ＭＳ Ｐゴシック"/>
      <family val="3"/>
      <charset val="128"/>
    </font>
    <font>
      <sz val="10"/>
      <color theme="1"/>
      <name val="ＭＳ Ｐゴシック"/>
      <family val="3"/>
      <charset val="128"/>
    </font>
    <font>
      <b/>
      <sz val="10.5"/>
      <color theme="1"/>
      <name val="游ゴシック Medium"/>
      <family val="3"/>
      <charset val="128"/>
    </font>
    <font>
      <sz val="14"/>
      <color rgb="FF000000"/>
      <name val="ＭＳ Ｐゴシック"/>
      <family val="3"/>
      <charset val="128"/>
    </font>
    <font>
      <sz val="10"/>
      <color rgb="FF000000"/>
      <name val="ＭＳ Ｐゴシック"/>
      <family val="3"/>
      <charset val="128"/>
    </font>
  </fonts>
  <fills count="11">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2CC"/>
        <bgColor indexed="64"/>
      </patternFill>
    </fill>
    <fill>
      <patternFill patternType="solid">
        <fgColor rgb="FFCCFF99"/>
        <bgColor indexed="64"/>
      </patternFill>
    </fill>
    <fill>
      <patternFill patternType="solid">
        <fgColor rgb="FFFFFFFF"/>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thin">
        <color indexed="64"/>
      </top>
      <bottom/>
      <diagonal/>
    </border>
    <border>
      <left style="medium">
        <color indexed="64"/>
      </left>
      <right/>
      <top style="medium">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lignment vertical="center"/>
    </xf>
  </cellStyleXfs>
  <cellXfs count="740">
    <xf numFmtId="0" fontId="0" fillId="0" borderId="0" xfId="0">
      <alignment vertical="center"/>
    </xf>
    <xf numFmtId="0" fontId="0" fillId="0" borderId="0" xfId="0" applyAlignment="1">
      <alignment horizontal="center" vertical="center"/>
    </xf>
    <xf numFmtId="0" fontId="0" fillId="0" borderId="1" xfId="0" applyBorder="1">
      <alignment vertical="center"/>
    </xf>
    <xf numFmtId="176" fontId="0" fillId="0" borderId="1" xfId="0" applyNumberFormat="1" applyBorder="1">
      <alignment vertical="center"/>
    </xf>
    <xf numFmtId="0" fontId="0" fillId="0" borderId="0" xfId="0" applyAlignment="1">
      <alignment horizontal="right" vertical="center"/>
    </xf>
    <xf numFmtId="0" fontId="4" fillId="0" borderId="0" xfId="0" applyFont="1" applyAlignment="1">
      <alignment horizontal="center" vertical="center"/>
    </xf>
    <xf numFmtId="41" fontId="0" fillId="0" borderId="0" xfId="0" applyNumberFormat="1" applyAlignment="1">
      <alignment horizontal="center" vertical="center"/>
    </xf>
    <xf numFmtId="41" fontId="0" fillId="0" borderId="0" xfId="0" applyNumberFormat="1">
      <alignment vertical="center"/>
    </xf>
    <xf numFmtId="38" fontId="0" fillId="0" borderId="0" xfId="1" applyFont="1">
      <alignment vertical="center"/>
    </xf>
    <xf numFmtId="0" fontId="0" fillId="0" borderId="1" xfId="0" applyBorder="1" applyAlignment="1">
      <alignment horizontal="left"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xf>
    <xf numFmtId="0" fontId="0" fillId="2" borderId="10" xfId="0" applyFill="1" applyBorder="1" applyAlignment="1">
      <alignment horizontal="center" vertical="center" wrapText="1"/>
    </xf>
    <xf numFmtId="0" fontId="0" fillId="2" borderId="1" xfId="0" applyFill="1" applyBorder="1" applyAlignment="1">
      <alignment horizontal="center" vertical="center"/>
    </xf>
    <xf numFmtId="0" fontId="0" fillId="2" borderId="12" xfId="0" applyFill="1" applyBorder="1" applyAlignment="1">
      <alignment horizontal="center" vertical="center"/>
    </xf>
    <xf numFmtId="38" fontId="0" fillId="0" borderId="1" xfId="1" applyFont="1" applyBorder="1">
      <alignment vertical="center"/>
    </xf>
    <xf numFmtId="38" fontId="0" fillId="2" borderId="1" xfId="1" applyFont="1" applyFill="1" applyBorder="1" applyAlignment="1">
      <alignment horizontal="center" vertical="center"/>
    </xf>
    <xf numFmtId="0" fontId="0" fillId="4" borderId="0" xfId="0" applyFill="1">
      <alignment vertical="center"/>
    </xf>
    <xf numFmtId="38" fontId="0" fillId="4" borderId="0" xfId="1" applyFont="1" applyFill="1">
      <alignment vertical="center"/>
    </xf>
    <xf numFmtId="38" fontId="0" fillId="0" borderId="2" xfId="1" applyFont="1" applyBorder="1">
      <alignment vertical="center"/>
    </xf>
    <xf numFmtId="38" fontId="0" fillId="0" borderId="8" xfId="1" applyFont="1" applyBorder="1">
      <alignment vertical="center"/>
    </xf>
    <xf numFmtId="38" fontId="0" fillId="0" borderId="4" xfId="1" applyFont="1" applyBorder="1">
      <alignment vertical="center"/>
    </xf>
    <xf numFmtId="38" fontId="0" fillId="2" borderId="1" xfId="1" applyFont="1" applyFill="1" applyBorder="1" applyAlignment="1">
      <alignment horizontal="center" vertical="center" wrapText="1"/>
    </xf>
    <xf numFmtId="38" fontId="0" fillId="2" borderId="54" xfId="1" applyFont="1" applyFill="1" applyBorder="1" applyAlignment="1">
      <alignment horizontal="center" vertical="center" wrapText="1"/>
    </xf>
    <xf numFmtId="38" fontId="0" fillId="2" borderId="15" xfId="1" applyFont="1" applyFill="1" applyBorder="1" applyAlignment="1">
      <alignment horizontal="center" vertical="center" wrapText="1"/>
    </xf>
    <xf numFmtId="38" fontId="0" fillId="2" borderId="16" xfId="1" applyFont="1" applyFill="1" applyBorder="1" applyAlignment="1">
      <alignment horizontal="center" vertical="center" wrapText="1"/>
    </xf>
    <xf numFmtId="41" fontId="0" fillId="3" borderId="12" xfId="1" applyNumberFormat="1" applyFont="1" applyFill="1" applyBorder="1" applyAlignment="1">
      <alignment horizontal="right" vertical="center"/>
    </xf>
    <xf numFmtId="0" fontId="0" fillId="2" borderId="33" xfId="0" applyFill="1" applyBorder="1" applyAlignment="1">
      <alignment horizontal="center" vertical="center"/>
    </xf>
    <xf numFmtId="0" fontId="0" fillId="2" borderId="35" xfId="0" applyFill="1" applyBorder="1" applyAlignment="1">
      <alignment horizontal="center" vertical="center"/>
    </xf>
    <xf numFmtId="38" fontId="0" fillId="2" borderId="33" xfId="1" applyFont="1" applyFill="1" applyBorder="1" applyAlignment="1">
      <alignment horizontal="center" vertical="center"/>
    </xf>
    <xf numFmtId="38" fontId="0" fillId="2" borderId="34" xfId="1" applyFont="1" applyFill="1" applyBorder="1" applyAlignment="1">
      <alignment horizontal="center" vertical="center"/>
    </xf>
    <xf numFmtId="38" fontId="0" fillId="2" borderId="35" xfId="1" applyFont="1" applyFill="1" applyBorder="1" applyAlignment="1">
      <alignment horizontal="center" vertical="center"/>
    </xf>
    <xf numFmtId="0" fontId="0" fillId="2" borderId="34" xfId="0" applyFill="1" applyBorder="1" applyAlignment="1">
      <alignment horizontal="center" vertical="center"/>
    </xf>
    <xf numFmtId="38" fontId="0" fillId="2" borderId="34" xfId="1" applyFont="1" applyFill="1" applyBorder="1" applyAlignment="1">
      <alignment horizontal="center" vertical="center" wrapText="1"/>
    </xf>
    <xf numFmtId="38" fontId="0" fillId="2" borderId="33" xfId="1" applyFont="1" applyFill="1" applyBorder="1" applyAlignment="1">
      <alignment horizontal="center" vertical="center" wrapText="1"/>
    </xf>
    <xf numFmtId="38" fontId="0" fillId="0" borderId="0" xfId="0" applyNumberFormat="1">
      <alignment vertical="center"/>
    </xf>
    <xf numFmtId="38" fontId="0" fillId="2" borderId="15" xfId="1" applyFont="1" applyFill="1" applyBorder="1" applyAlignment="1">
      <alignment horizontal="center" vertical="center"/>
    </xf>
    <xf numFmtId="41" fontId="0" fillId="2" borderId="33" xfId="1" applyNumberFormat="1" applyFont="1" applyFill="1" applyBorder="1" applyAlignment="1">
      <alignment horizontal="center" vertical="center" wrapText="1"/>
    </xf>
    <xf numFmtId="41" fontId="0" fillId="2" borderId="34" xfId="1" applyNumberFormat="1" applyFont="1" applyFill="1" applyBorder="1" applyAlignment="1">
      <alignment horizontal="center" vertical="center" wrapText="1"/>
    </xf>
    <xf numFmtId="41" fontId="0" fillId="2" borderId="35" xfId="1" applyNumberFormat="1" applyFont="1" applyFill="1" applyBorder="1" applyAlignment="1">
      <alignment horizontal="center" vertical="center" wrapText="1"/>
    </xf>
    <xf numFmtId="38" fontId="0" fillId="0" borderId="0" xfId="1" applyFont="1" applyBorder="1">
      <alignment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5" borderId="34" xfId="0" applyFill="1" applyBorder="1" applyAlignment="1">
      <alignment horizontal="center" vertical="center"/>
    </xf>
    <xf numFmtId="38" fontId="0" fillId="2" borderId="57" xfId="1" applyFont="1" applyFill="1" applyBorder="1" applyAlignment="1">
      <alignment horizontal="center" vertical="center"/>
    </xf>
    <xf numFmtId="38" fontId="0" fillId="2" borderId="57" xfId="1" applyFont="1" applyFill="1" applyBorder="1" applyAlignment="1">
      <alignment horizontal="center" vertical="center" wrapText="1"/>
    </xf>
    <xf numFmtId="38" fontId="0" fillId="2" borderId="51" xfId="1" applyFont="1" applyFill="1" applyBorder="1" applyAlignment="1">
      <alignment horizontal="center" vertical="center" wrapText="1"/>
    </xf>
    <xf numFmtId="10" fontId="4" fillId="3" borderId="56" xfId="2" applyNumberFormat="1" applyFont="1" applyFill="1" applyBorder="1" applyAlignment="1">
      <alignment horizontal="right" vertical="center"/>
    </xf>
    <xf numFmtId="41" fontId="0" fillId="3" borderId="47" xfId="1" applyNumberFormat="1" applyFont="1" applyFill="1" applyBorder="1" applyAlignment="1">
      <alignment horizontal="right" vertical="center"/>
    </xf>
    <xf numFmtId="41" fontId="0" fillId="3" borderId="5" xfId="1" applyNumberFormat="1" applyFont="1" applyFill="1" applyBorder="1" applyAlignment="1">
      <alignment horizontal="right" vertical="center"/>
    </xf>
    <xf numFmtId="38" fontId="0" fillId="2" borderId="58" xfId="1" applyFont="1" applyFill="1" applyBorder="1" applyAlignment="1">
      <alignment horizontal="center" vertical="center" wrapText="1"/>
    </xf>
    <xf numFmtId="38" fontId="0" fillId="2" borderId="59" xfId="1" applyFont="1" applyFill="1" applyBorder="1" applyAlignment="1">
      <alignment horizontal="center" vertical="center" wrapText="1"/>
    </xf>
    <xf numFmtId="41" fontId="0" fillId="5" borderId="33" xfId="1" applyNumberFormat="1" applyFont="1" applyFill="1" applyBorder="1" applyAlignment="1">
      <alignment horizontal="right" vertical="center"/>
    </xf>
    <xf numFmtId="41" fontId="0" fillId="5" borderId="34" xfId="1" applyNumberFormat="1" applyFont="1" applyFill="1" applyBorder="1" applyAlignment="1">
      <alignment horizontal="right" vertical="center"/>
    </xf>
    <xf numFmtId="41" fontId="0" fillId="5" borderId="34" xfId="0" applyNumberFormat="1" applyFill="1" applyBorder="1">
      <alignment vertical="center"/>
    </xf>
    <xf numFmtId="41" fontId="0" fillId="5" borderId="35" xfId="0" applyNumberFormat="1" applyFill="1" applyBorder="1">
      <alignment vertical="center"/>
    </xf>
    <xf numFmtId="41" fontId="0" fillId="5" borderId="53" xfId="0" applyNumberFormat="1" applyFill="1" applyBorder="1">
      <alignment vertical="center"/>
    </xf>
    <xf numFmtId="41" fontId="0" fillId="5" borderId="55" xfId="1" applyNumberFormat="1" applyFont="1" applyFill="1" applyBorder="1" applyAlignment="1">
      <alignment horizontal="right" vertical="center"/>
    </xf>
    <xf numFmtId="38" fontId="0" fillId="5" borderId="55" xfId="1" applyFont="1" applyFill="1" applyBorder="1" applyAlignment="1">
      <alignment horizontal="center" vertical="center"/>
    </xf>
    <xf numFmtId="41" fontId="0" fillId="5" borderId="35" xfId="1" applyNumberFormat="1" applyFont="1" applyFill="1" applyBorder="1" applyAlignment="1">
      <alignment horizontal="right" vertical="center"/>
    </xf>
    <xf numFmtId="41" fontId="0" fillId="5" borderId="53" xfId="1" applyNumberFormat="1" applyFont="1" applyFill="1" applyBorder="1" applyAlignment="1">
      <alignment horizontal="right" vertical="center"/>
    </xf>
    <xf numFmtId="0" fontId="0" fillId="2" borderId="10" xfId="0" applyFill="1" applyBorder="1" applyAlignment="1">
      <alignment horizontal="center" wrapText="1"/>
    </xf>
    <xf numFmtId="0" fontId="0" fillId="2" borderId="34" xfId="0" applyFill="1" applyBorder="1" applyAlignment="1">
      <alignment horizontal="center" vertical="center" wrapText="1"/>
    </xf>
    <xf numFmtId="41" fontId="0" fillId="0" borderId="22" xfId="0" applyNumberFormat="1" applyBorder="1" applyProtection="1">
      <alignment vertical="center"/>
      <protection locked="0"/>
    </xf>
    <xf numFmtId="41" fontId="0" fillId="0" borderId="6" xfId="0" applyNumberFormat="1" applyBorder="1" applyProtection="1">
      <alignment vertical="center"/>
      <protection locked="0"/>
    </xf>
    <xf numFmtId="0" fontId="0" fillId="0" borderId="26" xfId="0" applyBorder="1" applyProtection="1">
      <alignment vertical="center"/>
      <protection locked="0"/>
    </xf>
    <xf numFmtId="41" fontId="0" fillId="0" borderId="12" xfId="0" applyNumberFormat="1" applyBorder="1" applyProtection="1">
      <alignment vertical="center"/>
      <protection locked="0"/>
    </xf>
    <xf numFmtId="41" fontId="0" fillId="0" borderId="1" xfId="0" applyNumberFormat="1" applyBorder="1" applyProtection="1">
      <alignment vertical="center"/>
      <protection locked="0"/>
    </xf>
    <xf numFmtId="0" fontId="0" fillId="0" borderId="27" xfId="0" applyBorder="1" applyProtection="1">
      <alignment vertical="center"/>
      <protection locked="0"/>
    </xf>
    <xf numFmtId="41" fontId="0" fillId="0" borderId="11" xfId="0" applyNumberFormat="1" applyBorder="1" applyProtection="1">
      <alignment vertical="center"/>
      <protection locked="0"/>
    </xf>
    <xf numFmtId="41" fontId="0" fillId="0" borderId="9" xfId="0" applyNumberFormat="1" applyBorder="1" applyProtection="1">
      <alignment vertical="center"/>
      <protection locked="0"/>
    </xf>
    <xf numFmtId="0" fontId="0" fillId="0" borderId="0" xfId="0" applyProtection="1">
      <alignment vertical="center"/>
      <protection locked="0"/>
    </xf>
    <xf numFmtId="41" fontId="0" fillId="0" borderId="6" xfId="1" applyNumberFormat="1" applyFont="1" applyBorder="1" applyAlignment="1" applyProtection="1">
      <alignment horizontal="right" vertical="center"/>
      <protection locked="0"/>
    </xf>
    <xf numFmtId="41" fontId="0" fillId="0" borderId="1" xfId="1" applyNumberFormat="1" applyFont="1" applyBorder="1" applyAlignment="1" applyProtection="1">
      <alignment horizontal="right" vertical="center"/>
      <protection locked="0"/>
    </xf>
    <xf numFmtId="41" fontId="0" fillId="0" borderId="9" xfId="1" applyNumberFormat="1" applyFont="1" applyBorder="1" applyAlignment="1" applyProtection="1">
      <alignment horizontal="right" vertical="center"/>
      <protection locked="0"/>
    </xf>
    <xf numFmtId="0" fontId="0" fillId="0" borderId="22" xfId="0" applyBorder="1" applyAlignment="1" applyProtection="1">
      <alignment horizontal="left" vertical="center"/>
      <protection locked="0"/>
    </xf>
    <xf numFmtId="41" fontId="0" fillId="0" borderId="22" xfId="1" applyNumberFormat="1" applyFont="1" applyBorder="1" applyAlignment="1" applyProtection="1">
      <alignment horizontal="right" vertical="center"/>
      <protection locked="0"/>
    </xf>
    <xf numFmtId="0" fontId="0" fillId="0" borderId="1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38" fontId="0" fillId="0" borderId="1" xfId="1" applyFont="1" applyBorder="1" applyAlignment="1" applyProtection="1">
      <alignment horizontal="center" vertical="center"/>
      <protection locked="0"/>
    </xf>
    <xf numFmtId="0" fontId="0" fillId="0" borderId="11" xfId="0" applyBorder="1" applyAlignment="1" applyProtection="1">
      <alignment horizontal="left" vertical="center"/>
      <protection locked="0"/>
    </xf>
    <xf numFmtId="41" fontId="0" fillId="0" borderId="11" xfId="1" applyNumberFormat="1" applyFont="1" applyBorder="1" applyAlignment="1" applyProtection="1">
      <alignment horizontal="right" vertical="center"/>
      <protection locked="0"/>
    </xf>
    <xf numFmtId="41" fontId="0" fillId="0" borderId="49" xfId="1" applyNumberFormat="1" applyFont="1" applyBorder="1" applyAlignment="1" applyProtection="1">
      <alignment horizontal="right" vertical="center"/>
      <protection locked="0"/>
    </xf>
    <xf numFmtId="38" fontId="0" fillId="0" borderId="1" xfId="1" applyFont="1" applyBorder="1" applyAlignment="1" applyProtection="1">
      <alignment horizontal="right" vertical="center"/>
      <protection locked="0"/>
    </xf>
    <xf numFmtId="41" fontId="0" fillId="0" borderId="4" xfId="1" applyNumberFormat="1" applyFont="1" applyBorder="1" applyAlignment="1" applyProtection="1">
      <alignment horizontal="right" vertical="center"/>
      <protection locked="0"/>
    </xf>
    <xf numFmtId="41" fontId="0" fillId="0" borderId="5" xfId="1" applyNumberFormat="1" applyFont="1" applyBorder="1" applyAlignment="1" applyProtection="1">
      <alignment horizontal="right" vertical="center"/>
      <protection locked="0"/>
    </xf>
    <xf numFmtId="41" fontId="0" fillId="0" borderId="56" xfId="1" applyNumberFormat="1" applyFont="1" applyBorder="1" applyAlignment="1" applyProtection="1">
      <alignment horizontal="right" vertical="center"/>
      <protection locked="0"/>
    </xf>
    <xf numFmtId="0" fontId="0" fillId="0" borderId="49" xfId="0" applyBorder="1" applyAlignment="1" applyProtection="1">
      <alignment horizontal="left" vertical="center"/>
      <protection locked="0"/>
    </xf>
    <xf numFmtId="0" fontId="0" fillId="0" borderId="5" xfId="0" applyBorder="1" applyAlignment="1" applyProtection="1">
      <alignment horizontal="left" vertical="center"/>
      <protection locked="0"/>
    </xf>
    <xf numFmtId="38" fontId="0" fillId="0" borderId="5" xfId="1" applyFont="1" applyBorder="1" applyAlignment="1" applyProtection="1">
      <alignment horizontal="center" vertical="center"/>
      <protection locked="0"/>
    </xf>
    <xf numFmtId="41" fontId="0" fillId="4" borderId="6" xfId="1" applyNumberFormat="1" applyFont="1" applyFill="1" applyBorder="1" applyAlignment="1" applyProtection="1">
      <alignment horizontal="right" vertical="center"/>
      <protection locked="0"/>
    </xf>
    <xf numFmtId="41" fontId="0" fillId="4" borderId="9" xfId="1" applyNumberFormat="1" applyFont="1" applyFill="1" applyBorder="1" applyAlignment="1" applyProtection="1">
      <alignment horizontal="right" vertical="center"/>
      <protection locked="0"/>
    </xf>
    <xf numFmtId="41" fontId="0" fillId="0" borderId="37" xfId="0" applyNumberFormat="1" applyBorder="1" applyAlignment="1" applyProtection="1">
      <alignment horizontal="left" vertical="center"/>
      <protection locked="0"/>
    </xf>
    <xf numFmtId="41" fontId="0" fillId="0" borderId="26" xfId="0" applyNumberFormat="1" applyBorder="1" applyAlignment="1" applyProtection="1">
      <alignment horizontal="left" vertical="center"/>
      <protection locked="0"/>
    </xf>
    <xf numFmtId="41" fontId="0" fillId="0" borderId="27" xfId="0" applyNumberFormat="1" applyBorder="1" applyAlignment="1" applyProtection="1">
      <alignment horizontal="left" vertical="center"/>
      <protection locked="0"/>
    </xf>
    <xf numFmtId="0" fontId="0" fillId="2" borderId="19" xfId="0" applyFill="1" applyBorder="1" applyAlignment="1">
      <alignment horizontal="center" vertical="center" wrapText="1"/>
    </xf>
    <xf numFmtId="38" fontId="0" fillId="2" borderId="49" xfId="1" applyFont="1" applyFill="1" applyBorder="1" applyAlignment="1">
      <alignment horizontal="center" vertical="center"/>
    </xf>
    <xf numFmtId="38" fontId="0" fillId="2" borderId="5" xfId="1" applyFont="1" applyFill="1" applyBorder="1" applyAlignment="1">
      <alignment horizontal="center" vertical="center"/>
    </xf>
    <xf numFmtId="38" fontId="0" fillId="2" borderId="47" xfId="1" applyFont="1" applyFill="1" applyBorder="1" applyAlignment="1">
      <alignment horizontal="center" vertical="center"/>
    </xf>
    <xf numFmtId="38" fontId="0" fillId="2" borderId="9" xfId="1" applyFont="1" applyFill="1" applyBorder="1" applyAlignment="1">
      <alignment horizontal="center" vertical="center" wrapText="1"/>
    </xf>
    <xf numFmtId="0" fontId="0" fillId="2" borderId="20" xfId="0" applyFill="1" applyBorder="1" applyAlignment="1">
      <alignment horizontal="center" vertical="center" wrapText="1"/>
    </xf>
    <xf numFmtId="41" fontId="0" fillId="0" borderId="21" xfId="0" applyNumberFormat="1" applyBorder="1" applyProtection="1">
      <alignment vertical="center"/>
      <protection locked="0"/>
    </xf>
    <xf numFmtId="41" fontId="0" fillId="0" borderId="14" xfId="0" applyNumberFormat="1" applyBorder="1" applyProtection="1">
      <alignment vertical="center"/>
      <protection locked="0"/>
    </xf>
    <xf numFmtId="0" fontId="0" fillId="2" borderId="27" xfId="0" applyFill="1" applyBorder="1" applyAlignment="1">
      <alignment horizontal="center" wrapText="1"/>
    </xf>
    <xf numFmtId="38" fontId="0" fillId="4" borderId="0" xfId="1" applyFont="1" applyFill="1" applyBorder="1">
      <alignment vertical="center"/>
    </xf>
    <xf numFmtId="41" fontId="0" fillId="4" borderId="12" xfId="1" applyNumberFormat="1" applyFont="1" applyFill="1" applyBorder="1" applyAlignment="1">
      <alignment horizontal="right" vertical="center"/>
    </xf>
    <xf numFmtId="41" fontId="0" fillId="4" borderId="11" xfId="1" applyNumberFormat="1" applyFont="1" applyFill="1" applyBorder="1" applyAlignment="1">
      <alignment horizontal="right" vertical="center"/>
    </xf>
    <xf numFmtId="0" fontId="0" fillId="2" borderId="29" xfId="0" applyFill="1" applyBorder="1">
      <alignment vertical="center"/>
    </xf>
    <xf numFmtId="0" fontId="0" fillId="2" borderId="30" xfId="0" applyFill="1" applyBorder="1">
      <alignment vertical="center"/>
    </xf>
    <xf numFmtId="0" fontId="0" fillId="2" borderId="44" xfId="0" applyFill="1" applyBorder="1">
      <alignment vertical="center"/>
    </xf>
    <xf numFmtId="0" fontId="0" fillId="0" borderId="11" xfId="0" applyBorder="1" applyAlignment="1" applyProtection="1">
      <alignment horizontal="left" vertical="center" wrapText="1"/>
      <protection locked="0"/>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xf>
    <xf numFmtId="41" fontId="0" fillId="0" borderId="22" xfId="1" applyNumberFormat="1" applyFont="1" applyFill="1" applyBorder="1" applyAlignment="1" applyProtection="1">
      <alignment horizontal="right" vertical="center"/>
      <protection locked="0"/>
    </xf>
    <xf numFmtId="41" fontId="0" fillId="0" borderId="6" xfId="1" applyNumberFormat="1" applyFont="1" applyFill="1" applyBorder="1" applyAlignment="1" applyProtection="1">
      <alignment horizontal="right" vertical="center"/>
      <protection locked="0"/>
    </xf>
    <xf numFmtId="41" fontId="0" fillId="0" borderId="6" xfId="1" applyNumberFormat="1" applyFont="1" applyFill="1" applyBorder="1" applyAlignment="1">
      <alignment horizontal="right" vertical="center"/>
    </xf>
    <xf numFmtId="41" fontId="0" fillId="0" borderId="14" xfId="1" applyNumberFormat="1" applyFont="1" applyFill="1" applyBorder="1" applyAlignment="1">
      <alignment horizontal="right" vertical="center"/>
    </xf>
    <xf numFmtId="41" fontId="0" fillId="0" borderId="9" xfId="1" applyNumberFormat="1" applyFont="1" applyFill="1" applyBorder="1" applyAlignment="1">
      <alignment horizontal="right" vertical="center"/>
    </xf>
    <xf numFmtId="41" fontId="0" fillId="0" borderId="10" xfId="1" applyNumberFormat="1" applyFont="1" applyFill="1" applyBorder="1" applyAlignment="1">
      <alignment horizontal="right" vertical="center"/>
    </xf>
    <xf numFmtId="41" fontId="0" fillId="0" borderId="9" xfId="1" applyNumberFormat="1" applyFont="1" applyFill="1" applyBorder="1" applyProtection="1">
      <alignment vertical="center"/>
      <protection locked="0"/>
    </xf>
    <xf numFmtId="41" fontId="0" fillId="0" borderId="10" xfId="1" applyNumberFormat="1" applyFont="1" applyFill="1" applyBorder="1">
      <alignment vertical="center"/>
    </xf>
    <xf numFmtId="41" fontId="0" fillId="0" borderId="14" xfId="1" applyNumberFormat="1" applyFont="1" applyFill="1" applyBorder="1">
      <alignment vertical="center"/>
    </xf>
    <xf numFmtId="41" fontId="0" fillId="0" borderId="12" xfId="1" applyNumberFormat="1" applyFont="1" applyFill="1" applyBorder="1" applyAlignment="1" applyProtection="1">
      <alignment horizontal="right" vertical="center"/>
      <protection locked="0"/>
    </xf>
    <xf numFmtId="41" fontId="0" fillId="0" borderId="1" xfId="1" applyNumberFormat="1" applyFont="1" applyFill="1" applyBorder="1" applyAlignment="1" applyProtection="1">
      <alignment horizontal="right" vertical="center"/>
      <protection locked="0"/>
    </xf>
    <xf numFmtId="41" fontId="0" fillId="0" borderId="19" xfId="0" applyNumberFormat="1" applyBorder="1" applyProtection="1">
      <alignment vertical="center"/>
      <protection locked="0"/>
    </xf>
    <xf numFmtId="41" fontId="0" fillId="0" borderId="12" xfId="0" applyNumberFormat="1" applyBorder="1">
      <alignment vertical="center"/>
    </xf>
    <xf numFmtId="41" fontId="0" fillId="0" borderId="1" xfId="0" applyNumberFormat="1" applyBorder="1">
      <alignment vertical="center"/>
    </xf>
    <xf numFmtId="41" fontId="0" fillId="0" borderId="6" xfId="0" applyNumberFormat="1" applyBorder="1">
      <alignment vertical="center"/>
    </xf>
    <xf numFmtId="41" fontId="0" fillId="0" borderId="14" xfId="0" applyNumberFormat="1" applyBorder="1">
      <alignment vertical="center"/>
    </xf>
    <xf numFmtId="41" fontId="0" fillId="0" borderId="4" xfId="0" applyNumberFormat="1" applyBorder="1">
      <alignment vertical="center"/>
    </xf>
    <xf numFmtId="41" fontId="0" fillId="0" borderId="10" xfId="0" applyNumberFormat="1" applyBorder="1">
      <alignment vertical="center"/>
    </xf>
    <xf numFmtId="38" fontId="0" fillId="0" borderId="5" xfId="1" applyFont="1" applyFill="1" applyBorder="1" applyAlignment="1" applyProtection="1">
      <alignment horizontal="right" vertical="center"/>
      <protection locked="0"/>
    </xf>
    <xf numFmtId="41" fontId="0" fillId="0" borderId="26" xfId="0" applyNumberFormat="1" applyBorder="1" applyProtection="1">
      <alignment vertical="center"/>
      <protection locked="0"/>
    </xf>
    <xf numFmtId="41" fontId="0" fillId="0" borderId="19" xfId="1" applyNumberFormat="1" applyFont="1" applyFill="1" applyBorder="1" applyAlignment="1">
      <alignment horizontal="right" vertical="center"/>
    </xf>
    <xf numFmtId="41" fontId="0" fillId="0" borderId="20" xfId="1" applyNumberFormat="1" applyFont="1" applyFill="1" applyBorder="1" applyAlignment="1">
      <alignment horizontal="right" vertical="center"/>
    </xf>
    <xf numFmtId="41" fontId="0" fillId="0" borderId="10" xfId="0" applyNumberFormat="1" applyBorder="1" applyProtection="1">
      <alignment vertical="center"/>
      <protection locked="0"/>
    </xf>
    <xf numFmtId="41" fontId="0" fillId="0" borderId="15" xfId="0" applyNumberFormat="1" applyBorder="1" applyProtection="1">
      <alignment vertical="center"/>
      <protection locked="0"/>
    </xf>
    <xf numFmtId="41" fontId="0" fillId="0" borderId="62" xfId="0" applyNumberFormat="1" applyBorder="1" applyProtection="1">
      <alignment vertical="center"/>
      <protection locked="0"/>
    </xf>
    <xf numFmtId="41" fontId="0" fillId="0" borderId="16" xfId="0" applyNumberFormat="1" applyBorder="1" applyProtection="1">
      <alignment vertical="center"/>
      <protection locked="0"/>
    </xf>
    <xf numFmtId="41" fontId="0" fillId="0" borderId="27" xfId="0" applyNumberFormat="1" applyBorder="1" applyProtection="1">
      <alignment vertical="center"/>
      <protection locked="0"/>
    </xf>
    <xf numFmtId="41" fontId="0" fillId="0" borderId="11" xfId="0" applyNumberFormat="1" applyBorder="1">
      <alignment vertical="center"/>
    </xf>
    <xf numFmtId="41" fontId="0" fillId="0" borderId="4" xfId="1" applyNumberFormat="1" applyFont="1" applyFill="1" applyBorder="1" applyAlignment="1" applyProtection="1">
      <alignment horizontal="right" vertical="center"/>
      <protection locked="0"/>
    </xf>
    <xf numFmtId="41" fontId="0" fillId="0" borderId="10" xfId="1" applyNumberFormat="1" applyFont="1" applyFill="1" applyBorder="1" applyAlignment="1" applyProtection="1">
      <alignment horizontal="right" vertical="center"/>
      <protection locked="0"/>
    </xf>
    <xf numFmtId="41" fontId="0" fillId="0" borderId="4" xfId="1" applyNumberFormat="1" applyFont="1" applyFill="1" applyBorder="1" applyAlignment="1">
      <alignment horizontal="right" vertical="center"/>
    </xf>
    <xf numFmtId="41" fontId="0" fillId="0" borderId="9" xfId="1" applyNumberFormat="1" applyFont="1" applyFill="1" applyBorder="1" applyAlignment="1" applyProtection="1">
      <alignment horizontal="right" vertical="center"/>
      <protection locked="0"/>
    </xf>
    <xf numFmtId="41" fontId="0" fillId="0" borderId="16" xfId="1" applyNumberFormat="1" applyFont="1" applyFill="1" applyBorder="1" applyAlignment="1">
      <alignment horizontal="right" vertical="center"/>
    </xf>
    <xf numFmtId="0" fontId="0" fillId="0" borderId="22" xfId="0" applyBorder="1" applyAlignment="1" applyProtection="1">
      <alignment vertical="center" wrapText="1"/>
      <protection locked="0"/>
    </xf>
    <xf numFmtId="0" fontId="0" fillId="0" borderId="4" xfId="0" applyBorder="1" applyAlignment="1" applyProtection="1">
      <alignment vertical="center" wrapText="1"/>
      <protection locked="0"/>
    </xf>
    <xf numFmtId="178" fontId="0" fillId="0" borderId="19" xfId="0" applyNumberFormat="1" applyBorder="1" applyProtection="1">
      <alignment vertical="center"/>
      <protection locked="0"/>
    </xf>
    <xf numFmtId="0" fontId="0" fillId="0" borderId="4" xfId="0" applyBorder="1" applyAlignment="1" applyProtection="1">
      <alignment horizontal="left" vertical="center" wrapText="1"/>
      <protection locked="0"/>
    </xf>
    <xf numFmtId="0" fontId="0" fillId="0" borderId="54" xfId="0" applyBorder="1" applyAlignment="1" applyProtection="1">
      <alignment vertical="center" wrapText="1"/>
      <protection locked="0"/>
    </xf>
    <xf numFmtId="0" fontId="0" fillId="0" borderId="9" xfId="0" applyBorder="1" applyProtection="1">
      <alignment vertical="center"/>
      <protection locked="0"/>
    </xf>
    <xf numFmtId="0" fontId="0" fillId="0" borderId="10" xfId="0" applyBorder="1" applyAlignment="1" applyProtection="1">
      <alignment vertical="center" wrapText="1"/>
      <protection locked="0"/>
    </xf>
    <xf numFmtId="178" fontId="0" fillId="0" borderId="20" xfId="0" applyNumberFormat="1" applyBorder="1" applyProtection="1">
      <alignment vertical="center"/>
      <protection locked="0"/>
    </xf>
    <xf numFmtId="41" fontId="0" fillId="0" borderId="15" xfId="0" applyNumberFormat="1" applyBorder="1">
      <alignment vertical="center"/>
    </xf>
    <xf numFmtId="41" fontId="0" fillId="0" borderId="16" xfId="0" applyNumberFormat="1" applyBorder="1">
      <alignment vertical="center"/>
    </xf>
    <xf numFmtId="41" fontId="0" fillId="0" borderId="7" xfId="0" applyNumberFormat="1" applyBorder="1" applyProtection="1">
      <alignment vertical="center"/>
      <protection locked="0"/>
    </xf>
    <xf numFmtId="41" fontId="0" fillId="0" borderId="23" xfId="1" applyNumberFormat="1" applyFont="1" applyFill="1" applyBorder="1" applyAlignment="1" applyProtection="1">
      <alignment horizontal="right" vertical="center"/>
      <protection locked="0"/>
    </xf>
    <xf numFmtId="41" fontId="0" fillId="0" borderId="14" xfId="1" applyNumberFormat="1" applyFont="1" applyFill="1" applyBorder="1" applyAlignment="1" applyProtection="1">
      <alignment horizontal="right" vertical="center"/>
      <protection locked="0"/>
    </xf>
    <xf numFmtId="41" fontId="0" fillId="0" borderId="11" xfId="1" applyNumberFormat="1" applyFont="1" applyFill="1" applyBorder="1" applyAlignment="1" applyProtection="1">
      <alignment horizontal="right" vertical="center"/>
      <protection locked="0"/>
    </xf>
    <xf numFmtId="41" fontId="0" fillId="0" borderId="2" xfId="0" applyNumberFormat="1" applyBorder="1">
      <alignment vertical="center"/>
    </xf>
    <xf numFmtId="41" fontId="0" fillId="0" borderId="64" xfId="0" applyNumberFormat="1" applyBorder="1">
      <alignment vertical="center"/>
    </xf>
    <xf numFmtId="41" fontId="0" fillId="0" borderId="22" xfId="1" applyNumberFormat="1" applyFont="1" applyFill="1" applyBorder="1" applyAlignment="1">
      <alignment horizontal="right" vertical="center"/>
    </xf>
    <xf numFmtId="38" fontId="0" fillId="0" borderId="1" xfId="1" applyFont="1" applyFill="1" applyBorder="1" applyAlignment="1" applyProtection="1">
      <alignment horizontal="center" vertical="center"/>
      <protection locked="0"/>
    </xf>
    <xf numFmtId="41" fontId="0" fillId="0" borderId="12" xfId="1" applyNumberFormat="1" applyFont="1" applyFill="1" applyBorder="1" applyAlignment="1">
      <alignment horizontal="right" vertical="center"/>
    </xf>
    <xf numFmtId="10" fontId="4" fillId="0" borderId="3" xfId="2" applyNumberFormat="1" applyFont="1" applyFill="1" applyBorder="1" applyAlignment="1">
      <alignment horizontal="right" vertical="center"/>
    </xf>
    <xf numFmtId="0" fontId="0" fillId="2" borderId="11" xfId="0" applyFill="1" applyBorder="1" applyAlignment="1">
      <alignment horizontal="center" vertical="center" wrapText="1"/>
    </xf>
    <xf numFmtId="0" fontId="0" fillId="2" borderId="33" xfId="0" applyFill="1" applyBorder="1" applyAlignment="1">
      <alignment horizontal="center" vertical="center" wrapText="1"/>
    </xf>
    <xf numFmtId="41" fontId="0" fillId="0" borderId="2" xfId="0" applyNumberFormat="1" applyBorder="1" applyProtection="1">
      <alignment vertical="center"/>
      <protection locked="0"/>
    </xf>
    <xf numFmtId="0" fontId="0" fillId="2" borderId="63" xfId="0" applyFill="1" applyBorder="1" applyAlignment="1">
      <alignment horizontal="center" vertical="center" wrapText="1"/>
    </xf>
    <xf numFmtId="0" fontId="0" fillId="2" borderId="66" xfId="0" applyFill="1" applyBorder="1" applyAlignment="1">
      <alignment horizontal="center" vertical="center" wrapText="1"/>
    </xf>
    <xf numFmtId="41" fontId="0" fillId="0" borderId="69" xfId="0" applyNumberFormat="1" applyBorder="1">
      <alignment vertical="center"/>
    </xf>
    <xf numFmtId="41" fontId="0" fillId="0" borderId="8" xfId="0" applyNumberFormat="1" applyBorder="1">
      <alignment vertical="center"/>
    </xf>
    <xf numFmtId="38" fontId="0" fillId="0" borderId="0" xfId="1" applyFont="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7" fontId="4" fillId="2" borderId="1" xfId="2" applyNumberFormat="1" applyFont="1" applyFill="1" applyBorder="1" applyAlignment="1">
      <alignment horizontal="center" vertical="center"/>
    </xf>
    <xf numFmtId="38" fontId="0" fillId="2" borderId="53" xfId="1" applyFont="1" applyFill="1" applyBorder="1" applyAlignment="1">
      <alignment horizontal="center" vertical="center"/>
    </xf>
    <xf numFmtId="0" fontId="0" fillId="0" borderId="25" xfId="0" applyBorder="1" applyProtection="1">
      <alignment vertical="center"/>
      <protection locked="0"/>
    </xf>
    <xf numFmtId="0" fontId="0" fillId="0" borderId="37" xfId="0" applyBorder="1" applyProtection="1">
      <alignment vertical="center"/>
      <protection locked="0"/>
    </xf>
    <xf numFmtId="38" fontId="4" fillId="2" borderId="1" xfId="1" applyFont="1" applyFill="1" applyBorder="1" applyAlignment="1">
      <alignment horizontal="center" vertical="center" wrapText="1"/>
    </xf>
    <xf numFmtId="0" fontId="0" fillId="0" borderId="1" xfId="0" applyBorder="1" applyAlignment="1" applyProtection="1">
      <alignment vertical="center" wrapText="1"/>
      <protection locked="0"/>
    </xf>
    <xf numFmtId="41" fontId="0" fillId="0" borderId="20" xfId="1" applyNumberFormat="1" applyFont="1" applyBorder="1" applyAlignment="1" applyProtection="1">
      <alignment horizontal="right" vertical="center"/>
      <protection locked="0"/>
    </xf>
    <xf numFmtId="0" fontId="0" fillId="5" borderId="9" xfId="0" applyFill="1" applyBorder="1" applyAlignment="1">
      <alignment horizontal="center" vertical="center"/>
    </xf>
    <xf numFmtId="41" fontId="0" fillId="5" borderId="9" xfId="0" applyNumberFormat="1" applyFill="1" applyBorder="1">
      <alignment vertical="center"/>
    </xf>
    <xf numFmtId="41" fontId="0" fillId="5" borderId="10" xfId="0" applyNumberFormat="1" applyFill="1" applyBorder="1">
      <alignment vertical="center"/>
    </xf>
    <xf numFmtId="0" fontId="0" fillId="4" borderId="12"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38" fontId="0" fillId="4" borderId="1" xfId="1" applyFont="1" applyFill="1" applyBorder="1" applyAlignment="1" applyProtection="1">
      <alignment horizontal="center" vertical="center"/>
      <protection locked="0"/>
    </xf>
    <xf numFmtId="38" fontId="0" fillId="4" borderId="1" xfId="1" applyFont="1" applyFill="1" applyBorder="1" applyAlignment="1" applyProtection="1">
      <alignment horizontal="right" vertical="center"/>
      <protection locked="0"/>
    </xf>
    <xf numFmtId="41" fontId="0" fillId="4" borderId="1" xfId="1" applyNumberFormat="1" applyFont="1" applyFill="1" applyBorder="1" applyAlignment="1" applyProtection="1">
      <alignment horizontal="right" vertical="center"/>
      <protection locked="0"/>
    </xf>
    <xf numFmtId="41" fontId="0" fillId="4" borderId="4" xfId="1" applyNumberFormat="1" applyFont="1" applyFill="1" applyBorder="1" applyAlignment="1" applyProtection="1">
      <alignment horizontal="right" vertical="center"/>
      <protection locked="0"/>
    </xf>
    <xf numFmtId="41" fontId="0" fillId="4" borderId="49" xfId="1" applyNumberFormat="1" applyFont="1" applyFill="1" applyBorder="1" applyAlignment="1" applyProtection="1">
      <alignment horizontal="right" vertical="center"/>
      <protection locked="0"/>
    </xf>
    <xf numFmtId="41" fontId="0" fillId="4" borderId="1" xfId="1" applyNumberFormat="1" applyFont="1" applyFill="1" applyBorder="1" applyAlignment="1">
      <alignment horizontal="right" vertical="center"/>
    </xf>
    <xf numFmtId="41" fontId="0" fillId="4" borderId="4" xfId="1" applyNumberFormat="1" applyFont="1" applyFill="1" applyBorder="1" applyAlignment="1">
      <alignment horizontal="right" vertical="center"/>
    </xf>
    <xf numFmtId="41" fontId="0" fillId="4" borderId="12" xfId="1" applyNumberFormat="1" applyFont="1" applyFill="1" applyBorder="1" applyAlignment="1" applyProtection="1">
      <alignment horizontal="right" vertical="center"/>
      <protection locked="0"/>
    </xf>
    <xf numFmtId="0" fontId="0" fillId="4" borderId="49"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38" fontId="0" fillId="4" borderId="5" xfId="1" applyFont="1" applyFill="1" applyBorder="1" applyAlignment="1" applyProtection="1">
      <alignment horizontal="center" vertical="center"/>
      <protection locked="0"/>
    </xf>
    <xf numFmtId="38" fontId="0" fillId="4" borderId="5" xfId="1" applyFont="1" applyFill="1" applyBorder="1" applyAlignment="1" applyProtection="1">
      <alignment horizontal="right" vertical="center"/>
      <protection locked="0"/>
    </xf>
    <xf numFmtId="41" fontId="0" fillId="4" borderId="5" xfId="1" applyNumberFormat="1" applyFont="1" applyFill="1" applyBorder="1" applyAlignment="1" applyProtection="1">
      <alignment horizontal="right" vertical="center"/>
      <protection locked="0"/>
    </xf>
    <xf numFmtId="41" fontId="0" fillId="4" borderId="47" xfId="1" applyNumberFormat="1" applyFont="1" applyFill="1" applyBorder="1" applyAlignment="1" applyProtection="1">
      <alignment horizontal="right" vertical="center"/>
      <protection locked="0"/>
    </xf>
    <xf numFmtId="10" fontId="4" fillId="4" borderId="5" xfId="2" applyNumberFormat="1" applyFont="1" applyFill="1" applyBorder="1" applyAlignment="1">
      <alignment horizontal="right" vertical="center"/>
    </xf>
    <xf numFmtId="41" fontId="0" fillId="4" borderId="5" xfId="1" applyNumberFormat="1" applyFont="1" applyFill="1" applyBorder="1" applyAlignment="1">
      <alignment horizontal="right" vertical="center"/>
    </xf>
    <xf numFmtId="41" fontId="0" fillId="4" borderId="47" xfId="1" applyNumberFormat="1" applyFont="1" applyFill="1" applyBorder="1" applyAlignment="1">
      <alignment horizontal="right" vertical="center"/>
    </xf>
    <xf numFmtId="41" fontId="0" fillId="4" borderId="23" xfId="1" applyNumberFormat="1" applyFont="1" applyFill="1" applyBorder="1" applyAlignment="1" applyProtection="1">
      <alignment horizontal="right" vertical="center"/>
      <protection locked="0"/>
    </xf>
    <xf numFmtId="10" fontId="4" fillId="4" borderId="3" xfId="2" applyNumberFormat="1" applyFont="1" applyFill="1" applyBorder="1" applyAlignment="1">
      <alignment horizontal="right" vertical="center"/>
    </xf>
    <xf numFmtId="38" fontId="0" fillId="4" borderId="12" xfId="1" applyFont="1" applyFill="1" applyBorder="1" applyAlignment="1" applyProtection="1">
      <alignment horizontal="right" vertical="center"/>
      <protection locked="0"/>
    </xf>
    <xf numFmtId="41" fontId="0" fillId="4" borderId="19" xfId="1" applyNumberFormat="1" applyFont="1" applyFill="1" applyBorder="1" applyAlignment="1">
      <alignment horizontal="right" vertical="center"/>
    </xf>
    <xf numFmtId="41" fontId="0" fillId="4" borderId="56" xfId="1" applyNumberFormat="1" applyFont="1" applyFill="1" applyBorder="1" applyAlignment="1" applyProtection="1">
      <alignment horizontal="right" vertical="center"/>
      <protection locked="0"/>
    </xf>
    <xf numFmtId="10" fontId="4" fillId="4" borderId="56" xfId="2" applyNumberFormat="1" applyFont="1" applyFill="1" applyBorder="1" applyAlignment="1">
      <alignment horizontal="right" vertical="center"/>
    </xf>
    <xf numFmtId="38" fontId="0" fillId="4" borderId="49" xfId="1" applyFont="1" applyFill="1" applyBorder="1" applyAlignment="1" applyProtection="1">
      <alignment horizontal="right" vertical="center"/>
      <protection locked="0"/>
    </xf>
    <xf numFmtId="41" fontId="0" fillId="4" borderId="45" xfId="1" applyNumberFormat="1" applyFont="1" applyFill="1" applyBorder="1" applyAlignment="1">
      <alignment horizontal="right" vertical="center"/>
    </xf>
    <xf numFmtId="41" fontId="0" fillId="0" borderId="47" xfId="1" applyNumberFormat="1" applyFont="1" applyFill="1" applyBorder="1" applyAlignment="1">
      <alignment horizontal="right" vertical="center"/>
    </xf>
    <xf numFmtId="41" fontId="0" fillId="7" borderId="11" xfId="0" applyNumberFormat="1" applyFill="1" applyBorder="1" applyProtection="1">
      <alignment vertical="center"/>
      <protection locked="0"/>
    </xf>
    <xf numFmtId="41" fontId="0" fillId="7" borderId="15" xfId="0" applyNumberFormat="1" applyFill="1" applyBorder="1" applyProtection="1">
      <alignment vertical="center"/>
      <protection locked="0"/>
    </xf>
    <xf numFmtId="41" fontId="0" fillId="7" borderId="62" xfId="0" applyNumberFormat="1" applyFill="1" applyBorder="1" applyProtection="1">
      <alignment vertical="center"/>
      <protection locked="0"/>
    </xf>
    <xf numFmtId="41" fontId="0" fillId="7" borderId="16" xfId="0" applyNumberFormat="1" applyFill="1" applyBorder="1" applyProtection="1">
      <alignment vertical="center"/>
      <protection locked="0"/>
    </xf>
    <xf numFmtId="178" fontId="0" fillId="7" borderId="20" xfId="0" applyNumberFormat="1" applyFill="1" applyBorder="1" applyProtection="1">
      <alignment vertical="center"/>
      <protection locked="0"/>
    </xf>
    <xf numFmtId="41" fontId="0" fillId="7" borderId="15" xfId="0" applyNumberFormat="1" applyFill="1" applyBorder="1">
      <alignment vertical="center"/>
    </xf>
    <xf numFmtId="41" fontId="0" fillId="7" borderId="16" xfId="0" applyNumberFormat="1" applyFill="1" applyBorder="1">
      <alignment vertical="center"/>
    </xf>
    <xf numFmtId="41" fontId="0" fillId="7" borderId="9" xfId="0" applyNumberFormat="1" applyFill="1" applyBorder="1" applyProtection="1">
      <alignment vertical="center"/>
      <protection locked="0"/>
    </xf>
    <xf numFmtId="41" fontId="0" fillId="7" borderId="10" xfId="0" applyNumberFormat="1" applyFill="1" applyBorder="1" applyProtection="1">
      <alignment vertical="center"/>
      <protection locked="0"/>
    </xf>
    <xf numFmtId="41" fontId="0" fillId="7" borderId="27" xfId="0" applyNumberFormat="1" applyFill="1" applyBorder="1" applyProtection="1">
      <alignment vertical="center"/>
      <protection locked="0"/>
    </xf>
    <xf numFmtId="41" fontId="0" fillId="7" borderId="11" xfId="0" applyNumberFormat="1" applyFill="1" applyBorder="1">
      <alignment vertical="center"/>
    </xf>
    <xf numFmtId="41" fontId="0" fillId="7" borderId="69" xfId="0" applyNumberFormat="1" applyFill="1" applyBorder="1">
      <alignment vertical="center"/>
    </xf>
    <xf numFmtId="41" fontId="0" fillId="7" borderId="54" xfId="0" applyNumberFormat="1" applyFill="1" applyBorder="1" applyProtection="1">
      <alignment vertical="center"/>
      <protection locked="0"/>
    </xf>
    <xf numFmtId="41" fontId="0" fillId="0" borderId="4" xfId="0" applyNumberFormat="1" applyBorder="1" applyProtection="1">
      <alignment vertical="center"/>
      <protection locked="0"/>
    </xf>
    <xf numFmtId="38" fontId="0" fillId="5" borderId="33" xfId="1" applyFont="1" applyFill="1" applyBorder="1" applyAlignment="1">
      <alignment vertical="center"/>
    </xf>
    <xf numFmtId="38" fontId="0" fillId="5" borderId="34" xfId="1" applyFont="1" applyFill="1" applyBorder="1" applyAlignment="1">
      <alignment vertical="center"/>
    </xf>
    <xf numFmtId="38" fontId="0" fillId="5" borderId="35" xfId="1" applyFont="1" applyFill="1" applyBorder="1" applyAlignment="1">
      <alignment vertical="center"/>
    </xf>
    <xf numFmtId="38" fontId="0" fillId="5" borderId="55" xfId="1" applyFont="1" applyFill="1" applyBorder="1" applyAlignment="1">
      <alignment vertical="center"/>
    </xf>
    <xf numFmtId="38" fontId="0" fillId="5" borderId="53" xfId="1" applyFont="1" applyFill="1" applyBorder="1" applyAlignment="1">
      <alignment vertical="center"/>
    </xf>
    <xf numFmtId="38" fontId="0" fillId="4" borderId="12" xfId="1" applyFont="1" applyFill="1" applyBorder="1" applyAlignment="1" applyProtection="1">
      <alignment horizontal="left" vertical="center" wrapText="1"/>
      <protection locked="0"/>
    </xf>
    <xf numFmtId="38" fontId="0" fillId="4" borderId="1" xfId="1" applyFont="1" applyFill="1" applyBorder="1" applyAlignment="1" applyProtection="1">
      <alignment horizontal="left" vertical="center"/>
      <protection locked="0"/>
    </xf>
    <xf numFmtId="38" fontId="0" fillId="4" borderId="3" xfId="1" applyFont="1" applyFill="1" applyBorder="1" applyAlignment="1" applyProtection="1">
      <alignment horizontal="left" vertical="center"/>
      <protection locked="0"/>
    </xf>
    <xf numFmtId="41" fontId="3" fillId="4" borderId="1" xfId="1" applyNumberFormat="1" applyFill="1" applyBorder="1" applyAlignment="1">
      <alignment horizontal="right" vertical="center"/>
    </xf>
    <xf numFmtId="41" fontId="0" fillId="4" borderId="12" xfId="1" applyNumberFormat="1" applyFont="1" applyFill="1" applyBorder="1" applyProtection="1">
      <alignment vertical="center"/>
      <protection locked="0"/>
    </xf>
    <xf numFmtId="38" fontId="0" fillId="4" borderId="11" xfId="1" applyFont="1" applyFill="1" applyBorder="1" applyAlignment="1" applyProtection="1">
      <alignment horizontal="left" vertical="center" wrapText="1"/>
      <protection locked="0"/>
    </xf>
    <xf numFmtId="38" fontId="0" fillId="4" borderId="9" xfId="1" applyFont="1" applyFill="1" applyBorder="1" applyAlignment="1" applyProtection="1">
      <alignment horizontal="left" vertical="center"/>
      <protection locked="0"/>
    </xf>
    <xf numFmtId="38" fontId="0" fillId="4" borderId="17" xfId="1" applyFont="1" applyFill="1" applyBorder="1" applyAlignment="1" applyProtection="1">
      <alignment horizontal="left" vertical="center"/>
      <protection locked="0"/>
    </xf>
    <xf numFmtId="41" fontId="3" fillId="4" borderId="5" xfId="1" applyNumberFormat="1" applyFill="1" applyBorder="1" applyAlignment="1">
      <alignment horizontal="right" vertical="center"/>
    </xf>
    <xf numFmtId="41" fontId="0" fillId="4" borderId="49" xfId="1" applyNumberFormat="1" applyFont="1" applyFill="1" applyBorder="1" applyProtection="1">
      <alignment vertical="center"/>
      <protection locked="0"/>
    </xf>
    <xf numFmtId="41" fontId="0" fillId="4" borderId="5" xfId="1" applyNumberFormat="1" applyFont="1" applyFill="1" applyBorder="1" applyProtection="1">
      <alignment vertical="center"/>
      <protection locked="0"/>
    </xf>
    <xf numFmtId="41" fontId="0" fillId="4" borderId="56" xfId="1" applyNumberFormat="1" applyFont="1" applyFill="1" applyBorder="1" applyProtection="1">
      <alignment vertical="center"/>
      <protection locked="0"/>
    </xf>
    <xf numFmtId="41" fontId="0" fillId="4" borderId="5" xfId="1" applyNumberFormat="1" applyFont="1" applyFill="1" applyBorder="1">
      <alignment vertical="center"/>
    </xf>
    <xf numFmtId="41" fontId="0" fillId="4" borderId="47" xfId="1" applyNumberFormat="1" applyFont="1" applyFill="1" applyBorder="1">
      <alignment vertical="center"/>
    </xf>
    <xf numFmtId="41" fontId="0" fillId="4" borderId="45" xfId="1" applyNumberFormat="1" applyFont="1" applyFill="1" applyBorder="1" applyProtection="1">
      <alignment vertical="center"/>
      <protection locked="0"/>
    </xf>
    <xf numFmtId="41" fontId="0" fillId="4" borderId="47" xfId="1" applyNumberFormat="1" applyFont="1" applyFill="1" applyBorder="1" applyProtection="1">
      <alignment vertical="center"/>
      <protection locked="0"/>
    </xf>
    <xf numFmtId="41" fontId="4" fillId="0" borderId="22" xfId="0" applyNumberFormat="1" applyFont="1" applyBorder="1" applyAlignment="1">
      <alignment horizontal="left" vertical="center"/>
    </xf>
    <xf numFmtId="41" fontId="4" fillId="0" borderId="6" xfId="0" applyNumberFormat="1" applyFont="1" applyBorder="1" applyAlignment="1">
      <alignment horizontal="left" vertical="center"/>
    </xf>
    <xf numFmtId="41" fontId="4" fillId="0" borderId="21" xfId="0" applyNumberFormat="1" applyFont="1" applyBorder="1" applyAlignment="1">
      <alignment horizontal="center" vertical="center"/>
    </xf>
    <xf numFmtId="41" fontId="4" fillId="0" borderId="6" xfId="1" applyNumberFormat="1" applyFont="1" applyFill="1" applyBorder="1" applyAlignment="1">
      <alignment horizontal="right" vertical="center"/>
    </xf>
    <xf numFmtId="41" fontId="4" fillId="0" borderId="12" xfId="0" applyNumberFormat="1" applyFont="1" applyBorder="1" applyAlignment="1">
      <alignment horizontal="left" vertical="center"/>
    </xf>
    <xf numFmtId="41" fontId="4" fillId="0" borderId="1" xfId="0" applyNumberFormat="1" applyFont="1" applyBorder="1" applyAlignment="1">
      <alignment horizontal="left" vertical="center"/>
    </xf>
    <xf numFmtId="41" fontId="4" fillId="0" borderId="19" xfId="0" applyNumberFormat="1" applyFont="1" applyBorder="1" applyAlignment="1">
      <alignment horizontal="center" vertical="center"/>
    </xf>
    <xf numFmtId="41" fontId="4" fillId="0" borderId="1" xfId="1" applyNumberFormat="1" applyFont="1" applyFill="1" applyBorder="1" applyAlignment="1">
      <alignment horizontal="right" vertical="center"/>
    </xf>
    <xf numFmtId="41" fontId="0" fillId="0" borderId="65" xfId="0" applyNumberFormat="1" applyBorder="1">
      <alignment vertical="center"/>
    </xf>
    <xf numFmtId="41" fontId="8" fillId="0" borderId="0" xfId="0" applyNumberFormat="1" applyFont="1">
      <alignment vertical="center"/>
    </xf>
    <xf numFmtId="41" fontId="9" fillId="0" borderId="1" xfId="1" applyNumberFormat="1" applyFont="1" applyFill="1" applyBorder="1" applyAlignment="1">
      <alignment horizontal="right" vertical="center"/>
    </xf>
    <xf numFmtId="41" fontId="4" fillId="2" borderId="1" xfId="0" applyNumberFormat="1" applyFont="1" applyFill="1" applyBorder="1" applyAlignment="1">
      <alignment horizontal="center" vertical="center"/>
    </xf>
    <xf numFmtId="41" fontId="0" fillId="2" borderId="19" xfId="0" applyNumberFormat="1" applyFill="1" applyBorder="1" applyAlignment="1">
      <alignment horizontal="center" vertical="center"/>
    </xf>
    <xf numFmtId="0" fontId="4" fillId="0" borderId="14" xfId="1" applyNumberFormat="1" applyFont="1" applyFill="1" applyBorder="1" applyAlignment="1">
      <alignment horizontal="center" vertical="center"/>
    </xf>
    <xf numFmtId="0" fontId="4" fillId="0" borderId="4" xfId="0" applyFont="1" applyBorder="1" applyAlignment="1">
      <alignment horizontal="center" vertical="center"/>
    </xf>
    <xf numFmtId="41" fontId="0" fillId="2" borderId="49" xfId="0" applyNumberFormat="1" applyFill="1" applyBorder="1" applyAlignment="1">
      <alignment horizontal="center" vertical="center"/>
    </xf>
    <xf numFmtId="41" fontId="0" fillId="2" borderId="5" xfId="0" applyNumberFormat="1" applyFill="1" applyBorder="1" applyAlignment="1">
      <alignment horizontal="center" vertical="center"/>
    </xf>
    <xf numFmtId="41" fontId="4" fillId="2" borderId="45" xfId="0" applyNumberFormat="1" applyFont="1" applyFill="1" applyBorder="1" applyAlignment="1">
      <alignment horizontal="center" vertical="center"/>
    </xf>
    <xf numFmtId="41" fontId="4" fillId="2" borderId="5" xfId="0" applyNumberFormat="1" applyFont="1" applyFill="1" applyBorder="1" applyAlignment="1">
      <alignment horizontal="center" vertical="center"/>
    </xf>
    <xf numFmtId="41" fontId="4" fillId="2" borderId="47" xfId="0" applyNumberFormat="1" applyFont="1" applyFill="1" applyBorder="1" applyAlignment="1">
      <alignment horizontal="center" vertical="center"/>
    </xf>
    <xf numFmtId="41" fontId="0" fillId="2" borderId="1" xfId="0" applyNumberFormat="1" applyFill="1" applyBorder="1" applyAlignment="1">
      <alignment horizontal="center" vertical="center" wrapText="1"/>
    </xf>
    <xf numFmtId="41" fontId="0" fillId="2" borderId="41" xfId="0" applyNumberFormat="1" applyFill="1" applyBorder="1" applyAlignment="1">
      <alignment horizontal="center" vertical="center"/>
    </xf>
    <xf numFmtId="41" fontId="8" fillId="2" borderId="19" xfId="0" applyNumberFormat="1" applyFont="1" applyFill="1" applyBorder="1" applyAlignment="1">
      <alignment horizontal="center" vertical="center"/>
    </xf>
    <xf numFmtId="41" fontId="4" fillId="2" borderId="4" xfId="0" applyNumberFormat="1" applyFont="1" applyFill="1" applyBorder="1" applyAlignment="1">
      <alignment horizontal="center" vertical="center"/>
    </xf>
    <xf numFmtId="41" fontId="0" fillId="2" borderId="11" xfId="0" applyNumberFormat="1" applyFill="1" applyBorder="1" applyAlignment="1">
      <alignment horizontal="center" vertical="center"/>
    </xf>
    <xf numFmtId="41" fontId="0" fillId="2" borderId="9" xfId="0" applyNumberFormat="1" applyFill="1" applyBorder="1" applyAlignment="1">
      <alignment horizontal="center" vertical="center"/>
    </xf>
    <xf numFmtId="41" fontId="4" fillId="2" borderId="20" xfId="0" applyNumberFormat="1" applyFont="1" applyFill="1" applyBorder="1" applyAlignment="1">
      <alignment horizontal="center" vertical="center"/>
    </xf>
    <xf numFmtId="41" fontId="4" fillId="2" borderId="9" xfId="0" applyNumberFormat="1" applyFont="1" applyFill="1" applyBorder="1" applyAlignment="1">
      <alignment horizontal="center" vertical="center"/>
    </xf>
    <xf numFmtId="41" fontId="4" fillId="2" borderId="10" xfId="0" applyNumberFormat="1" applyFont="1" applyFill="1" applyBorder="1" applyAlignment="1">
      <alignment horizontal="center" vertical="center"/>
    </xf>
    <xf numFmtId="41" fontId="4" fillId="2" borderId="48" xfId="0" applyNumberFormat="1" applyFont="1" applyFill="1" applyBorder="1" applyAlignment="1">
      <alignment horizontal="center" vertical="center"/>
    </xf>
    <xf numFmtId="41" fontId="8" fillId="2" borderId="82" xfId="0" applyNumberFormat="1" applyFont="1" applyFill="1" applyBorder="1" applyAlignment="1">
      <alignment horizontal="center" vertical="center"/>
    </xf>
    <xf numFmtId="41" fontId="9" fillId="0" borderId="5" xfId="1" applyNumberFormat="1" applyFont="1" applyFill="1" applyBorder="1" applyAlignment="1">
      <alignment horizontal="right" vertical="center"/>
    </xf>
    <xf numFmtId="41" fontId="0" fillId="0" borderId="21" xfId="1" applyNumberFormat="1" applyFont="1" applyFill="1" applyBorder="1">
      <alignment vertical="center"/>
    </xf>
    <xf numFmtId="41" fontId="0" fillId="0" borderId="19" xfId="1" applyNumberFormat="1" applyFont="1" applyFill="1" applyBorder="1">
      <alignment vertical="center"/>
    </xf>
    <xf numFmtId="41" fontId="6" fillId="0" borderId="45" xfId="1" applyNumberFormat="1" applyFont="1" applyFill="1" applyBorder="1">
      <alignment vertical="center"/>
    </xf>
    <xf numFmtId="38" fontId="0" fillId="0" borderId="6" xfId="1" applyFont="1" applyFill="1" applyBorder="1" applyAlignment="1" applyProtection="1">
      <alignment horizontal="left" vertical="center"/>
      <protection locked="0"/>
    </xf>
    <xf numFmtId="38" fontId="0" fillId="0" borderId="23" xfId="1" applyFont="1" applyFill="1" applyBorder="1" applyAlignment="1" applyProtection="1">
      <alignment horizontal="center" vertical="center"/>
      <protection locked="0"/>
    </xf>
    <xf numFmtId="38" fontId="0" fillId="0" borderId="1" xfId="1" applyFont="1" applyFill="1" applyBorder="1" applyAlignment="1" applyProtection="1">
      <alignment horizontal="left" vertical="center"/>
      <protection locked="0"/>
    </xf>
    <xf numFmtId="38" fontId="0" fillId="0" borderId="3" xfId="1" applyFont="1" applyFill="1" applyBorder="1" applyAlignment="1" applyProtection="1">
      <alignment horizontal="center" vertical="center"/>
      <protection locked="0"/>
    </xf>
    <xf numFmtId="38" fontId="0" fillId="2" borderId="55" xfId="1" applyFont="1" applyFill="1" applyBorder="1" applyAlignment="1">
      <alignment horizontal="center" vertical="center" wrapText="1"/>
    </xf>
    <xf numFmtId="0" fontId="0" fillId="0" borderId="1" xfId="1" applyNumberFormat="1" applyFont="1" applyFill="1" applyBorder="1" applyAlignment="1" applyProtection="1">
      <alignment horizontal="left" vertical="center"/>
      <protection locked="0"/>
    </xf>
    <xf numFmtId="38" fontId="0" fillId="0" borderId="37" xfId="1" applyFont="1" applyFill="1" applyBorder="1" applyAlignment="1" applyProtection="1">
      <alignment horizontal="right" vertical="center"/>
      <protection locked="0"/>
    </xf>
    <xf numFmtId="38" fontId="0" fillId="0" borderId="26" xfId="1" applyFont="1" applyFill="1" applyBorder="1" applyAlignment="1" applyProtection="1">
      <alignment horizontal="right" vertical="center"/>
      <protection locked="0"/>
    </xf>
    <xf numFmtId="38" fontId="0" fillId="0" borderId="27" xfId="1" applyFont="1" applyFill="1" applyBorder="1" applyAlignment="1" applyProtection="1">
      <alignment horizontal="right" vertical="center"/>
      <protection locked="0"/>
    </xf>
    <xf numFmtId="41" fontId="0" fillId="0" borderId="11" xfId="1" applyNumberFormat="1" applyFont="1" applyFill="1" applyBorder="1" applyAlignment="1">
      <alignment horizontal="right" vertical="center"/>
    </xf>
    <xf numFmtId="41" fontId="0" fillId="0" borderId="21" xfId="1" applyNumberFormat="1" applyFont="1" applyFill="1" applyBorder="1" applyAlignment="1">
      <alignment horizontal="right" vertical="center"/>
    </xf>
    <xf numFmtId="41" fontId="0" fillId="0" borderId="0" xfId="1" applyNumberFormat="1" applyFont="1" applyAlignment="1">
      <alignment horizontal="center" vertical="center"/>
    </xf>
    <xf numFmtId="41" fontId="0" fillId="0" borderId="0" xfId="1" applyNumberFormat="1" applyFont="1">
      <alignment vertical="center"/>
    </xf>
    <xf numFmtId="0" fontId="0" fillId="0" borderId="6" xfId="0" applyBorder="1" applyAlignment="1">
      <alignment horizontal="left" vertical="center"/>
    </xf>
    <xf numFmtId="0" fontId="0" fillId="0" borderId="6" xfId="0" quotePrefix="1" applyBorder="1" applyAlignment="1">
      <alignment horizontal="center" vertical="center"/>
    </xf>
    <xf numFmtId="38" fontId="0" fillId="0" borderId="72" xfId="1" quotePrefix="1" applyFont="1" applyBorder="1" applyAlignment="1">
      <alignment horizontal="right" vertical="center"/>
    </xf>
    <xf numFmtId="0" fontId="0" fillId="4" borderId="72" xfId="0" applyFill="1" applyBorder="1" applyAlignment="1">
      <alignment horizontal="center" vertical="center"/>
    </xf>
    <xf numFmtId="41" fontId="0" fillId="0" borderId="21" xfId="1" quotePrefix="1" applyNumberFormat="1" applyFont="1" applyFill="1" applyBorder="1" applyAlignment="1">
      <alignment vertical="center"/>
    </xf>
    <xf numFmtId="41" fontId="0" fillId="0" borderId="6" xfId="1" quotePrefix="1" applyNumberFormat="1" applyFont="1" applyFill="1" applyBorder="1" applyAlignment="1">
      <alignment vertical="center"/>
    </xf>
    <xf numFmtId="41" fontId="0" fillId="0" borderId="6" xfId="1" applyNumberFormat="1" applyFont="1" applyFill="1" applyBorder="1" applyAlignment="1">
      <alignment vertical="center"/>
    </xf>
    <xf numFmtId="41" fontId="0" fillId="0" borderId="14" xfId="1" applyNumberFormat="1" applyFont="1" applyFill="1" applyBorder="1" applyAlignment="1">
      <alignment vertical="center"/>
    </xf>
    <xf numFmtId="0" fontId="0" fillId="0" borderId="1" xfId="0" quotePrefix="1" applyBorder="1" applyAlignment="1">
      <alignment horizontal="center" vertical="center"/>
    </xf>
    <xf numFmtId="38" fontId="0" fillId="0" borderId="41" xfId="1" quotePrefix="1" applyFont="1" applyBorder="1" applyAlignment="1">
      <alignment horizontal="right" vertical="center"/>
    </xf>
    <xf numFmtId="0" fontId="0" fillId="4" borderId="41" xfId="0" applyFill="1" applyBorder="1" applyAlignment="1">
      <alignment horizontal="center" vertical="center"/>
    </xf>
    <xf numFmtId="41" fontId="0" fillId="0" borderId="19" xfId="1" quotePrefix="1" applyNumberFormat="1" applyFont="1" applyFill="1" applyBorder="1" applyAlignment="1">
      <alignment vertical="center"/>
    </xf>
    <xf numFmtId="41" fontId="0" fillId="0" borderId="1" xfId="1" quotePrefix="1" applyNumberFormat="1" applyFont="1" applyFill="1" applyBorder="1" applyAlignment="1">
      <alignment vertical="center"/>
    </xf>
    <xf numFmtId="41" fontId="0" fillId="0" borderId="1" xfId="1" applyNumberFormat="1" applyFont="1" applyFill="1" applyBorder="1" applyAlignment="1">
      <alignment vertical="center"/>
    </xf>
    <xf numFmtId="41" fontId="0" fillId="0" borderId="4" xfId="1" applyNumberFormat="1" applyFont="1" applyFill="1" applyBorder="1" applyAlignment="1">
      <alignment vertical="center"/>
    </xf>
    <xf numFmtId="0" fontId="0" fillId="0" borderId="73" xfId="0" applyBorder="1" applyAlignment="1">
      <alignment horizontal="left" vertical="center"/>
    </xf>
    <xf numFmtId="41" fontId="0" fillId="0" borderId="73" xfId="0" applyNumberFormat="1" applyBorder="1" applyAlignment="1">
      <alignment horizontal="left" vertical="center"/>
    </xf>
    <xf numFmtId="41" fontId="0" fillId="0" borderId="73" xfId="0" quotePrefix="1" applyNumberFormat="1" applyBorder="1" applyAlignment="1">
      <alignment horizontal="center" vertical="center"/>
    </xf>
    <xf numFmtId="41" fontId="0" fillId="0" borderId="75" xfId="1" quotePrefix="1" applyNumberFormat="1" applyFont="1" applyFill="1" applyBorder="1" applyAlignment="1">
      <alignment horizontal="right" vertical="center"/>
    </xf>
    <xf numFmtId="41" fontId="0" fillId="0" borderId="75" xfId="0" applyNumberFormat="1" applyBorder="1" applyAlignment="1">
      <alignment horizontal="center" vertical="center"/>
    </xf>
    <xf numFmtId="41" fontId="0" fillId="0" borderId="74" xfId="1" quotePrefix="1" applyNumberFormat="1" applyFont="1" applyFill="1" applyBorder="1" applyAlignment="1">
      <alignment vertical="center"/>
    </xf>
    <xf numFmtId="41" fontId="0" fillId="0" borderId="73" xfId="1" quotePrefix="1" applyNumberFormat="1" applyFont="1" applyFill="1" applyBorder="1" applyAlignment="1">
      <alignment vertical="center"/>
    </xf>
    <xf numFmtId="41" fontId="0" fillId="0" borderId="73" xfId="1" applyNumberFormat="1" applyFont="1" applyFill="1" applyBorder="1" applyAlignment="1">
      <alignment vertical="center"/>
    </xf>
    <xf numFmtId="41" fontId="0" fillId="0" borderId="80" xfId="1" applyNumberFormat="1" applyFont="1" applyFill="1" applyBorder="1" applyAlignment="1">
      <alignment vertical="center"/>
    </xf>
    <xf numFmtId="38" fontId="0" fillId="2" borderId="4" xfId="1" applyFont="1" applyFill="1" applyBorder="1" applyAlignment="1">
      <alignment horizontal="center" vertical="center" wrapText="1"/>
    </xf>
    <xf numFmtId="0" fontId="0" fillId="2" borderId="73" xfId="0" applyFill="1" applyBorder="1" applyAlignment="1">
      <alignment horizontal="center" vertical="center"/>
    </xf>
    <xf numFmtId="38" fontId="0" fillId="2" borderId="75" xfId="1" applyFont="1" applyFill="1" applyBorder="1" applyAlignment="1">
      <alignment horizontal="center" vertical="center"/>
    </xf>
    <xf numFmtId="0" fontId="0" fillId="2" borderId="75" xfId="0" applyFill="1" applyBorder="1" applyAlignment="1">
      <alignment horizontal="center" vertical="center"/>
    </xf>
    <xf numFmtId="38" fontId="0" fillId="2" borderId="74" xfId="1" applyFont="1" applyFill="1" applyBorder="1" applyAlignment="1">
      <alignment horizontal="center" vertical="center"/>
    </xf>
    <xf numFmtId="38" fontId="0" fillId="2" borderId="73" xfId="1" applyFont="1" applyFill="1" applyBorder="1" applyAlignment="1">
      <alignment horizontal="center" vertical="center" wrapText="1"/>
    </xf>
    <xf numFmtId="38" fontId="0" fillId="2" borderId="80" xfId="1" applyFont="1" applyFill="1" applyBorder="1" applyAlignment="1">
      <alignment horizontal="center" vertical="center" wrapText="1"/>
    </xf>
    <xf numFmtId="41" fontId="0" fillId="7" borderId="87" xfId="1" applyNumberFormat="1" applyFont="1" applyFill="1" applyBorder="1" applyAlignment="1">
      <alignment horizontal="right" vertical="center"/>
    </xf>
    <xf numFmtId="41" fontId="0" fillId="7" borderId="87" xfId="1" applyNumberFormat="1" applyFont="1" applyFill="1" applyBorder="1" applyAlignment="1">
      <alignment horizontal="center" vertical="center"/>
    </xf>
    <xf numFmtId="41" fontId="0" fillId="7" borderId="62" xfId="1" applyNumberFormat="1" applyFont="1" applyFill="1" applyBorder="1" applyAlignment="1">
      <alignment vertical="center"/>
    </xf>
    <xf numFmtId="41" fontId="0" fillId="7" borderId="15" xfId="1" applyNumberFormat="1" applyFont="1" applyFill="1" applyBorder="1" applyAlignment="1">
      <alignment vertical="center"/>
    </xf>
    <xf numFmtId="41" fontId="0" fillId="7" borderId="16" xfId="1" applyNumberFormat="1" applyFont="1" applyFill="1" applyBorder="1" applyAlignment="1">
      <alignment vertical="center"/>
    </xf>
    <xf numFmtId="0" fontId="0" fillId="0" borderId="25" xfId="0" applyBorder="1" applyAlignment="1" applyProtection="1">
      <alignment horizontal="left" vertical="center"/>
      <protection locked="0"/>
    </xf>
    <xf numFmtId="41" fontId="0" fillId="0" borderId="8" xfId="1" applyNumberFormat="1" applyFont="1" applyFill="1" applyBorder="1" applyAlignment="1">
      <alignment horizontal="righ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38" fontId="0" fillId="0" borderId="0" xfId="1" applyFont="1" applyFill="1">
      <alignment vertical="center"/>
    </xf>
    <xf numFmtId="41" fontId="0" fillId="0" borderId="6" xfId="1" applyNumberFormat="1" applyFont="1" applyBorder="1" applyProtection="1">
      <alignment vertical="center"/>
      <protection locked="0"/>
    </xf>
    <xf numFmtId="41" fontId="0" fillId="0" borderId="6" xfId="1" applyNumberFormat="1" applyFont="1" applyFill="1" applyBorder="1" applyAlignment="1">
      <alignment horizontal="center" vertical="center"/>
    </xf>
    <xf numFmtId="41" fontId="0" fillId="0" borderId="14" xfId="1" applyNumberFormat="1" applyFont="1" applyFill="1" applyBorder="1" applyAlignment="1">
      <alignment horizontal="center" vertical="center"/>
    </xf>
    <xf numFmtId="0" fontId="0" fillId="2" borderId="24" xfId="0" applyFill="1" applyBorder="1" applyAlignment="1">
      <alignment horizontal="center" vertical="center"/>
    </xf>
    <xf numFmtId="41" fontId="0" fillId="0" borderId="36" xfId="1" applyNumberFormat="1" applyFont="1" applyFill="1" applyBorder="1">
      <alignment vertical="center"/>
    </xf>
    <xf numFmtId="41" fontId="0" fillId="0" borderId="23" xfId="1" applyNumberFormat="1" applyFont="1" applyBorder="1" applyProtection="1">
      <alignment vertical="center"/>
      <protection locked="0"/>
    </xf>
    <xf numFmtId="176" fontId="0" fillId="0" borderId="1" xfId="0" applyNumberFormat="1" applyBorder="1" applyProtection="1">
      <alignment vertical="center"/>
      <protection locked="0"/>
    </xf>
    <xf numFmtId="0" fontId="0" fillId="0" borderId="1" xfId="0" applyBorder="1" applyProtection="1">
      <alignment vertical="center"/>
      <protection locked="0"/>
    </xf>
    <xf numFmtId="0" fontId="4" fillId="2" borderId="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41" fontId="0" fillId="0" borderId="9" xfId="0" applyNumberFormat="1" applyBorder="1">
      <alignment vertical="center"/>
    </xf>
    <xf numFmtId="0" fontId="0" fillId="0" borderId="50" xfId="0" applyBorder="1" applyProtection="1">
      <alignment vertical="center"/>
      <protection locked="0"/>
    </xf>
    <xf numFmtId="0" fontId="0" fillId="0" borderId="36"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38" fontId="4" fillId="2" borderId="4" xfId="1" applyFont="1" applyFill="1" applyBorder="1" applyAlignment="1">
      <alignment horizontal="center" vertical="center" wrapText="1"/>
    </xf>
    <xf numFmtId="0" fontId="0" fillId="0" borderId="12" xfId="0" applyBorder="1" applyAlignment="1" applyProtection="1">
      <alignment vertical="center" wrapText="1"/>
      <protection locked="0"/>
    </xf>
    <xf numFmtId="0" fontId="4" fillId="2" borderId="19" xfId="0" applyFont="1" applyFill="1" applyBorder="1" applyAlignment="1">
      <alignment horizontal="center" vertical="center"/>
    </xf>
    <xf numFmtId="38" fontId="0" fillId="6" borderId="20" xfId="1" applyFont="1" applyFill="1" applyBorder="1" applyAlignment="1">
      <alignment horizontal="right" vertical="center"/>
    </xf>
    <xf numFmtId="38" fontId="0" fillId="6" borderId="9" xfId="1" applyFont="1" applyFill="1" applyBorder="1" applyAlignment="1">
      <alignment horizontal="right" vertical="center"/>
    </xf>
    <xf numFmtId="38" fontId="0" fillId="6" borderId="10" xfId="1" applyFont="1" applyFill="1" applyBorder="1" applyAlignment="1">
      <alignment horizontal="right" vertical="center"/>
    </xf>
    <xf numFmtId="0" fontId="4" fillId="2" borderId="4" xfId="0" applyFont="1" applyFill="1" applyBorder="1" applyAlignment="1">
      <alignment horizontal="center" vertical="center" wrapText="1"/>
    </xf>
    <xf numFmtId="38" fontId="0" fillId="6" borderId="9" xfId="1" applyFont="1" applyFill="1" applyBorder="1" applyAlignment="1" applyProtection="1">
      <alignment horizontal="right" vertical="center"/>
      <protection locked="0"/>
    </xf>
    <xf numFmtId="38" fontId="0" fillId="0" borderId="1" xfId="1" applyFont="1" applyFill="1" applyBorder="1">
      <alignment vertical="center"/>
    </xf>
    <xf numFmtId="10" fontId="4" fillId="0" borderId="1" xfId="2" applyNumberFormat="1" applyFont="1" applyFill="1" applyBorder="1" applyAlignment="1">
      <alignment horizontal="right" vertical="center"/>
    </xf>
    <xf numFmtId="41" fontId="0" fillId="0" borderId="1" xfId="1" applyNumberFormat="1" applyFont="1" applyFill="1" applyBorder="1" applyAlignment="1">
      <alignment horizontal="right" vertical="center"/>
    </xf>
    <xf numFmtId="41" fontId="3" fillId="0" borderId="23" xfId="1" applyNumberFormat="1" applyFont="1" applyFill="1" applyBorder="1" applyAlignment="1" applyProtection="1">
      <alignment horizontal="right" vertical="center"/>
      <protection locked="0"/>
    </xf>
    <xf numFmtId="41" fontId="3" fillId="0" borderId="6" xfId="1" applyNumberFormat="1" applyFont="1" applyFill="1" applyBorder="1" applyAlignment="1" applyProtection="1">
      <alignment horizontal="right" vertical="center"/>
      <protection locked="0"/>
    </xf>
    <xf numFmtId="41" fontId="0" fillId="0" borderId="12" xfId="1" applyNumberFormat="1" applyFont="1" applyFill="1" applyBorder="1" applyProtection="1">
      <alignment vertical="center"/>
      <protection locked="0"/>
    </xf>
    <xf numFmtId="41" fontId="0" fillId="0" borderId="1" xfId="1" applyNumberFormat="1" applyFont="1" applyFill="1" applyBorder="1" applyProtection="1">
      <alignment vertical="center"/>
      <protection locked="0"/>
    </xf>
    <xf numFmtId="41" fontId="0" fillId="0" borderId="3" xfId="1" applyNumberFormat="1" applyFont="1" applyFill="1" applyBorder="1" applyProtection="1">
      <alignment vertical="center"/>
      <protection locked="0"/>
    </xf>
    <xf numFmtId="41" fontId="0" fillId="0" borderId="1" xfId="1" applyNumberFormat="1" applyFont="1" applyFill="1" applyBorder="1">
      <alignment vertical="center"/>
    </xf>
    <xf numFmtId="41" fontId="0" fillId="0" borderId="4" xfId="1" applyNumberFormat="1" applyFont="1" applyFill="1" applyBorder="1">
      <alignment vertical="center"/>
    </xf>
    <xf numFmtId="41" fontId="0" fillId="0" borderId="19" xfId="1" applyNumberFormat="1" applyFont="1" applyFill="1" applyBorder="1" applyProtection="1">
      <alignment vertical="center"/>
      <protection locked="0"/>
    </xf>
    <xf numFmtId="41" fontId="0" fillId="0" borderId="4" xfId="1" applyNumberFormat="1" applyFont="1" applyFill="1" applyBorder="1" applyProtection="1">
      <alignment vertical="center"/>
      <protection locked="0"/>
    </xf>
    <xf numFmtId="0" fontId="0" fillId="0" borderId="6" xfId="1" applyNumberFormat="1" applyFont="1" applyFill="1" applyBorder="1" applyAlignment="1" applyProtection="1">
      <alignment horizontal="left" vertical="center"/>
      <protection locked="0"/>
    </xf>
    <xf numFmtId="41" fontId="0" fillId="0" borderId="22" xfId="1" applyNumberFormat="1" applyFont="1" applyFill="1" applyBorder="1" applyAlignment="1">
      <alignment horizontal="right" vertical="center" wrapText="1"/>
    </xf>
    <xf numFmtId="0" fontId="0" fillId="0" borderId="6" xfId="1" applyNumberFormat="1" applyFont="1" applyFill="1" applyBorder="1" applyAlignment="1" applyProtection="1">
      <alignment horizontal="left" vertical="center" wrapText="1"/>
      <protection locked="0"/>
    </xf>
    <xf numFmtId="41" fontId="0" fillId="0" borderId="12" xfId="1" applyNumberFormat="1" applyFont="1" applyFill="1" applyBorder="1" applyAlignment="1">
      <alignment horizontal="right" vertical="center" wrapText="1"/>
    </xf>
    <xf numFmtId="0" fontId="0" fillId="0" borderId="1" xfId="1" applyNumberFormat="1"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41" fontId="0" fillId="5" borderId="11" xfId="1" applyNumberFormat="1" applyFont="1" applyFill="1" applyBorder="1" applyAlignment="1">
      <alignment horizontal="right" vertical="center"/>
    </xf>
    <xf numFmtId="41" fontId="0" fillId="5" borderId="9" xfId="1" applyNumberFormat="1" applyFont="1" applyFill="1" applyBorder="1" applyAlignment="1" applyProtection="1">
      <alignment horizontal="right" vertical="center"/>
      <protection locked="0"/>
    </xf>
    <xf numFmtId="41" fontId="0" fillId="5" borderId="10" xfId="1" applyNumberFormat="1" applyFont="1" applyFill="1" applyBorder="1" applyAlignment="1" applyProtection="1">
      <alignment horizontal="right" vertical="center"/>
      <protection locked="0"/>
    </xf>
    <xf numFmtId="41" fontId="0" fillId="5" borderId="11" xfId="1" applyNumberFormat="1" applyFont="1" applyFill="1" applyBorder="1" applyAlignment="1" applyProtection="1">
      <alignment horizontal="right" vertical="center"/>
      <protection locked="0"/>
    </xf>
    <xf numFmtId="41" fontId="0" fillId="5" borderId="20" xfId="1" applyNumberFormat="1" applyFont="1" applyFill="1" applyBorder="1" applyAlignment="1">
      <alignment horizontal="right" vertical="center"/>
    </xf>
    <xf numFmtId="41" fontId="0" fillId="5" borderId="16" xfId="1" applyNumberFormat="1" applyFont="1" applyFill="1" applyBorder="1" applyAlignment="1">
      <alignment horizontal="right" vertical="center"/>
    </xf>
    <xf numFmtId="41" fontId="0" fillId="0" borderId="7" xfId="1" applyNumberFormat="1" applyFont="1" applyFill="1" applyBorder="1" applyAlignment="1" applyProtection="1">
      <alignment horizontal="right" vertical="center"/>
      <protection locked="0"/>
    </xf>
    <xf numFmtId="41" fontId="0" fillId="0" borderId="2" xfId="1" applyNumberFormat="1" applyFont="1" applyFill="1" applyBorder="1" applyAlignment="1" applyProtection="1">
      <alignment horizontal="right" vertical="center"/>
      <protection locked="0"/>
    </xf>
    <xf numFmtId="41" fontId="0" fillId="0" borderId="17" xfId="1" applyNumberFormat="1" applyFont="1" applyFill="1" applyBorder="1" applyProtection="1">
      <alignment vertical="center"/>
      <protection locked="0"/>
    </xf>
    <xf numFmtId="41" fontId="0" fillId="0" borderId="32" xfId="1" applyNumberFormat="1" applyFont="1" applyFill="1" applyBorder="1">
      <alignment vertical="center"/>
    </xf>
    <xf numFmtId="0" fontId="0" fillId="0" borderId="41" xfId="0" applyBorder="1" applyAlignment="1">
      <alignment horizontal="center" vertical="center"/>
    </xf>
    <xf numFmtId="38" fontId="0" fillId="0" borderId="1" xfId="1" applyFont="1" applyFill="1" applyBorder="1" applyAlignment="1">
      <alignment horizontal="left" vertical="center"/>
    </xf>
    <xf numFmtId="38" fontId="0" fillId="0" borderId="1" xfId="1" applyFont="1" applyFill="1" applyBorder="1" applyAlignment="1">
      <alignment horizontal="center" vertical="center"/>
    </xf>
    <xf numFmtId="38" fontId="0" fillId="5" borderId="1" xfId="1" applyFont="1" applyFill="1" applyBorder="1">
      <alignment vertical="center"/>
    </xf>
    <xf numFmtId="41" fontId="4" fillId="0" borderId="54" xfId="0" applyNumberFormat="1" applyFont="1" applyBorder="1" applyAlignment="1">
      <alignment horizontal="left" vertical="center"/>
    </xf>
    <xf numFmtId="41" fontId="4" fillId="0" borderId="15" xfId="0" applyNumberFormat="1" applyFont="1" applyBorder="1" applyAlignment="1">
      <alignment horizontal="left" vertical="center"/>
    </xf>
    <xf numFmtId="41" fontId="4" fillId="0" borderId="62" xfId="0" applyNumberFormat="1" applyFont="1" applyBorder="1" applyAlignment="1">
      <alignment horizontal="center" vertical="center"/>
    </xf>
    <xf numFmtId="41" fontId="4" fillId="0" borderId="62" xfId="1" applyNumberFormat="1" applyFont="1" applyFill="1" applyBorder="1" applyAlignment="1">
      <alignment horizontal="right" vertical="center"/>
    </xf>
    <xf numFmtId="0" fontId="4" fillId="0" borderId="69" xfId="0" applyFont="1" applyBorder="1" applyAlignment="1">
      <alignment horizontal="center" vertical="center"/>
    </xf>
    <xf numFmtId="0" fontId="4" fillId="0" borderId="63" xfId="0" applyFont="1" applyBorder="1" applyAlignment="1">
      <alignment horizontal="center" vertical="center"/>
    </xf>
    <xf numFmtId="41" fontId="4" fillId="0" borderId="45" xfId="0" applyNumberFormat="1" applyFont="1" applyBorder="1" applyAlignment="1">
      <alignment horizontal="center" vertical="center"/>
    </xf>
    <xf numFmtId="41" fontId="0" fillId="5" borderId="53" xfId="1" applyNumberFormat="1" applyFont="1" applyFill="1" applyBorder="1">
      <alignment vertical="center"/>
    </xf>
    <xf numFmtId="41" fontId="0" fillId="5" borderId="83" xfId="1" applyNumberFormat="1" applyFont="1" applyFill="1" applyBorder="1">
      <alignment vertical="center"/>
    </xf>
    <xf numFmtId="41" fontId="8" fillId="5" borderId="53" xfId="1" applyNumberFormat="1" applyFont="1" applyFill="1" applyBorder="1">
      <alignment vertical="center"/>
    </xf>
    <xf numFmtId="41" fontId="0" fillId="0" borderId="41" xfId="1" applyNumberFormat="1" applyFont="1" applyFill="1" applyBorder="1">
      <alignment vertical="center"/>
    </xf>
    <xf numFmtId="41" fontId="8" fillId="0" borderId="19" xfId="1" applyNumberFormat="1" applyFont="1" applyFill="1" applyBorder="1">
      <alignment vertical="center"/>
    </xf>
    <xf numFmtId="41" fontId="0" fillId="0" borderId="72" xfId="1" applyNumberFormat="1" applyFont="1" applyFill="1" applyBorder="1">
      <alignment vertical="center"/>
    </xf>
    <xf numFmtId="0" fontId="4" fillId="2" borderId="3" xfId="0" applyFont="1" applyFill="1" applyBorder="1" applyAlignment="1">
      <alignment horizontal="center" vertical="center"/>
    </xf>
    <xf numFmtId="41" fontId="4" fillId="2" borderId="17" xfId="0" applyNumberFormat="1" applyFont="1" applyFill="1" applyBorder="1" applyAlignment="1">
      <alignment horizontal="center" vertical="center"/>
    </xf>
    <xf numFmtId="41" fontId="0" fillId="0" borderId="3" xfId="0" applyNumberFormat="1" applyBorder="1" applyAlignment="1">
      <alignment horizontal="right" vertical="center"/>
    </xf>
    <xf numFmtId="41" fontId="0" fillId="0" borderId="56" xfId="0" applyNumberFormat="1" applyBorder="1" applyAlignment="1">
      <alignment horizontal="right" vertical="center"/>
    </xf>
    <xf numFmtId="41" fontId="8" fillId="0" borderId="21" xfId="1" applyNumberFormat="1" applyFont="1" applyFill="1" applyBorder="1">
      <alignment vertical="center"/>
    </xf>
    <xf numFmtId="41" fontId="0" fillId="0" borderId="23" xfId="0" applyNumberFormat="1" applyBorder="1" applyAlignment="1">
      <alignment horizontal="right" vertical="center"/>
    </xf>
    <xf numFmtId="41" fontId="4" fillId="0" borderId="49" xfId="0" applyNumberFormat="1" applyFont="1" applyBorder="1" applyAlignment="1">
      <alignment horizontal="left" vertical="center"/>
    </xf>
    <xf numFmtId="41" fontId="4" fillId="0" borderId="5" xfId="0" applyNumberFormat="1" applyFont="1" applyBorder="1" applyAlignment="1">
      <alignment horizontal="left" vertical="center"/>
    </xf>
    <xf numFmtId="41" fontId="4" fillId="0" borderId="45" xfId="1" applyNumberFormat="1" applyFont="1" applyFill="1" applyBorder="1" applyAlignment="1">
      <alignment horizontal="right" vertical="center"/>
    </xf>
    <xf numFmtId="0" fontId="4" fillId="0" borderId="68" xfId="0" applyFont="1" applyBorder="1" applyAlignment="1">
      <alignment horizontal="center" vertical="center"/>
    </xf>
    <xf numFmtId="41" fontId="0" fillId="0" borderId="45" xfId="1" applyNumberFormat="1" applyFont="1" applyFill="1" applyBorder="1">
      <alignment vertical="center"/>
    </xf>
    <xf numFmtId="41" fontId="0" fillId="0" borderId="5" xfId="1" applyNumberFormat="1" applyFont="1" applyFill="1" applyBorder="1">
      <alignment vertical="center"/>
    </xf>
    <xf numFmtId="41" fontId="0" fillId="0" borderId="46" xfId="1" applyNumberFormat="1" applyFont="1" applyFill="1" applyBorder="1">
      <alignment vertical="center"/>
    </xf>
    <xf numFmtId="0" fontId="0" fillId="0" borderId="3" xfId="0" applyBorder="1" applyAlignment="1">
      <alignment horizontal="right" vertical="center"/>
    </xf>
    <xf numFmtId="0" fontId="0" fillId="0" borderId="56" xfId="0" applyBorder="1" applyAlignment="1">
      <alignment horizontal="right" vertical="center"/>
    </xf>
    <xf numFmtId="41" fontId="0" fillId="2" borderId="12" xfId="0" applyNumberFormat="1" applyFill="1" applyBorder="1" applyAlignment="1">
      <alignment horizontal="center" vertical="center"/>
    </xf>
    <xf numFmtId="40" fontId="4" fillId="0" borderId="19" xfId="1" applyNumberFormat="1" applyFont="1" applyFill="1" applyBorder="1" applyAlignment="1">
      <alignment horizontal="right" vertical="center"/>
    </xf>
    <xf numFmtId="41" fontId="4" fillId="2" borderId="49" xfId="0" applyNumberFormat="1" applyFont="1" applyFill="1" applyBorder="1" applyAlignment="1">
      <alignment horizontal="center" vertical="center"/>
    </xf>
    <xf numFmtId="41" fontId="4" fillId="0" borderId="54" xfId="1" applyNumberFormat="1" applyFont="1" applyFill="1" applyBorder="1">
      <alignment vertical="center"/>
    </xf>
    <xf numFmtId="41" fontId="0" fillId="5" borderId="54" xfId="1" applyNumberFormat="1" applyFont="1" applyFill="1" applyBorder="1">
      <alignment vertical="center"/>
    </xf>
    <xf numFmtId="41" fontId="4" fillId="2" borderId="63" xfId="0" applyNumberFormat="1" applyFont="1" applyFill="1" applyBorder="1" applyAlignment="1">
      <alignment horizontal="center" vertical="center"/>
    </xf>
    <xf numFmtId="41" fontId="4" fillId="2" borderId="68" xfId="0" applyNumberFormat="1" applyFont="1" applyFill="1" applyBorder="1" applyAlignment="1">
      <alignment horizontal="center" vertical="center"/>
    </xf>
    <xf numFmtId="41" fontId="0" fillId="0" borderId="63" xfId="1" applyNumberFormat="1" applyFont="1" applyFill="1" applyBorder="1" applyAlignment="1">
      <alignment vertical="center"/>
    </xf>
    <xf numFmtId="41" fontId="0" fillId="0" borderId="66" xfId="1" applyNumberFormat="1" applyFont="1" applyFill="1" applyBorder="1">
      <alignment vertical="center"/>
    </xf>
    <xf numFmtId="41" fontId="0" fillId="5" borderId="69" xfId="1" applyNumberFormat="1" applyFont="1" applyFill="1" applyBorder="1">
      <alignment vertical="center"/>
    </xf>
    <xf numFmtId="41" fontId="7" fillId="2" borderId="41" xfId="0" applyNumberFormat="1" applyFont="1" applyFill="1" applyBorder="1" applyAlignment="1">
      <alignment horizontal="center" vertical="center"/>
    </xf>
    <xf numFmtId="41" fontId="8" fillId="2" borderId="46" xfId="0" applyNumberFormat="1" applyFont="1" applyFill="1" applyBorder="1" applyAlignment="1">
      <alignment horizontal="center" vertical="center"/>
    </xf>
    <xf numFmtId="41" fontId="0" fillId="0" borderId="41" xfId="0" applyNumberFormat="1" applyBorder="1" applyAlignment="1">
      <alignment horizontal="right" vertical="center"/>
    </xf>
    <xf numFmtId="41" fontId="9" fillId="0" borderId="87" xfId="1" applyNumberFormat="1" applyFont="1" applyFill="1" applyBorder="1" applyAlignment="1">
      <alignment vertical="center"/>
    </xf>
    <xf numFmtId="41" fontId="8" fillId="5" borderId="87" xfId="1" applyNumberFormat="1" applyFont="1" applyFill="1" applyBorder="1">
      <alignment vertical="center"/>
    </xf>
    <xf numFmtId="41" fontId="4" fillId="0" borderId="12" xfId="1" applyNumberFormat="1" applyFont="1" applyFill="1" applyBorder="1" applyAlignment="1">
      <alignment vertical="center"/>
    </xf>
    <xf numFmtId="0" fontId="4" fillId="0" borderId="6" xfId="0" applyFont="1" applyBorder="1" applyAlignment="1">
      <alignment horizontal="left" vertical="center"/>
    </xf>
    <xf numFmtId="38" fontId="0" fillId="0" borderId="72" xfId="1" quotePrefix="1" applyFont="1" applyFill="1" applyBorder="1" applyAlignment="1">
      <alignment horizontal="right" vertical="center"/>
    </xf>
    <xf numFmtId="0" fontId="0" fillId="0" borderId="72" xfId="0" applyBorder="1" applyAlignment="1">
      <alignment horizontal="center" vertical="center"/>
    </xf>
    <xf numFmtId="38" fontId="0" fillId="2" borderId="53" xfId="1" applyFont="1" applyFill="1" applyBorder="1" applyAlignment="1">
      <alignment horizontal="center" vertical="center" wrapText="1"/>
    </xf>
    <xf numFmtId="38" fontId="0" fillId="0" borderId="0" xfId="1" applyFont="1" applyAlignment="1">
      <alignment horizontal="right" vertical="center"/>
    </xf>
    <xf numFmtId="38" fontId="4" fillId="2" borderId="33" xfId="1" applyFont="1" applyFill="1" applyBorder="1" applyAlignment="1">
      <alignment horizontal="center" vertical="center"/>
    </xf>
    <xf numFmtId="38" fontId="4" fillId="2" borderId="34" xfId="1" applyFont="1" applyFill="1" applyBorder="1" applyAlignment="1">
      <alignment horizontal="center" vertical="center"/>
    </xf>
    <xf numFmtId="38" fontId="4" fillId="2" borderId="35" xfId="1" applyFont="1" applyFill="1" applyBorder="1" applyAlignment="1">
      <alignment horizontal="center" vertical="center"/>
    </xf>
    <xf numFmtId="38" fontId="0" fillId="0" borderId="7" xfId="1" applyFont="1" applyBorder="1" applyAlignment="1">
      <alignment vertical="center" wrapText="1"/>
    </xf>
    <xf numFmtId="38" fontId="0" fillId="0" borderId="2" xfId="1" applyFont="1" applyBorder="1" applyAlignment="1">
      <alignment vertical="center" wrapText="1"/>
    </xf>
    <xf numFmtId="38" fontId="0" fillId="0" borderId="18" xfId="1" applyFont="1" applyBorder="1" applyProtection="1">
      <alignment vertical="center"/>
      <protection locked="0"/>
    </xf>
    <xf numFmtId="38" fontId="0" fillId="0" borderId="2" xfId="1" applyFont="1" applyBorder="1" applyProtection="1">
      <alignment vertical="center"/>
      <protection locked="0"/>
    </xf>
    <xf numFmtId="38" fontId="0" fillId="0" borderId="7" xfId="1" applyFont="1" applyBorder="1" applyProtection="1">
      <alignment vertical="center"/>
      <protection locked="0"/>
    </xf>
    <xf numFmtId="38" fontId="0" fillId="0" borderId="7" xfId="1" applyFont="1" applyBorder="1">
      <alignment vertical="center"/>
    </xf>
    <xf numFmtId="38" fontId="0" fillId="0" borderId="12" xfId="1" applyFont="1" applyBorder="1" applyAlignment="1">
      <alignment vertical="center" wrapText="1"/>
    </xf>
    <xf numFmtId="38" fontId="0" fillId="0" borderId="1" xfId="1" applyFont="1" applyBorder="1" applyAlignment="1">
      <alignment vertical="center" wrapText="1"/>
    </xf>
    <xf numFmtId="38" fontId="0" fillId="0" borderId="19" xfId="1" applyFont="1" applyBorder="1" applyProtection="1">
      <alignment vertical="center"/>
      <protection locked="0"/>
    </xf>
    <xf numFmtId="38" fontId="0" fillId="0" borderId="1" xfId="1" applyFont="1" applyBorder="1" applyProtection="1">
      <alignment vertical="center"/>
      <protection locked="0"/>
    </xf>
    <xf numFmtId="38" fontId="0" fillId="0" borderId="12" xfId="1" applyFont="1" applyBorder="1" applyProtection="1">
      <alignment vertical="center"/>
      <protection locked="0"/>
    </xf>
    <xf numFmtId="38" fontId="0" fillId="0" borderId="12" xfId="1" applyFont="1" applyBorder="1">
      <alignment vertical="center"/>
    </xf>
    <xf numFmtId="0" fontId="0" fillId="2" borderId="88" xfId="0" applyFill="1" applyBorder="1" applyAlignment="1">
      <alignment horizontal="center" vertical="center"/>
    </xf>
    <xf numFmtId="0" fontId="0" fillId="0" borderId="22" xfId="0" applyBorder="1" applyAlignment="1">
      <alignment horizontal="left" vertical="center"/>
    </xf>
    <xf numFmtId="0" fontId="0" fillId="0" borderId="12" xfId="0" applyBorder="1" applyAlignment="1">
      <alignment horizontal="left" vertical="center"/>
    </xf>
    <xf numFmtId="0" fontId="0" fillId="0" borderId="88" xfId="0" applyBorder="1" applyAlignment="1">
      <alignment horizontal="left" vertical="center"/>
    </xf>
    <xf numFmtId="38" fontId="0" fillId="2" borderId="34" xfId="1" applyFont="1" applyFill="1" applyBorder="1" applyAlignment="1">
      <alignment horizontal="center" vertical="center"/>
    </xf>
    <xf numFmtId="38" fontId="0" fillId="2" borderId="35" xfId="1" applyFont="1" applyFill="1" applyBorder="1" applyAlignment="1">
      <alignment horizontal="center" vertical="center"/>
    </xf>
    <xf numFmtId="38" fontId="0" fillId="2" borderId="33" xfId="1" applyFont="1" applyFill="1" applyBorder="1" applyAlignment="1">
      <alignment horizontal="center" vertical="center" wrapText="1"/>
    </xf>
    <xf numFmtId="38" fontId="0" fillId="2" borderId="34" xfId="1" applyFont="1" applyFill="1" applyBorder="1" applyAlignment="1">
      <alignment horizontal="center" vertical="center" wrapText="1"/>
    </xf>
    <xf numFmtId="41" fontId="0" fillId="0" borderId="3" xfId="1" applyNumberFormat="1" applyFont="1" applyFill="1" applyBorder="1" applyAlignment="1" applyProtection="1">
      <alignment horizontal="right" vertical="center"/>
      <protection locked="0"/>
    </xf>
    <xf numFmtId="41" fontId="0" fillId="0" borderId="56" xfId="1" applyNumberFormat="1" applyFont="1" applyFill="1" applyBorder="1" applyAlignment="1" applyProtection="1">
      <alignment horizontal="right" vertical="center"/>
      <protection locked="0"/>
    </xf>
    <xf numFmtId="38" fontId="0" fillId="4" borderId="49" xfId="1" applyFont="1" applyFill="1" applyBorder="1" applyAlignment="1" applyProtection="1">
      <alignment horizontal="left" vertical="center" wrapText="1"/>
      <protection locked="0"/>
    </xf>
    <xf numFmtId="38" fontId="0" fillId="4" borderId="5" xfId="1" applyFont="1" applyFill="1" applyBorder="1" applyAlignment="1" applyProtection="1">
      <alignment horizontal="left" vertical="center"/>
      <protection locked="0"/>
    </xf>
    <xf numFmtId="38" fontId="0" fillId="4" borderId="56" xfId="1" applyFont="1" applyFill="1" applyBorder="1" applyAlignment="1" applyProtection="1">
      <alignment horizontal="left" vertical="center"/>
      <protection locked="0"/>
    </xf>
    <xf numFmtId="41" fontId="0" fillId="0" borderId="49" xfId="1" applyNumberFormat="1" applyFont="1" applyFill="1" applyBorder="1" applyProtection="1">
      <alignment vertical="center"/>
      <protection locked="0"/>
    </xf>
    <xf numFmtId="41" fontId="0" fillId="0" borderId="5" xfId="1" applyNumberFormat="1" applyFont="1" applyFill="1" applyBorder="1" applyProtection="1">
      <alignment vertical="center"/>
      <protection locked="0"/>
    </xf>
    <xf numFmtId="41" fontId="0" fillId="0" borderId="56" xfId="1" applyNumberFormat="1" applyFont="1" applyFill="1" applyBorder="1" applyProtection="1">
      <alignment vertical="center"/>
      <protection locked="0"/>
    </xf>
    <xf numFmtId="41" fontId="0" fillId="0" borderId="47" xfId="1" applyNumberFormat="1" applyFont="1" applyFill="1" applyBorder="1">
      <alignment vertical="center"/>
    </xf>
    <xf numFmtId="41" fontId="0" fillId="0" borderId="45" xfId="1" applyNumberFormat="1" applyFont="1" applyFill="1" applyBorder="1" applyProtection="1">
      <alignment vertical="center"/>
      <protection locked="0"/>
    </xf>
    <xf numFmtId="41" fontId="0" fillId="0" borderId="47" xfId="1" applyNumberFormat="1" applyFont="1" applyFill="1" applyBorder="1" applyProtection="1">
      <alignment vertical="center"/>
      <protection locked="0"/>
    </xf>
    <xf numFmtId="10" fontId="4" fillId="0" borderId="2" xfId="2" applyNumberFormat="1" applyFont="1" applyFill="1" applyBorder="1" applyAlignment="1">
      <alignment horizontal="right" vertical="center"/>
    </xf>
    <xf numFmtId="41" fontId="0" fillId="0" borderId="2" xfId="1" applyNumberFormat="1" applyFont="1" applyFill="1" applyBorder="1" applyAlignment="1">
      <alignment horizontal="right" vertical="center"/>
    </xf>
    <xf numFmtId="41" fontId="0" fillId="0" borderId="15" xfId="1" applyNumberFormat="1" applyFont="1" applyFill="1" applyBorder="1" applyAlignment="1" applyProtection="1">
      <alignment horizontal="right" vertical="center"/>
      <protection locked="0"/>
    </xf>
    <xf numFmtId="10" fontId="4" fillId="0" borderId="15" xfId="2" applyNumberFormat="1" applyFont="1" applyFill="1" applyBorder="1" applyAlignment="1">
      <alignment horizontal="right" vertical="center"/>
    </xf>
    <xf numFmtId="41" fontId="0" fillId="0" borderId="15" xfId="1" applyNumberFormat="1" applyFont="1" applyFill="1" applyBorder="1" applyAlignment="1">
      <alignment horizontal="right" vertical="center"/>
    </xf>
    <xf numFmtId="41" fontId="0" fillId="0" borderId="9" xfId="1" applyNumberFormat="1" applyFont="1" applyFill="1" applyBorder="1" applyAlignment="1">
      <alignment horizontal="center" vertical="center"/>
    </xf>
    <xf numFmtId="41" fontId="0" fillId="0" borderId="10" xfId="1" applyNumberFormat="1" applyFont="1" applyFill="1" applyBorder="1" applyAlignment="1">
      <alignment horizontal="center" vertical="center"/>
    </xf>
    <xf numFmtId="38" fontId="0" fillId="0" borderId="49" xfId="1" applyFont="1" applyBorder="1" applyProtection="1">
      <alignment vertical="center"/>
      <protection locked="0"/>
    </xf>
    <xf numFmtId="38" fontId="0" fillId="0" borderId="57" xfId="1" applyFont="1" applyBorder="1" applyProtection="1">
      <alignment vertical="center"/>
      <protection locked="0"/>
    </xf>
    <xf numFmtId="38" fontId="0" fillId="2" borderId="34" xfId="1" applyFont="1" applyFill="1" applyBorder="1" applyAlignment="1">
      <alignment horizontal="center" vertical="center"/>
    </xf>
    <xf numFmtId="38" fontId="0" fillId="2" borderId="35" xfId="1" applyFont="1" applyFill="1" applyBorder="1" applyAlignment="1">
      <alignment horizontal="center" vertical="center"/>
    </xf>
    <xf numFmtId="38" fontId="0" fillId="2" borderId="33" xfId="1" applyFont="1" applyFill="1" applyBorder="1" applyAlignment="1">
      <alignment horizontal="center" vertical="center" wrapText="1"/>
    </xf>
    <xf numFmtId="38" fontId="0" fillId="2" borderId="34" xfId="1" applyFont="1" applyFill="1" applyBorder="1" applyAlignment="1">
      <alignment horizontal="center" vertical="center" wrapText="1"/>
    </xf>
    <xf numFmtId="38" fontId="0" fillId="0" borderId="90" xfId="1" applyFont="1" applyBorder="1">
      <alignment vertical="center"/>
    </xf>
    <xf numFmtId="0" fontId="0" fillId="0" borderId="0" xfId="0" applyFill="1" applyBorder="1" applyAlignment="1">
      <alignment vertical="center"/>
    </xf>
    <xf numFmtId="0" fontId="14" fillId="0" borderId="0" xfId="0" applyFont="1">
      <alignment vertical="center"/>
    </xf>
    <xf numFmtId="0" fontId="12" fillId="9" borderId="24" xfId="0" applyFont="1" applyFill="1" applyBorder="1" applyAlignment="1">
      <alignment horizontal="center" vertical="center"/>
    </xf>
    <xf numFmtId="0" fontId="11" fillId="0" borderId="0" xfId="0" applyFont="1" applyBorder="1" applyAlignment="1">
      <alignment vertical="center"/>
    </xf>
    <xf numFmtId="0" fontId="5" fillId="0" borderId="0" xfId="0" applyFont="1">
      <alignment vertical="center"/>
    </xf>
    <xf numFmtId="0" fontId="15" fillId="8" borderId="24" xfId="0" applyFont="1" applyFill="1" applyBorder="1" applyAlignment="1">
      <alignment horizontal="center" vertical="center"/>
    </xf>
    <xf numFmtId="0" fontId="16" fillId="0" borderId="0" xfId="0" applyFont="1" applyBorder="1" applyAlignment="1">
      <alignment vertical="center"/>
    </xf>
    <xf numFmtId="0" fontId="13" fillId="0" borderId="38" xfId="0" applyFont="1" applyBorder="1" applyAlignment="1">
      <alignment vertical="center"/>
    </xf>
    <xf numFmtId="0" fontId="13" fillId="0" borderId="60" xfId="0" applyFont="1" applyBorder="1" applyAlignment="1">
      <alignment vertical="center"/>
    </xf>
    <xf numFmtId="0" fontId="13" fillId="0" borderId="61" xfId="0" applyFont="1" applyBorder="1" applyAlignment="1">
      <alignment vertical="center"/>
    </xf>
    <xf numFmtId="0" fontId="13" fillId="0" borderId="91" xfId="0" applyFont="1" applyBorder="1" applyAlignment="1">
      <alignment vertical="center"/>
    </xf>
    <xf numFmtId="0" fontId="13" fillId="0" borderId="65" xfId="0" applyFont="1" applyBorder="1" applyAlignment="1">
      <alignment vertical="center"/>
    </xf>
    <xf numFmtId="0" fontId="13" fillId="0" borderId="67" xfId="0" applyFont="1" applyBorder="1" applyAlignment="1">
      <alignment vertical="center"/>
    </xf>
    <xf numFmtId="0" fontId="13" fillId="0" borderId="81" xfId="0" applyFont="1" applyBorder="1" applyAlignment="1">
      <alignment vertical="center"/>
    </xf>
    <xf numFmtId="0" fontId="13" fillId="0" borderId="78" xfId="0" applyFont="1" applyBorder="1" applyAlignment="1">
      <alignment vertical="center"/>
    </xf>
    <xf numFmtId="0" fontId="13" fillId="0" borderId="69" xfId="0" applyFont="1" applyBorder="1" applyAlignment="1">
      <alignment vertical="center"/>
    </xf>
    <xf numFmtId="0" fontId="13" fillId="10" borderId="38" xfId="0" applyFont="1" applyFill="1" applyBorder="1" applyAlignment="1">
      <alignment vertical="center"/>
    </xf>
    <xf numFmtId="0" fontId="13" fillId="10" borderId="60" xfId="0" applyFont="1" applyFill="1" applyBorder="1" applyAlignment="1">
      <alignment vertical="center"/>
    </xf>
    <xf numFmtId="0" fontId="13" fillId="10" borderId="61" xfId="0" applyFont="1" applyFill="1" applyBorder="1" applyAlignment="1">
      <alignment vertical="center"/>
    </xf>
    <xf numFmtId="0" fontId="12" fillId="9" borderId="24" xfId="0" applyFont="1" applyFill="1" applyBorder="1" applyAlignment="1">
      <alignment horizontal="center" vertical="center"/>
    </xf>
    <xf numFmtId="0" fontId="15" fillId="8" borderId="24" xfId="0" applyFont="1" applyFill="1" applyBorder="1" applyAlignment="1">
      <alignment horizontal="center" vertical="center"/>
    </xf>
    <xf numFmtId="0" fontId="12" fillId="9" borderId="24" xfId="0" applyFont="1" applyFill="1" applyBorder="1" applyAlignment="1">
      <alignment horizontal="center" vertical="center" wrapText="1"/>
    </xf>
    <xf numFmtId="38" fontId="4" fillId="2" borderId="7" xfId="1" applyFont="1" applyFill="1" applyBorder="1" applyAlignment="1">
      <alignment horizontal="center" vertical="center"/>
    </xf>
    <xf numFmtId="38" fontId="4" fillId="2" borderId="12" xfId="1" applyFont="1" applyFill="1" applyBorder="1" applyAlignment="1">
      <alignment horizontal="center" vertical="center"/>
    </xf>
    <xf numFmtId="38" fontId="4" fillId="2" borderId="11" xfId="1" applyFont="1" applyFill="1" applyBorder="1" applyAlignment="1">
      <alignment horizontal="center" vertical="center"/>
    </xf>
    <xf numFmtId="38" fontId="4" fillId="2" borderId="2" xfId="1" applyFont="1" applyFill="1" applyBorder="1" applyAlignment="1">
      <alignment horizontal="center" vertical="center"/>
    </xf>
    <xf numFmtId="38" fontId="4" fillId="2" borderId="1" xfId="1" applyFont="1" applyFill="1" applyBorder="1" applyAlignment="1">
      <alignment horizontal="center" vertical="center"/>
    </xf>
    <xf numFmtId="38" fontId="4" fillId="2" borderId="9" xfId="1" applyFont="1" applyFill="1" applyBorder="1" applyAlignment="1">
      <alignment horizontal="center" vertical="center"/>
    </xf>
    <xf numFmtId="38" fontId="0" fillId="2" borderId="13" xfId="1" applyFont="1" applyFill="1" applyBorder="1" applyAlignment="1">
      <alignment horizontal="center" vertical="center" wrapText="1"/>
    </xf>
    <xf numFmtId="38" fontId="0" fillId="2" borderId="39" xfId="1" applyFont="1" applyFill="1" applyBorder="1" applyAlignment="1">
      <alignment horizontal="center" vertical="center" wrapText="1"/>
    </xf>
    <xf numFmtId="38" fontId="0" fillId="2" borderId="40" xfId="1" applyFont="1"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15" xfId="1" applyFont="1" applyFill="1" applyBorder="1" applyAlignment="1">
      <alignment horizontal="center" vertical="center" wrapText="1"/>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10" xfId="1" applyFont="1" applyFill="1" applyBorder="1" applyAlignment="1">
      <alignment horizontal="center" vertical="center"/>
    </xf>
    <xf numFmtId="38" fontId="4" fillId="2" borderId="2"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2"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18" xfId="1" applyFont="1" applyFill="1" applyBorder="1" applyAlignment="1">
      <alignment horizontal="center" vertical="center" wrapText="1"/>
    </xf>
    <xf numFmtId="38" fontId="0" fillId="2" borderId="19" xfId="1" applyFont="1" applyFill="1" applyBorder="1" applyAlignment="1">
      <alignment horizontal="center" vertical="center" wrapText="1"/>
    </xf>
    <xf numFmtId="38" fontId="0" fillId="2" borderId="20" xfId="1" applyFont="1" applyFill="1" applyBorder="1" applyAlignment="1">
      <alignment horizontal="center" vertical="center" wrapText="1"/>
    </xf>
    <xf numFmtId="38" fontId="4" fillId="2" borderId="8"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10" xfId="1" applyFont="1" applyFill="1" applyBorder="1" applyAlignment="1">
      <alignment horizontal="center" vertical="center"/>
    </xf>
    <xf numFmtId="38" fontId="0" fillId="0" borderId="0" xfId="1" applyFont="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0" fillId="6" borderId="11"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 xfId="0" applyFont="1" applyFill="1" applyBorder="1" applyAlignment="1">
      <alignment horizontal="center" vertical="center" wrapText="1"/>
    </xf>
    <xf numFmtId="177" fontId="4" fillId="2" borderId="1" xfId="2"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26" xfId="0" applyFill="1" applyBorder="1" applyAlignment="1">
      <alignment horizontal="center" vertical="center"/>
    </xf>
    <xf numFmtId="0" fontId="0" fillId="2" borderId="42" xfId="0" applyFill="1" applyBorder="1" applyAlignment="1">
      <alignment horizontal="center" vertical="center"/>
    </xf>
    <xf numFmtId="0" fontId="0" fillId="2" borderId="63" xfId="0" applyFill="1" applyBorder="1" applyAlignment="1">
      <alignment horizontal="center" vertical="center"/>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8" xfId="0" applyFill="1" applyBorder="1" applyAlignment="1">
      <alignment horizontal="center" vertical="center"/>
    </xf>
    <xf numFmtId="41" fontId="0" fillId="7" borderId="38" xfId="0" applyNumberFormat="1" applyFill="1" applyBorder="1" applyAlignment="1" applyProtection="1">
      <alignment horizontal="center" vertical="center"/>
      <protection locked="0"/>
    </xf>
    <xf numFmtId="41" fontId="0" fillId="7" borderId="60" xfId="0" applyNumberFormat="1" applyFill="1" applyBorder="1" applyAlignment="1" applyProtection="1">
      <alignment horizontal="center" vertical="center"/>
      <protection locked="0"/>
    </xf>
    <xf numFmtId="41" fontId="0" fillId="7" borderId="61" xfId="0" applyNumberFormat="1" applyFill="1" applyBorder="1" applyAlignment="1" applyProtection="1">
      <alignment horizontal="center" vertical="center"/>
      <protection locked="0"/>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5" borderId="11" xfId="0" applyFill="1" applyBorder="1" applyAlignment="1">
      <alignment horizontal="center" vertical="center"/>
    </xf>
    <xf numFmtId="0" fontId="0" fillId="5" borderId="9" xfId="0" applyFill="1" applyBorder="1" applyAlignment="1">
      <alignment horizontal="center" vertical="center"/>
    </xf>
    <xf numFmtId="38" fontId="0" fillId="2" borderId="7" xfId="1" applyFont="1" applyFill="1" applyBorder="1" applyAlignment="1">
      <alignment horizontal="center" vertical="center"/>
    </xf>
    <xf numFmtId="38" fontId="0" fillId="2" borderId="12"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2" xfId="1" applyFont="1"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38" fontId="0" fillId="2" borderId="39" xfId="1" applyFont="1" applyFill="1" applyBorder="1" applyAlignment="1">
      <alignment horizontal="center" vertical="center"/>
    </xf>
    <xf numFmtId="0" fontId="0" fillId="2" borderId="13" xfId="0" applyFill="1" applyBorder="1" applyAlignment="1">
      <alignment horizontal="center" vertical="center" wrapText="1"/>
    </xf>
    <xf numFmtId="0" fontId="0" fillId="2" borderId="3" xfId="0" applyFill="1" applyBorder="1" applyAlignment="1">
      <alignment horizontal="center" vertical="center"/>
    </xf>
    <xf numFmtId="0" fontId="0" fillId="2" borderId="17" xfId="0" applyFill="1" applyBorder="1" applyAlignment="1">
      <alignment horizontal="center" vertical="center"/>
    </xf>
    <xf numFmtId="0" fontId="0" fillId="2" borderId="13" xfId="0" applyFill="1" applyBorder="1" applyAlignment="1">
      <alignment horizontal="center" vertical="center"/>
    </xf>
    <xf numFmtId="0" fontId="0" fillId="2" borderId="38" xfId="0" applyFill="1"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11" xfId="0" applyFill="1"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5" borderId="38" xfId="0" applyFill="1" applyBorder="1" applyAlignment="1">
      <alignment horizontal="center" vertical="center"/>
    </xf>
    <xf numFmtId="0" fontId="0" fillId="5" borderId="60" xfId="0" applyFill="1" applyBorder="1" applyAlignment="1">
      <alignment horizontal="center" vertical="center"/>
    </xf>
    <xf numFmtId="0" fontId="0" fillId="5" borderId="53" xfId="0" applyFill="1" applyBorder="1" applyAlignment="1">
      <alignment horizontal="center" vertical="center"/>
    </xf>
    <xf numFmtId="38" fontId="0" fillId="2" borderId="33" xfId="1" applyFont="1" applyFill="1" applyBorder="1" applyAlignment="1">
      <alignment horizontal="center" vertical="center"/>
    </xf>
    <xf numFmtId="38" fontId="0" fillId="2" borderId="34" xfId="1" applyFont="1" applyFill="1" applyBorder="1" applyAlignment="1">
      <alignment horizontal="center" vertical="center"/>
    </xf>
    <xf numFmtId="38" fontId="0" fillId="2" borderId="35"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22"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47" xfId="1" applyFont="1" applyFill="1" applyBorder="1" applyAlignment="1">
      <alignment horizontal="center" vertical="center"/>
    </xf>
    <xf numFmtId="38" fontId="0" fillId="2" borderId="21" xfId="1" applyFont="1" applyFill="1" applyBorder="1" applyAlignment="1">
      <alignment horizontal="center" vertical="center" wrapText="1"/>
    </xf>
    <xf numFmtId="38" fontId="0" fillId="2" borderId="45" xfId="1" applyFont="1" applyFill="1" applyBorder="1" applyAlignment="1">
      <alignment horizontal="center" vertical="center" wrapText="1"/>
    </xf>
    <xf numFmtId="38" fontId="0" fillId="2" borderId="23"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70" xfId="1" applyFont="1" applyFill="1" applyBorder="1" applyAlignment="1">
      <alignment horizontal="center" vertical="center"/>
    </xf>
    <xf numFmtId="38" fontId="0" fillId="2" borderId="71" xfId="1" applyFont="1" applyFill="1" applyBorder="1" applyAlignment="1">
      <alignment horizontal="center" vertical="center"/>
    </xf>
    <xf numFmtId="38" fontId="0" fillId="2" borderId="67" xfId="1" applyFont="1" applyFill="1" applyBorder="1" applyAlignment="1">
      <alignment horizontal="center" vertical="center"/>
    </xf>
    <xf numFmtId="38" fontId="0" fillId="2" borderId="69" xfId="1" applyFont="1" applyFill="1" applyBorder="1" applyAlignment="1">
      <alignment horizontal="center" vertical="center"/>
    </xf>
    <xf numFmtId="38" fontId="0" fillId="2" borderId="3" xfId="1" applyFont="1" applyFill="1" applyBorder="1" applyAlignment="1">
      <alignment horizontal="center" vertical="center" wrapText="1"/>
    </xf>
    <xf numFmtId="38" fontId="0" fillId="2" borderId="56" xfId="1" applyFont="1" applyFill="1" applyBorder="1" applyAlignment="1">
      <alignment horizontal="center" vertical="center" wrapText="1"/>
    </xf>
    <xf numFmtId="38" fontId="0" fillId="2" borderId="57" xfId="1" applyFont="1" applyFill="1" applyBorder="1" applyAlignment="1">
      <alignment horizontal="center" vertical="center"/>
    </xf>
    <xf numFmtId="38" fontId="0" fillId="2" borderId="2" xfId="1" applyFont="1" applyFill="1" applyBorder="1" applyAlignment="1">
      <alignment horizontal="center" vertical="center" wrapText="1"/>
    </xf>
    <xf numFmtId="38" fontId="0" fillId="2" borderId="58" xfId="1" applyFont="1" applyFill="1" applyBorder="1" applyAlignment="1">
      <alignment horizontal="center" vertical="center" wrapText="1"/>
    </xf>
    <xf numFmtId="38" fontId="0" fillId="2" borderId="9" xfId="1" applyFont="1" applyFill="1" applyBorder="1" applyAlignment="1">
      <alignment horizontal="center" vertical="center" wrapText="1"/>
    </xf>
    <xf numFmtId="38" fontId="0" fillId="5" borderId="38" xfId="1" applyFont="1" applyFill="1" applyBorder="1" applyAlignment="1">
      <alignment horizontal="center" vertical="center"/>
    </xf>
    <xf numFmtId="38" fontId="0" fillId="5" borderId="60" xfId="1" applyFont="1" applyFill="1" applyBorder="1" applyAlignment="1">
      <alignment horizontal="center" vertical="center"/>
    </xf>
    <xf numFmtId="38" fontId="0" fillId="5" borderId="61" xfId="1" applyFont="1" applyFill="1" applyBorder="1" applyAlignment="1">
      <alignment horizontal="center" vertical="center"/>
    </xf>
    <xf numFmtId="38" fontId="0" fillId="2" borderId="84" xfId="1" applyFont="1" applyFill="1" applyBorder="1" applyAlignment="1">
      <alignment horizontal="center" vertical="center" wrapText="1"/>
    </xf>
    <xf numFmtId="38" fontId="0" fillId="2" borderId="17" xfId="1" applyFont="1" applyFill="1" applyBorder="1" applyAlignment="1">
      <alignment horizontal="center" vertical="center" wrapText="1"/>
    </xf>
    <xf numFmtId="38" fontId="0" fillId="2" borderId="52" xfId="1" applyFont="1" applyFill="1" applyBorder="1" applyAlignment="1">
      <alignment horizontal="center" vertical="center" wrapText="1"/>
    </xf>
    <xf numFmtId="38" fontId="0" fillId="2" borderId="85" xfId="1" applyFont="1" applyFill="1" applyBorder="1" applyAlignment="1">
      <alignment horizontal="center" vertical="center" wrapText="1"/>
    </xf>
    <xf numFmtId="38" fontId="0" fillId="2" borderId="38" xfId="1" applyFont="1" applyFill="1" applyBorder="1" applyAlignment="1">
      <alignment horizontal="center" vertical="center" wrapText="1"/>
    </xf>
    <xf numFmtId="38" fontId="0" fillId="2" borderId="60" xfId="1" applyFont="1" applyFill="1" applyBorder="1" applyAlignment="1">
      <alignment horizontal="center" vertical="center" wrapText="1"/>
    </xf>
    <xf numFmtId="38" fontId="0" fillId="2" borderId="61" xfId="1" applyFont="1" applyFill="1" applyBorder="1" applyAlignment="1">
      <alignment horizontal="center" vertical="center" wrapText="1"/>
    </xf>
    <xf numFmtId="38" fontId="0" fillId="2" borderId="33" xfId="1" applyFont="1" applyFill="1" applyBorder="1" applyAlignment="1">
      <alignment horizontal="center" vertical="center" wrapText="1"/>
    </xf>
    <xf numFmtId="38" fontId="0" fillId="2" borderId="34" xfId="1" applyFont="1" applyFill="1" applyBorder="1" applyAlignment="1">
      <alignment horizontal="center" vertical="center" wrapText="1"/>
    </xf>
    <xf numFmtId="38" fontId="0" fillId="2" borderId="28" xfId="1" applyFont="1" applyFill="1" applyBorder="1" applyAlignment="1">
      <alignment horizontal="center" vertical="center" wrapText="1"/>
    </xf>
    <xf numFmtId="38" fontId="0" fillId="2" borderId="54" xfId="1" applyFont="1" applyFill="1" applyBorder="1" applyAlignment="1">
      <alignment horizontal="center" vertical="center" wrapText="1"/>
    </xf>
    <xf numFmtId="38" fontId="0" fillId="2" borderId="29" xfId="1" applyFont="1" applyFill="1" applyBorder="1" applyAlignment="1">
      <alignment horizontal="center" vertical="center" wrapText="1"/>
    </xf>
    <xf numFmtId="38" fontId="0" fillId="2" borderId="30" xfId="1" applyFont="1" applyFill="1" applyBorder="1" applyAlignment="1">
      <alignment horizontal="center" vertical="center" wrapText="1"/>
    </xf>
    <xf numFmtId="38" fontId="0" fillId="2" borderId="16" xfId="1" applyFont="1" applyFill="1" applyBorder="1" applyAlignment="1">
      <alignment horizontal="center" vertical="center" wrapText="1"/>
    </xf>
    <xf numFmtId="38" fontId="0" fillId="2" borderId="53" xfId="1" applyFont="1" applyFill="1" applyBorder="1" applyAlignment="1">
      <alignment horizontal="center" vertical="center" wrapText="1"/>
    </xf>
    <xf numFmtId="38" fontId="0" fillId="2" borderId="55" xfId="1" applyFont="1" applyFill="1" applyBorder="1" applyAlignment="1">
      <alignment horizontal="center" vertical="center" wrapText="1"/>
    </xf>
    <xf numFmtId="38" fontId="0" fillId="2" borderId="35" xfId="1" applyFont="1" applyFill="1" applyBorder="1" applyAlignment="1">
      <alignment horizontal="center" vertical="center" wrapText="1"/>
    </xf>
    <xf numFmtId="38" fontId="0" fillId="2" borderId="22" xfId="1" applyFont="1" applyFill="1" applyBorder="1" applyAlignment="1">
      <alignment horizontal="center" vertical="center" wrapText="1"/>
    </xf>
    <xf numFmtId="38" fontId="0" fillId="2" borderId="23" xfId="1" applyFont="1" applyFill="1" applyBorder="1" applyAlignment="1">
      <alignment horizontal="center" vertical="center" wrapText="1"/>
    </xf>
    <xf numFmtId="38" fontId="0" fillId="2" borderId="14" xfId="1" applyFont="1" applyFill="1" applyBorder="1" applyAlignment="1">
      <alignment horizontal="center" vertical="center" wrapText="1"/>
    </xf>
    <xf numFmtId="38" fontId="0" fillId="2" borderId="10" xfId="1" applyFont="1" applyFill="1" applyBorder="1" applyAlignment="1">
      <alignment horizontal="center" vertical="center" wrapText="1"/>
    </xf>
    <xf numFmtId="38" fontId="0" fillId="2" borderId="6" xfId="1" applyFont="1" applyFill="1" applyBorder="1" applyAlignment="1">
      <alignment horizontal="center" vertical="center" wrapText="1"/>
    </xf>
    <xf numFmtId="41" fontId="0" fillId="2" borderId="25" xfId="1" applyNumberFormat="1" applyFont="1" applyFill="1" applyBorder="1" applyAlignment="1">
      <alignment horizontal="center" vertical="center"/>
    </xf>
    <xf numFmtId="41" fontId="0" fillId="2" borderId="27" xfId="1" applyNumberFormat="1" applyFont="1" applyFill="1" applyBorder="1" applyAlignment="1">
      <alignment horizontal="center" vertical="center"/>
    </xf>
    <xf numFmtId="41" fontId="0" fillId="2" borderId="28" xfId="1" applyNumberFormat="1" applyFont="1" applyFill="1" applyBorder="1" applyAlignment="1">
      <alignment horizontal="center" vertical="center" wrapText="1"/>
    </xf>
    <xf numFmtId="41" fontId="0" fillId="2" borderId="29" xfId="1" applyNumberFormat="1" applyFont="1" applyFill="1" applyBorder="1" applyAlignment="1">
      <alignment horizontal="center" vertical="center" wrapText="1"/>
    </xf>
    <xf numFmtId="41" fontId="0" fillId="2" borderId="30" xfId="1" applyNumberFormat="1" applyFont="1" applyFill="1" applyBorder="1" applyAlignment="1">
      <alignment horizontal="center" vertical="center" wrapText="1"/>
    </xf>
    <xf numFmtId="38" fontId="0" fillId="2" borderId="25" xfId="1" applyFont="1" applyFill="1" applyBorder="1" applyAlignment="1">
      <alignment horizontal="center" vertical="center"/>
    </xf>
    <xf numFmtId="38" fontId="0" fillId="2" borderId="27" xfId="1" applyFont="1" applyFill="1" applyBorder="1" applyAlignment="1">
      <alignment horizontal="center" vertical="center"/>
    </xf>
    <xf numFmtId="0" fontId="0" fillId="2" borderId="29" xfId="0" applyFill="1" applyBorder="1" applyAlignment="1">
      <alignment horizontal="center" vertical="center"/>
    </xf>
    <xf numFmtId="0" fontId="0" fillId="2" borderId="58" xfId="0" applyFill="1" applyBorder="1" applyAlignment="1">
      <alignment horizontal="center" vertical="center"/>
    </xf>
    <xf numFmtId="0" fontId="0" fillId="2" borderId="6" xfId="0" applyFill="1" applyBorder="1" applyAlignment="1">
      <alignment horizontal="center" vertical="center"/>
    </xf>
    <xf numFmtId="38" fontId="0" fillId="2" borderId="43" xfId="1" applyFont="1" applyFill="1" applyBorder="1" applyAlignment="1">
      <alignment horizontal="center" vertical="center" wrapText="1"/>
    </xf>
    <xf numFmtId="38" fontId="0" fillId="2" borderId="86" xfId="1" applyFont="1" applyFill="1" applyBorder="1" applyAlignment="1">
      <alignment horizontal="center" vertical="center" wrapText="1"/>
    </xf>
    <xf numFmtId="38" fontId="0" fillId="2" borderId="72" xfId="1" applyFont="1" applyFill="1" applyBorder="1" applyAlignment="1">
      <alignment horizontal="center" vertical="center" wrapText="1"/>
    </xf>
    <xf numFmtId="0" fontId="0" fillId="2" borderId="43" xfId="0" applyFill="1" applyBorder="1" applyAlignment="1">
      <alignment horizontal="center" vertical="center" wrapText="1"/>
    </xf>
    <xf numFmtId="0" fontId="0" fillId="2" borderId="86" xfId="0" applyFill="1" applyBorder="1" applyAlignment="1">
      <alignment horizontal="center" vertical="center"/>
    </xf>
    <xf numFmtId="0" fontId="0" fillId="2" borderId="72" xfId="0" applyFill="1" applyBorder="1" applyAlignment="1">
      <alignment horizontal="center" vertical="center"/>
    </xf>
    <xf numFmtId="38" fontId="0" fillId="2" borderId="40" xfId="1" applyFont="1" applyFill="1" applyBorder="1" applyAlignment="1">
      <alignment horizontal="center" vertical="center"/>
    </xf>
    <xf numFmtId="38" fontId="0" fillId="2" borderId="19" xfId="1" applyFont="1" applyFill="1" applyBorder="1" applyAlignment="1">
      <alignment horizontal="center" vertical="center"/>
    </xf>
    <xf numFmtId="41" fontId="0" fillId="7" borderId="89" xfId="0" applyNumberFormat="1" applyFill="1" applyBorder="1" applyAlignment="1">
      <alignment horizontal="center" vertical="center"/>
    </xf>
    <xf numFmtId="41" fontId="0" fillId="7" borderId="76" xfId="0" applyNumberFormat="1" applyFill="1" applyBorder="1" applyAlignment="1">
      <alignment horizontal="center" vertical="center"/>
    </xf>
    <xf numFmtId="41" fontId="0" fillId="7" borderId="77" xfId="0" applyNumberFormat="1" applyFill="1" applyBorder="1" applyAlignment="1">
      <alignment horizontal="center" vertical="center"/>
    </xf>
    <xf numFmtId="0" fontId="0" fillId="2" borderId="28" xfId="0" applyFill="1" applyBorder="1" applyAlignment="1">
      <alignment horizontal="center" vertical="center"/>
    </xf>
    <xf numFmtId="0" fontId="0" fillId="2" borderId="57" xfId="0" applyFill="1" applyBorder="1" applyAlignment="1">
      <alignment horizontal="center" vertical="center"/>
    </xf>
    <xf numFmtId="0" fontId="0" fillId="2" borderId="22" xfId="0" applyFill="1" applyBorder="1" applyAlignment="1">
      <alignment horizontal="center" vertical="center"/>
    </xf>
    <xf numFmtId="41" fontId="4" fillId="0" borderId="3" xfId="0" applyNumberFormat="1" applyFont="1" applyBorder="1" applyAlignment="1">
      <alignment horizontal="center" vertical="center"/>
    </xf>
    <xf numFmtId="41" fontId="4" fillId="0" borderId="19" xfId="0" applyNumberFormat="1" applyFont="1" applyBorder="1" applyAlignment="1">
      <alignment horizontal="center" vertical="center"/>
    </xf>
    <xf numFmtId="41" fontId="4" fillId="0" borderId="71" xfId="0" applyNumberFormat="1" applyFont="1" applyBorder="1" applyAlignment="1">
      <alignment horizontal="center" vertical="center"/>
    </xf>
    <xf numFmtId="41" fontId="4" fillId="0" borderId="62" xfId="0" applyNumberFormat="1" applyFont="1" applyBorder="1" applyAlignment="1">
      <alignment horizontal="center" vertical="center"/>
    </xf>
    <xf numFmtId="41" fontId="0" fillId="5" borderId="71" xfId="0" applyNumberFormat="1" applyFill="1" applyBorder="1" applyAlignment="1">
      <alignment horizontal="right" vertical="center"/>
    </xf>
    <xf numFmtId="41" fontId="0" fillId="5" borderId="62" xfId="0" applyNumberFormat="1" applyFill="1" applyBorder="1" applyAlignment="1">
      <alignment horizontal="right" vertical="center"/>
    </xf>
    <xf numFmtId="41" fontId="4" fillId="0" borderId="6" xfId="1" applyNumberFormat="1" applyFont="1" applyFill="1" applyBorder="1" applyAlignment="1">
      <alignment horizontal="center" vertical="center"/>
    </xf>
    <xf numFmtId="41" fontId="4" fillId="0" borderId="1" xfId="0" applyNumberFormat="1" applyFont="1" applyBorder="1" applyAlignment="1">
      <alignment horizontal="center" vertical="center"/>
    </xf>
    <xf numFmtId="41" fontId="0" fillId="2" borderId="7" xfId="0" applyNumberFormat="1" applyFill="1" applyBorder="1" applyAlignment="1">
      <alignment horizontal="center" vertical="center"/>
    </xf>
    <xf numFmtId="41" fontId="0" fillId="2" borderId="12" xfId="0" applyNumberFormat="1" applyFill="1" applyBorder="1" applyAlignment="1">
      <alignment horizontal="center" vertical="center"/>
    </xf>
    <xf numFmtId="41" fontId="0" fillId="2" borderId="2" xfId="0" applyNumberFormat="1" applyFill="1" applyBorder="1" applyAlignment="1">
      <alignment horizontal="center" vertical="center"/>
    </xf>
    <xf numFmtId="41" fontId="0" fillId="2" borderId="1" xfId="0" applyNumberFormat="1" applyFill="1" applyBorder="1" applyAlignment="1">
      <alignment horizontal="center" vertical="center"/>
    </xf>
    <xf numFmtId="41" fontId="0" fillId="2" borderId="44" xfId="0" applyNumberFormat="1" applyFill="1" applyBorder="1" applyAlignment="1">
      <alignment horizontal="center" vertical="center"/>
    </xf>
    <xf numFmtId="41" fontId="0" fillId="2" borderId="21" xfId="0" applyNumberFormat="1" applyFill="1" applyBorder="1" applyAlignment="1">
      <alignment horizontal="center" vertical="center"/>
    </xf>
    <xf numFmtId="41" fontId="0" fillId="2" borderId="29" xfId="0" applyNumberFormat="1" applyFill="1" applyBorder="1" applyAlignment="1">
      <alignment horizontal="center" vertical="center"/>
    </xf>
    <xf numFmtId="41" fontId="0" fillId="2" borderId="6" xfId="0" applyNumberFormat="1" applyFill="1" applyBorder="1" applyAlignment="1">
      <alignment horizontal="center" vertical="center"/>
    </xf>
    <xf numFmtId="41" fontId="0" fillId="2" borderId="25" xfId="0" applyNumberFormat="1" applyFill="1" applyBorder="1" applyAlignment="1">
      <alignment horizontal="center" vertical="center"/>
    </xf>
    <xf numFmtId="41" fontId="0" fillId="2" borderId="39" xfId="0" applyNumberFormat="1" applyFill="1" applyBorder="1" applyAlignment="1">
      <alignment horizontal="center" vertical="center"/>
    </xf>
    <xf numFmtId="41" fontId="0" fillId="2" borderId="40" xfId="0" applyNumberFormat="1" applyFill="1" applyBorder="1" applyAlignment="1">
      <alignment horizontal="center" vertical="center"/>
    </xf>
    <xf numFmtId="41" fontId="4" fillId="2" borderId="3" xfId="0" applyNumberFormat="1" applyFont="1" applyFill="1" applyBorder="1" applyAlignment="1">
      <alignment horizontal="center" vertical="center" wrapText="1"/>
    </xf>
    <xf numFmtId="41" fontId="4" fillId="2" borderId="19" xfId="0" applyNumberFormat="1" applyFont="1" applyFill="1" applyBorder="1" applyAlignment="1">
      <alignment horizontal="center" vertical="center" wrapText="1"/>
    </xf>
    <xf numFmtId="41" fontId="4" fillId="2" borderId="56" xfId="0" applyNumberFormat="1" applyFont="1" applyFill="1" applyBorder="1" applyAlignment="1">
      <alignment horizontal="center" vertical="center"/>
    </xf>
    <xf numFmtId="41" fontId="4" fillId="2" borderId="45" xfId="0" applyNumberFormat="1" applyFont="1" applyFill="1" applyBorder="1" applyAlignment="1">
      <alignment horizontal="center" vertical="center"/>
    </xf>
    <xf numFmtId="41" fontId="0" fillId="2" borderId="30" xfId="0" applyNumberFormat="1" applyFill="1" applyBorder="1" applyAlignment="1">
      <alignment horizontal="center" vertical="center"/>
    </xf>
    <xf numFmtId="41" fontId="0" fillId="2" borderId="14" xfId="0" applyNumberFormat="1" applyFill="1" applyBorder="1" applyAlignment="1">
      <alignment horizontal="center" vertical="center"/>
    </xf>
    <xf numFmtId="41" fontId="0" fillId="5" borderId="81" xfId="0" applyNumberFormat="1" applyFill="1" applyBorder="1" applyAlignment="1">
      <alignment horizontal="center" vertical="center"/>
    </xf>
    <xf numFmtId="41" fontId="0" fillId="5" borderId="78" xfId="0" applyNumberFormat="1" applyFill="1" applyBorder="1" applyAlignment="1">
      <alignment horizontal="center" vertical="center"/>
    </xf>
    <xf numFmtId="41" fontId="0" fillId="5" borderId="69" xfId="0" applyNumberFormat="1" applyFill="1" applyBorder="1" applyAlignment="1">
      <alignment horizontal="center" vertical="center"/>
    </xf>
    <xf numFmtId="41" fontId="0" fillId="2" borderId="79" xfId="0" applyNumberFormat="1" applyFill="1" applyBorder="1" applyAlignment="1">
      <alignment horizontal="center" vertical="center"/>
    </xf>
    <xf numFmtId="41" fontId="0" fillId="5" borderId="38" xfId="0" applyNumberFormat="1" applyFill="1" applyBorder="1" applyAlignment="1">
      <alignment horizontal="center" vertical="center"/>
    </xf>
    <xf numFmtId="41" fontId="0" fillId="5" borderId="60" xfId="0" applyNumberFormat="1" applyFill="1" applyBorder="1" applyAlignment="1">
      <alignment horizontal="center" vertical="center"/>
    </xf>
    <xf numFmtId="41" fontId="0" fillId="5" borderId="61" xfId="0" applyNumberFormat="1" applyFill="1" applyBorder="1" applyAlignment="1">
      <alignment horizontal="center" vertical="center"/>
    </xf>
    <xf numFmtId="41" fontId="6" fillId="0" borderId="5" xfId="0" applyNumberFormat="1" applyFont="1" applyBorder="1" applyAlignment="1">
      <alignment horizontal="center" vertical="center"/>
    </xf>
    <xf numFmtId="41" fontId="0" fillId="5" borderId="34" xfId="0" applyNumberFormat="1" applyFill="1" applyBorder="1" applyAlignment="1">
      <alignment horizontal="right" vertical="center"/>
    </xf>
    <xf numFmtId="41" fontId="4" fillId="2" borderId="1" xfId="0" applyNumberFormat="1" applyFont="1" applyFill="1" applyBorder="1" applyAlignment="1">
      <alignment horizontal="center" vertical="center" wrapText="1"/>
    </xf>
    <xf numFmtId="41" fontId="4" fillId="2" borderId="9" xfId="0" applyNumberFormat="1" applyFont="1" applyFill="1" applyBorder="1" applyAlignment="1">
      <alignment horizontal="center" vertical="center"/>
    </xf>
    <xf numFmtId="38" fontId="0" fillId="2" borderId="1" xfId="1" applyFont="1" applyFill="1" applyBorder="1" applyAlignment="1">
      <alignment horizontal="center" vertical="center" wrapText="1"/>
    </xf>
    <xf numFmtId="38" fontId="0" fillId="2" borderId="42" xfId="1" applyFont="1" applyFill="1" applyBorder="1" applyAlignment="1">
      <alignment horizontal="center" vertical="center" wrapText="1"/>
    </xf>
    <xf numFmtId="0" fontId="0" fillId="5" borderId="1" xfId="0" applyFill="1" applyBorder="1" applyAlignment="1">
      <alignment horizontal="center" vertical="center"/>
    </xf>
  </cellXfs>
  <cellStyles count="4">
    <cellStyle name="パーセント" xfId="2" builtinId="5"/>
    <cellStyle name="桁区切り" xfId="1" builtinId="6"/>
    <cellStyle name="標準" xfId="0" builtinId="0"/>
    <cellStyle name="標準 2" xfId="3"/>
  </cellStyles>
  <dxfs count="1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FF"/>
      <color rgb="FFFFCC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9675;&#9675;&#9675;&#20844;&#20250;&#35336;\0001.&#20844;&#20250;&#35336;&#21046;&#24230;&#23566;&#20837;&#25903;&#25588;&#26989;&#21209;\08000.&#24195;&#23798;&#30476;\0001.&#21577;&#24066;\5.&#36001;&#21209;&#26360;&#39006;&#20316;&#25104;&#29992;&#36039;&#26009;\&#27770;&#31639;&#25972;&#29702;&#20181;&#35379;\&#27770;&#31639;&#25972;&#29702;&#20181;&#35379;&#12527;&#12540;&#12463;&#12471;&#12540;&#12488;&#12304;&#21577;&#24066;&#123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5285;&#24403;&#20808;\&#30410;&#30000;&#24066;\&#32207;&#21209;&#31649;&#36001;&#35506;\&#24179;&#25104;28&#24180;&#24230;&#26989;&#21209;\&#9733;&#26368;&#32066;&#22266;&#23450;&#36039;&#29987;&#21488;&#24115;&#26356;&#26032;&#12487;&#12540;&#12479;&#20316;&#25104;&#29992;\&#9733;&#20316;&#26989;&#12487;&#12540;&#12479;\&#9733;&#9733;&#22266;&#23450;&#36039;&#29987;&#21488;&#24115;(Ver.2016&#65289;&#30410;&#30000;&#24066;26&#24180;&#24230;&#26411;&#20462;&#27491;&#26368;&#32066;&#29256;&#65288;&#22303;&#26408;&#35506;&#22303;&#22320;&#20462;&#27491;&#34276;&#35895;&#20316;&#26989;&#24460;0516&#65289;&#8251;&#25968;&#24335;&#12399;&#25244;&#123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部門マスタ"/>
      <sheetName val="勘定科目マスタ"/>
      <sheetName val="全般"/>
    </sheetNames>
    <sheetDataSet>
      <sheetData sheetId="0"/>
      <sheetData sheetId="1"/>
      <sheetData sheetId="2"/>
      <sheetData sheetId="3"/>
      <sheetData sheetId="4"/>
      <sheetData sheetId="5"/>
      <sheetData sheetId="6"/>
      <sheetData sheetId="7">
        <row r="1">
          <cell r="E1">
            <v>0</v>
          </cell>
        </row>
        <row r="2">
          <cell r="B2" t="str">
            <v>勘定科目Dropdown</v>
          </cell>
          <cell r="E2" t="str">
            <v>勘定科目コード</v>
          </cell>
        </row>
        <row r="3">
          <cell r="E3" t="str">
            <v>800400</v>
          </cell>
        </row>
        <row r="4">
          <cell r="E4" t="str">
            <v>800401</v>
          </cell>
        </row>
        <row r="5">
          <cell r="E5" t="str">
            <v>800500</v>
          </cell>
        </row>
        <row r="6">
          <cell r="E6" t="str">
            <v>800601</v>
          </cell>
        </row>
        <row r="7">
          <cell r="E7" t="str">
            <v>800602</v>
          </cell>
        </row>
        <row r="8">
          <cell r="E8" t="str">
            <v>800603</v>
          </cell>
        </row>
        <row r="9">
          <cell r="E9" t="str">
            <v>800651</v>
          </cell>
        </row>
        <row r="10">
          <cell r="E10" t="str">
            <v>800652</v>
          </cell>
        </row>
        <row r="11">
          <cell r="E11" t="str">
            <v>800653</v>
          </cell>
        </row>
        <row r="12">
          <cell r="E12" t="str">
            <v>800700</v>
          </cell>
        </row>
        <row r="13">
          <cell r="E13" t="str">
            <v>800750</v>
          </cell>
        </row>
        <row r="14">
          <cell r="E14" t="str">
            <v>800800</v>
          </cell>
        </row>
        <row r="15">
          <cell r="E15" t="str">
            <v>800850</v>
          </cell>
        </row>
        <row r="16">
          <cell r="E16" t="str">
            <v>800900</v>
          </cell>
        </row>
        <row r="17">
          <cell r="E17" t="str">
            <v>800950</v>
          </cell>
        </row>
        <row r="18">
          <cell r="E18" t="str">
            <v>801000</v>
          </cell>
        </row>
        <row r="19">
          <cell r="E19" t="str">
            <v>801050</v>
          </cell>
        </row>
        <row r="20">
          <cell r="E20" t="str">
            <v>801100</v>
          </cell>
        </row>
        <row r="21">
          <cell r="E21" t="str">
            <v>801150</v>
          </cell>
        </row>
        <row r="22">
          <cell r="E22" t="str">
            <v>801151</v>
          </cell>
        </row>
        <row r="23">
          <cell r="E23" t="str">
            <v>801152</v>
          </cell>
        </row>
        <row r="24">
          <cell r="E24" t="str">
            <v>801153</v>
          </cell>
        </row>
        <row r="25">
          <cell r="E25" t="str">
            <v>801154</v>
          </cell>
        </row>
        <row r="26">
          <cell r="E26" t="str">
            <v>801155</v>
          </cell>
        </row>
        <row r="27">
          <cell r="E27" t="str">
            <v>801156</v>
          </cell>
        </row>
        <row r="28">
          <cell r="E28" t="str">
            <v>801200</v>
          </cell>
        </row>
        <row r="29">
          <cell r="E29" t="str">
            <v>801250</v>
          </cell>
        </row>
        <row r="30">
          <cell r="E30" t="str">
            <v>801300</v>
          </cell>
        </row>
        <row r="31">
          <cell r="E31" t="str">
            <v>801501</v>
          </cell>
        </row>
        <row r="32">
          <cell r="E32" t="str">
            <v>801502</v>
          </cell>
        </row>
        <row r="33">
          <cell r="E33" t="str">
            <v>801503</v>
          </cell>
        </row>
        <row r="34">
          <cell r="E34" t="str">
            <v>801504</v>
          </cell>
        </row>
        <row r="35">
          <cell r="E35" t="str">
            <v>801505</v>
          </cell>
        </row>
        <row r="36">
          <cell r="E36" t="str">
            <v>801506</v>
          </cell>
        </row>
        <row r="37">
          <cell r="E37" t="str">
            <v>801508</v>
          </cell>
        </row>
        <row r="38">
          <cell r="E38" t="str">
            <v>801509</v>
          </cell>
        </row>
        <row r="39">
          <cell r="E39" t="str">
            <v>801510</v>
          </cell>
        </row>
        <row r="40">
          <cell r="E40" t="str">
            <v>801511</v>
          </cell>
        </row>
        <row r="41">
          <cell r="E41" t="str">
            <v>801512</v>
          </cell>
        </row>
        <row r="42">
          <cell r="E42" t="str">
            <v>801513</v>
          </cell>
        </row>
        <row r="43">
          <cell r="E43" t="str">
            <v>801514</v>
          </cell>
        </row>
        <row r="44">
          <cell r="E44" t="str">
            <v>801516</v>
          </cell>
        </row>
        <row r="45">
          <cell r="E45" t="str">
            <v>801601</v>
          </cell>
        </row>
        <row r="46">
          <cell r="E46" t="str">
            <v>801602</v>
          </cell>
        </row>
        <row r="47">
          <cell r="E47" t="str">
            <v>801603</v>
          </cell>
        </row>
        <row r="48">
          <cell r="E48" t="str">
            <v>801604</v>
          </cell>
        </row>
        <row r="49">
          <cell r="E49" t="str">
            <v>801605</v>
          </cell>
        </row>
        <row r="50">
          <cell r="E50" t="str">
            <v>801606</v>
          </cell>
        </row>
        <row r="51">
          <cell r="E51" t="str">
            <v>801608</v>
          </cell>
        </row>
        <row r="52">
          <cell r="E52" t="str">
            <v>801609</v>
          </cell>
        </row>
        <row r="53">
          <cell r="E53" t="str">
            <v>801610</v>
          </cell>
        </row>
        <row r="54">
          <cell r="E54" t="str">
            <v>801611</v>
          </cell>
        </row>
        <row r="55">
          <cell r="E55" t="str">
            <v>801612</v>
          </cell>
        </row>
        <row r="56">
          <cell r="E56" t="str">
            <v>801613</v>
          </cell>
        </row>
        <row r="57">
          <cell r="E57" t="str">
            <v>801614</v>
          </cell>
        </row>
        <row r="58">
          <cell r="E58" t="str">
            <v>801616</v>
          </cell>
        </row>
        <row r="59">
          <cell r="E59" t="str">
            <v>801651</v>
          </cell>
        </row>
        <row r="60">
          <cell r="E60" t="str">
            <v>801652</v>
          </cell>
        </row>
        <row r="61">
          <cell r="E61" t="str">
            <v>801653</v>
          </cell>
        </row>
        <row r="62">
          <cell r="E62" t="str">
            <v>801654</v>
          </cell>
        </row>
        <row r="63">
          <cell r="E63" t="str">
            <v>801655</v>
          </cell>
        </row>
        <row r="64">
          <cell r="E64" t="str">
            <v>801656</v>
          </cell>
        </row>
        <row r="65">
          <cell r="E65" t="str">
            <v>801658</v>
          </cell>
        </row>
        <row r="66">
          <cell r="E66" t="str">
            <v>801659</v>
          </cell>
        </row>
        <row r="67">
          <cell r="E67" t="str">
            <v>801660</v>
          </cell>
        </row>
        <row r="68">
          <cell r="E68" t="str">
            <v>801661</v>
          </cell>
        </row>
        <row r="69">
          <cell r="E69" t="str">
            <v>801662</v>
          </cell>
        </row>
        <row r="70">
          <cell r="E70" t="str">
            <v>801663</v>
          </cell>
        </row>
        <row r="71">
          <cell r="E71" t="str">
            <v>801664</v>
          </cell>
        </row>
        <row r="72">
          <cell r="E72" t="str">
            <v>801666</v>
          </cell>
        </row>
        <row r="73">
          <cell r="E73" t="str">
            <v>801701</v>
          </cell>
        </row>
        <row r="74">
          <cell r="E74" t="str">
            <v>801702</v>
          </cell>
        </row>
        <row r="75">
          <cell r="E75" t="str">
            <v>801703</v>
          </cell>
        </row>
        <row r="76">
          <cell r="E76" t="str">
            <v>801704</v>
          </cell>
        </row>
        <row r="77">
          <cell r="E77" t="str">
            <v>801705</v>
          </cell>
        </row>
        <row r="78">
          <cell r="E78" t="str">
            <v>801706</v>
          </cell>
        </row>
        <row r="79">
          <cell r="E79" t="str">
            <v>801708</v>
          </cell>
        </row>
        <row r="80">
          <cell r="E80" t="str">
            <v>801709</v>
          </cell>
        </row>
        <row r="81">
          <cell r="E81" t="str">
            <v>801710</v>
          </cell>
        </row>
        <row r="82">
          <cell r="E82" t="str">
            <v>801711</v>
          </cell>
        </row>
        <row r="83">
          <cell r="E83" t="str">
            <v>801712</v>
          </cell>
        </row>
        <row r="84">
          <cell r="E84" t="str">
            <v>801713</v>
          </cell>
        </row>
        <row r="85">
          <cell r="E85" t="str">
            <v>801714</v>
          </cell>
        </row>
        <row r="86">
          <cell r="E86" t="str">
            <v>801716</v>
          </cell>
        </row>
        <row r="87">
          <cell r="E87" t="str">
            <v>801717</v>
          </cell>
        </row>
        <row r="88">
          <cell r="E88" t="str">
            <v>801718</v>
          </cell>
        </row>
        <row r="89">
          <cell r="E89" t="str">
            <v>801719</v>
          </cell>
        </row>
        <row r="90">
          <cell r="E90" t="str">
            <v>801720</v>
          </cell>
        </row>
        <row r="91">
          <cell r="E91" t="str">
            <v>801721</v>
          </cell>
        </row>
        <row r="92">
          <cell r="E92" t="str">
            <v>801722</v>
          </cell>
        </row>
        <row r="93">
          <cell r="E93" t="str">
            <v>801751</v>
          </cell>
        </row>
        <row r="94">
          <cell r="E94" t="str">
            <v>801752</v>
          </cell>
        </row>
        <row r="95">
          <cell r="E95" t="str">
            <v>801753</v>
          </cell>
        </row>
        <row r="96">
          <cell r="E96" t="str">
            <v>801754</v>
          </cell>
        </row>
        <row r="97">
          <cell r="E97" t="str">
            <v>801755</v>
          </cell>
        </row>
        <row r="98">
          <cell r="E98" t="str">
            <v>801756</v>
          </cell>
        </row>
        <row r="99">
          <cell r="E99" t="str">
            <v>801758</v>
          </cell>
        </row>
        <row r="100">
          <cell r="E100" t="str">
            <v>801759</v>
          </cell>
        </row>
        <row r="101">
          <cell r="E101" t="str">
            <v>801760</v>
          </cell>
        </row>
        <row r="102">
          <cell r="E102" t="str">
            <v>801761</v>
          </cell>
        </row>
        <row r="103">
          <cell r="E103" t="str">
            <v>801762</v>
          </cell>
        </row>
        <row r="104">
          <cell r="E104" t="str">
            <v>801763</v>
          </cell>
        </row>
        <row r="105">
          <cell r="E105" t="str">
            <v>801764</v>
          </cell>
        </row>
        <row r="106">
          <cell r="E106" t="str">
            <v>801766</v>
          </cell>
        </row>
        <row r="107">
          <cell r="E107" t="str">
            <v>801767</v>
          </cell>
        </row>
        <row r="108">
          <cell r="E108" t="str">
            <v>801768</v>
          </cell>
        </row>
        <row r="109">
          <cell r="E109" t="str">
            <v>801769</v>
          </cell>
        </row>
        <row r="110">
          <cell r="E110" t="str">
            <v>801770</v>
          </cell>
        </row>
        <row r="111">
          <cell r="E111" t="str">
            <v>801771</v>
          </cell>
        </row>
        <row r="112">
          <cell r="E112" t="str">
            <v>801772</v>
          </cell>
        </row>
        <row r="113">
          <cell r="E113" t="str">
            <v>801800</v>
          </cell>
        </row>
        <row r="114">
          <cell r="E114" t="str">
            <v>801850</v>
          </cell>
        </row>
        <row r="115">
          <cell r="E115" t="str">
            <v>801900</v>
          </cell>
        </row>
        <row r="116">
          <cell r="E116" t="str">
            <v>802001</v>
          </cell>
        </row>
        <row r="117">
          <cell r="E117" t="str">
            <v>802002</v>
          </cell>
        </row>
        <row r="118">
          <cell r="E118" t="str">
            <v>802051</v>
          </cell>
        </row>
        <row r="119">
          <cell r="E119" t="str">
            <v>802200</v>
          </cell>
        </row>
        <row r="120">
          <cell r="E120" t="str">
            <v>802301</v>
          </cell>
        </row>
        <row r="121">
          <cell r="E121" t="str">
            <v>802302</v>
          </cell>
        </row>
        <row r="122">
          <cell r="E122" t="str">
            <v>802303</v>
          </cell>
        </row>
        <row r="123">
          <cell r="E123" t="str">
            <v>802304</v>
          </cell>
        </row>
        <row r="124">
          <cell r="E124" t="str">
            <v>802305</v>
          </cell>
        </row>
        <row r="125">
          <cell r="E125" t="str">
            <v>802306</v>
          </cell>
        </row>
        <row r="126">
          <cell r="E126" t="str">
            <v>802601</v>
          </cell>
        </row>
        <row r="127">
          <cell r="E127" t="str">
            <v>802602</v>
          </cell>
        </row>
        <row r="128">
          <cell r="E128" t="str">
            <v>802700</v>
          </cell>
        </row>
        <row r="129">
          <cell r="E129" t="str">
            <v>802800</v>
          </cell>
        </row>
        <row r="130">
          <cell r="E130" t="str">
            <v>802900</v>
          </cell>
        </row>
        <row r="131">
          <cell r="E131" t="str">
            <v>803001</v>
          </cell>
        </row>
        <row r="132">
          <cell r="E132" t="str">
            <v>803002</v>
          </cell>
        </row>
        <row r="133">
          <cell r="E133" t="str">
            <v>803003</v>
          </cell>
        </row>
        <row r="134">
          <cell r="E134" t="str">
            <v>803100</v>
          </cell>
        </row>
        <row r="135">
          <cell r="E135" t="str">
            <v>803300</v>
          </cell>
        </row>
        <row r="136">
          <cell r="E136" t="str">
            <v>803400</v>
          </cell>
        </row>
        <row r="137">
          <cell r="E137" t="str">
            <v>803500</v>
          </cell>
        </row>
        <row r="138">
          <cell r="E138" t="str">
            <v>803600</v>
          </cell>
        </row>
        <row r="139">
          <cell r="E139" t="str">
            <v>803802</v>
          </cell>
        </row>
        <row r="140">
          <cell r="E140" t="str">
            <v>803901</v>
          </cell>
        </row>
        <row r="141">
          <cell r="E141" t="str">
            <v>803902</v>
          </cell>
        </row>
        <row r="142">
          <cell r="E142" t="str">
            <v>803903</v>
          </cell>
        </row>
        <row r="143">
          <cell r="E143" t="str">
            <v>804000</v>
          </cell>
        </row>
        <row r="144">
          <cell r="E144" t="str">
            <v>804200</v>
          </cell>
        </row>
        <row r="145">
          <cell r="E145" t="str">
            <v>804300</v>
          </cell>
        </row>
        <row r="146">
          <cell r="E146" t="str">
            <v>804400</v>
          </cell>
        </row>
        <row r="147">
          <cell r="E147" t="str">
            <v>804500</v>
          </cell>
        </row>
        <row r="148">
          <cell r="E148" t="str">
            <v>804600</v>
          </cell>
        </row>
        <row r="149">
          <cell r="E149" t="str">
            <v>804900</v>
          </cell>
        </row>
        <row r="150">
          <cell r="E150" t="str">
            <v>806300</v>
          </cell>
        </row>
        <row r="151">
          <cell r="E151" t="str">
            <v>806400</v>
          </cell>
        </row>
        <row r="152">
          <cell r="E152" t="str">
            <v>806500</v>
          </cell>
        </row>
        <row r="153">
          <cell r="E153" t="str">
            <v>806600</v>
          </cell>
        </row>
        <row r="154">
          <cell r="E154" t="str">
            <v>806701</v>
          </cell>
        </row>
        <row r="155">
          <cell r="E155" t="str">
            <v>806702</v>
          </cell>
        </row>
        <row r="156">
          <cell r="E156" t="str">
            <v>806900</v>
          </cell>
        </row>
        <row r="157">
          <cell r="E157" t="str">
            <v>807000</v>
          </cell>
        </row>
        <row r="158">
          <cell r="E158" t="str">
            <v>807100</v>
          </cell>
        </row>
        <row r="159">
          <cell r="E159" t="str">
            <v>807200</v>
          </cell>
        </row>
        <row r="160">
          <cell r="E160" t="str">
            <v>807300</v>
          </cell>
        </row>
        <row r="161">
          <cell r="E161" t="str">
            <v>807400</v>
          </cell>
        </row>
        <row r="162">
          <cell r="E162" t="str">
            <v>807501</v>
          </cell>
        </row>
        <row r="163">
          <cell r="E163" t="str">
            <v>807502</v>
          </cell>
        </row>
        <row r="164">
          <cell r="E164" t="str">
            <v>807601</v>
          </cell>
        </row>
        <row r="165">
          <cell r="E165" t="str">
            <v>807602</v>
          </cell>
        </row>
        <row r="166">
          <cell r="E166" t="str">
            <v>808000</v>
          </cell>
        </row>
        <row r="167">
          <cell r="E167" t="str">
            <v>808300</v>
          </cell>
        </row>
        <row r="168">
          <cell r="E168" t="str">
            <v>810300</v>
          </cell>
        </row>
        <row r="169">
          <cell r="E169" t="str">
            <v>810400</v>
          </cell>
        </row>
        <row r="170">
          <cell r="E170" t="str">
            <v>810500</v>
          </cell>
        </row>
        <row r="171">
          <cell r="E171" t="str">
            <v>810601</v>
          </cell>
        </row>
        <row r="172">
          <cell r="E172" t="str">
            <v>810602</v>
          </cell>
        </row>
        <row r="173">
          <cell r="E173" t="str">
            <v>810801</v>
          </cell>
        </row>
        <row r="174">
          <cell r="E174" t="str">
            <v>810802</v>
          </cell>
        </row>
        <row r="175">
          <cell r="E175" t="str">
            <v>810803</v>
          </cell>
        </row>
        <row r="176">
          <cell r="E176" t="str">
            <v>810804</v>
          </cell>
        </row>
        <row r="177">
          <cell r="E177" t="str">
            <v>810900</v>
          </cell>
        </row>
        <row r="178">
          <cell r="E178" t="str">
            <v>811000</v>
          </cell>
        </row>
        <row r="179">
          <cell r="E179" t="str">
            <v>811100</v>
          </cell>
        </row>
        <row r="180">
          <cell r="E180" t="str">
            <v>811301</v>
          </cell>
        </row>
        <row r="181">
          <cell r="E181" t="str">
            <v>811302</v>
          </cell>
        </row>
        <row r="182">
          <cell r="E182" t="str">
            <v>811400</v>
          </cell>
        </row>
        <row r="183">
          <cell r="E183" t="str">
            <v>811501</v>
          </cell>
        </row>
        <row r="184">
          <cell r="E184" t="str">
            <v>811502</v>
          </cell>
        </row>
        <row r="185">
          <cell r="E185" t="str">
            <v>811700</v>
          </cell>
        </row>
        <row r="186">
          <cell r="E186" t="str">
            <v>811800</v>
          </cell>
        </row>
        <row r="187">
          <cell r="E187" t="str">
            <v>811900</v>
          </cell>
        </row>
        <row r="188">
          <cell r="E188" t="str">
            <v>812000</v>
          </cell>
        </row>
        <row r="189">
          <cell r="E189" t="str">
            <v>812200</v>
          </cell>
        </row>
        <row r="190">
          <cell r="E190" t="str">
            <v>812301</v>
          </cell>
        </row>
        <row r="191">
          <cell r="E191" t="str">
            <v>812302</v>
          </cell>
        </row>
        <row r="192">
          <cell r="E192" t="str">
            <v>812303</v>
          </cell>
        </row>
        <row r="193">
          <cell r="E193" t="str">
            <v>812600</v>
          </cell>
        </row>
        <row r="194">
          <cell r="E194" t="str">
            <v>812700</v>
          </cell>
        </row>
        <row r="195">
          <cell r="E195" t="str">
            <v>812800</v>
          </cell>
        </row>
        <row r="196">
          <cell r="E196" t="str">
            <v>812900</v>
          </cell>
        </row>
        <row r="197">
          <cell r="E197" t="str">
            <v>813000</v>
          </cell>
        </row>
        <row r="198">
          <cell r="E198" t="str">
            <v>813200</v>
          </cell>
        </row>
        <row r="199">
          <cell r="E199" t="str">
            <v>813300</v>
          </cell>
        </row>
        <row r="200">
          <cell r="E200" t="str">
            <v>820301</v>
          </cell>
        </row>
        <row r="201">
          <cell r="E201" t="str">
            <v>820302</v>
          </cell>
        </row>
        <row r="202">
          <cell r="E202" t="str">
            <v>820303</v>
          </cell>
        </row>
        <row r="203">
          <cell r="E203" t="str">
            <v>820304</v>
          </cell>
        </row>
        <row r="204">
          <cell r="E204" t="str">
            <v>820401</v>
          </cell>
        </row>
        <row r="205">
          <cell r="E205" t="str">
            <v>820402</v>
          </cell>
        </row>
        <row r="206">
          <cell r="E206" t="str">
            <v>820403</v>
          </cell>
        </row>
        <row r="207">
          <cell r="E207" t="str">
            <v>820890</v>
          </cell>
        </row>
        <row r="208">
          <cell r="E208" t="str">
            <v>820891</v>
          </cell>
        </row>
        <row r="209">
          <cell r="E209" t="str">
            <v>820990</v>
          </cell>
        </row>
        <row r="210">
          <cell r="E210" t="str">
            <v>820991</v>
          </cell>
        </row>
        <row r="211">
          <cell r="E211" t="str">
            <v>821090</v>
          </cell>
        </row>
        <row r="212">
          <cell r="E212" t="str">
            <v>821091</v>
          </cell>
        </row>
        <row r="213">
          <cell r="E213" t="str">
            <v>821190</v>
          </cell>
        </row>
        <row r="214">
          <cell r="E214" t="str">
            <v>821191</v>
          </cell>
        </row>
        <row r="215">
          <cell r="E215" t="str">
            <v>821201</v>
          </cell>
        </row>
        <row r="216">
          <cell r="E216" t="str">
            <v>821202</v>
          </cell>
        </row>
        <row r="217">
          <cell r="E217" t="str">
            <v>821301</v>
          </cell>
        </row>
        <row r="218">
          <cell r="E218" t="str">
            <v>821302</v>
          </cell>
        </row>
        <row r="219">
          <cell r="E219" t="str">
            <v>821401</v>
          </cell>
        </row>
        <row r="220">
          <cell r="E220" t="str">
            <v>821402</v>
          </cell>
        </row>
        <row r="221">
          <cell r="E221" t="str">
            <v>821501</v>
          </cell>
        </row>
        <row r="222">
          <cell r="E222" t="str">
            <v>821502</v>
          </cell>
        </row>
        <row r="223">
          <cell r="E223" t="str">
            <v>821601</v>
          </cell>
        </row>
        <row r="224">
          <cell r="E224" t="str">
            <v>821602</v>
          </cell>
        </row>
        <row r="225">
          <cell r="E225" t="str">
            <v>821701</v>
          </cell>
        </row>
        <row r="226">
          <cell r="E226" t="str">
            <v>821702</v>
          </cell>
        </row>
        <row r="227">
          <cell r="E227" t="str">
            <v>821901</v>
          </cell>
        </row>
        <row r="228">
          <cell r="E228" t="str">
            <v>821902</v>
          </cell>
        </row>
        <row r="229">
          <cell r="E229" t="str">
            <v>822000</v>
          </cell>
        </row>
        <row r="230">
          <cell r="E230" t="str">
            <v>830600</v>
          </cell>
        </row>
        <row r="231">
          <cell r="E231" t="str">
            <v>830701</v>
          </cell>
        </row>
        <row r="232">
          <cell r="E232" t="str">
            <v>830702</v>
          </cell>
        </row>
        <row r="233">
          <cell r="E233" t="str">
            <v>830801</v>
          </cell>
        </row>
        <row r="234">
          <cell r="E234" t="str">
            <v>830802</v>
          </cell>
        </row>
        <row r="235">
          <cell r="E235" t="str">
            <v>830901</v>
          </cell>
        </row>
        <row r="236">
          <cell r="E236" t="str">
            <v>830902</v>
          </cell>
        </row>
        <row r="237">
          <cell r="E237" t="str">
            <v>831100</v>
          </cell>
        </row>
        <row r="238">
          <cell r="E238" t="str">
            <v>831200</v>
          </cell>
        </row>
        <row r="239">
          <cell r="E239" t="str">
            <v>831300</v>
          </cell>
        </row>
        <row r="240">
          <cell r="E240" t="str">
            <v>831400</v>
          </cell>
        </row>
        <row r="241">
          <cell r="E241" t="str">
            <v>831601</v>
          </cell>
        </row>
        <row r="242">
          <cell r="E242" t="str">
            <v>831602</v>
          </cell>
        </row>
        <row r="243">
          <cell r="E243" t="str">
            <v>831603</v>
          </cell>
        </row>
        <row r="244">
          <cell r="E244" t="str">
            <v>831604</v>
          </cell>
        </row>
        <row r="245">
          <cell r="E245" t="str">
            <v>831700</v>
          </cell>
        </row>
        <row r="246">
          <cell r="E246" t="str">
            <v>831800</v>
          </cell>
        </row>
        <row r="247">
          <cell r="E247" t="str">
            <v>831901</v>
          </cell>
        </row>
        <row r="248">
          <cell r="E248" t="str">
            <v>831902</v>
          </cell>
        </row>
        <row r="249">
          <cell r="E249" t="str">
            <v>832200</v>
          </cell>
        </row>
        <row r="250">
          <cell r="E250" t="str">
            <v>832300</v>
          </cell>
        </row>
        <row r="251">
          <cell r="E251" t="str">
            <v>832401</v>
          </cell>
        </row>
        <row r="252">
          <cell r="E252" t="str">
            <v>832402</v>
          </cell>
        </row>
        <row r="253">
          <cell r="E253" t="str">
            <v>832700</v>
          </cell>
        </row>
        <row r="254">
          <cell r="E254" t="str">
            <v>832800</v>
          </cell>
        </row>
        <row r="255">
          <cell r="E255" t="str">
            <v>832900</v>
          </cell>
        </row>
        <row r="256">
          <cell r="E256" t="str">
            <v>833000</v>
          </cell>
        </row>
        <row r="257">
          <cell r="E257" t="str">
            <v>833100</v>
          </cell>
        </row>
        <row r="258">
          <cell r="E258" t="str">
            <v>833300</v>
          </cell>
        </row>
        <row r="259">
          <cell r="E259" t="str">
            <v>833400</v>
          </cell>
        </row>
        <row r="260">
          <cell r="E260" t="str">
            <v>833500</v>
          </cell>
        </row>
        <row r="261">
          <cell r="E261" t="str">
            <v>833600</v>
          </cell>
        </row>
        <row r="262">
          <cell r="E262" t="str">
            <v>833700</v>
          </cell>
        </row>
        <row r="263">
          <cell r="E263" t="str">
            <v>834000</v>
          </cell>
        </row>
        <row r="264">
          <cell r="E264" t="str">
            <v>834101</v>
          </cell>
        </row>
        <row r="265">
          <cell r="E265" t="str">
            <v>834102</v>
          </cell>
        </row>
        <row r="266">
          <cell r="E266" t="str">
            <v>834300</v>
          </cell>
        </row>
        <row r="267">
          <cell r="E267" t="str">
            <v>834401</v>
          </cell>
        </row>
        <row r="268">
          <cell r="E268" t="str">
            <v>834402</v>
          </cell>
        </row>
        <row r="269">
          <cell r="E269" t="str">
            <v>834600</v>
          </cell>
        </row>
        <row r="270">
          <cell r="E270" t="str">
            <v>840000</v>
          </cell>
        </row>
        <row r="271">
          <cell r="E271" t="str">
            <v>850000</v>
          </cell>
        </row>
        <row r="272">
          <cell r="E272" t="str">
            <v>860000</v>
          </cell>
        </row>
        <row r="273">
          <cell r="E273" t="str">
            <v>860100</v>
          </cell>
        </row>
        <row r="274">
          <cell r="E274" t="str">
            <v>860200</v>
          </cell>
        </row>
        <row r="275">
          <cell r="E275" t="str">
            <v>899900</v>
          </cell>
        </row>
        <row r="276">
          <cell r="E276" t="str">
            <v>899901</v>
          </cell>
        </row>
        <row r="277">
          <cell r="E277" t="str">
            <v>899902</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施設・資産名称修正用データ（0711済）"/>
      <sheetName val="リスト"/>
      <sheetName val="計算用"/>
      <sheetName val="【変更点】"/>
      <sheetName val="全般"/>
    </sheetNames>
    <sheetDataSet>
      <sheetData sheetId="0"/>
      <sheetData sheetId="1"/>
      <sheetData sheetId="2">
        <row r="11">
          <cell r="R11" t="str">
            <v>事業用資産：土地</v>
          </cell>
        </row>
        <row r="12">
          <cell r="R12" t="str">
            <v>事業用資産：立木竹</v>
          </cell>
        </row>
        <row r="13">
          <cell r="R13" t="str">
            <v>事業用資産：建物</v>
          </cell>
        </row>
        <row r="14">
          <cell r="R14" t="str">
            <v>事業用資産：工作物</v>
          </cell>
        </row>
        <row r="15">
          <cell r="R15" t="str">
            <v>事業用資産：船舶</v>
          </cell>
        </row>
        <row r="16">
          <cell r="R16" t="str">
            <v>事業用資産：浮標等</v>
          </cell>
        </row>
        <row r="17">
          <cell r="R17" t="str">
            <v>事業用資産：航空機</v>
          </cell>
        </row>
        <row r="18">
          <cell r="R18" t="str">
            <v>事業用資産：その他</v>
          </cell>
        </row>
        <row r="19">
          <cell r="R19" t="str">
            <v>事業用資産：建設仮勘定</v>
          </cell>
        </row>
        <row r="20">
          <cell r="R20" t="str">
            <v>インフラ資産：土地</v>
          </cell>
        </row>
        <row r="21">
          <cell r="R21" t="str">
            <v>インフラ資産：建物</v>
          </cell>
        </row>
        <row r="22">
          <cell r="R22" t="str">
            <v>インフラ資産：工作物</v>
          </cell>
        </row>
        <row r="23">
          <cell r="R23" t="str">
            <v>インフラ資産：その他</v>
          </cell>
        </row>
        <row r="24">
          <cell r="R24" t="str">
            <v>インフラ資産：建設仮勘定</v>
          </cell>
        </row>
        <row r="25">
          <cell r="R25" t="str">
            <v>物品</v>
          </cell>
        </row>
        <row r="26">
          <cell r="R26" t="str">
            <v>無形固定資産：ソフトウェア</v>
          </cell>
        </row>
        <row r="27">
          <cell r="R27" t="str">
            <v>無形固定資産：その他</v>
          </cell>
        </row>
      </sheetData>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U45"/>
  <sheetViews>
    <sheetView topLeftCell="A16" zoomScale="90" zoomScaleNormal="90" workbookViewId="0">
      <selection activeCell="B3" sqref="B3"/>
    </sheetView>
  </sheetViews>
  <sheetFormatPr defaultRowHeight="18.75"/>
  <cols>
    <col min="2" max="2" width="15.625" customWidth="1"/>
    <col min="20" max="20" width="18" customWidth="1"/>
  </cols>
  <sheetData>
    <row r="2" spans="2:21">
      <c r="B2" s="505" t="s">
        <v>293</v>
      </c>
    </row>
    <row r="3" spans="2:21" ht="19.5" thickBot="1">
      <c r="B3" s="510" t="s">
        <v>241</v>
      </c>
      <c r="C3" s="507"/>
      <c r="D3" s="504"/>
      <c r="E3" s="504"/>
      <c r="F3" s="504"/>
      <c r="G3" s="504"/>
      <c r="H3" s="504"/>
      <c r="I3" s="504"/>
      <c r="J3" s="504"/>
      <c r="K3" s="504"/>
      <c r="L3" s="504"/>
      <c r="M3" s="504"/>
      <c r="N3" s="504"/>
      <c r="O3" s="504"/>
      <c r="P3" s="504"/>
      <c r="Q3" s="504"/>
      <c r="R3" s="504"/>
      <c r="S3" s="504"/>
      <c r="T3" s="504"/>
    </row>
    <row r="4" spans="2:21" ht="30" customHeight="1" thickBot="1">
      <c r="B4" s="509" t="s">
        <v>242</v>
      </c>
      <c r="C4" s="524" t="s">
        <v>243</v>
      </c>
      <c r="D4" s="524"/>
      <c r="E4" s="524"/>
      <c r="F4" s="524"/>
      <c r="G4" s="524"/>
      <c r="H4" s="524"/>
      <c r="I4" s="524"/>
      <c r="J4" s="524"/>
      <c r="K4" s="524"/>
      <c r="L4" s="524"/>
      <c r="M4" s="524"/>
      <c r="N4" s="524"/>
      <c r="O4" s="524"/>
      <c r="P4" s="524"/>
      <c r="Q4" s="524"/>
      <c r="R4" s="504"/>
      <c r="S4" s="504"/>
      <c r="T4" s="504"/>
    </row>
    <row r="5" spans="2:21" ht="19.5" thickBot="1">
      <c r="B5" s="523" t="s">
        <v>244</v>
      </c>
      <c r="C5" s="514" t="s">
        <v>245</v>
      </c>
      <c r="D5" s="515"/>
      <c r="E5" s="515"/>
      <c r="F5" s="515"/>
      <c r="G5" s="515"/>
      <c r="H5" s="515"/>
      <c r="I5" s="515"/>
      <c r="J5" s="515"/>
      <c r="K5" s="515"/>
      <c r="L5" s="515"/>
      <c r="M5" s="515"/>
      <c r="N5" s="515"/>
      <c r="O5" s="515"/>
      <c r="P5" s="515"/>
      <c r="Q5" s="516"/>
      <c r="R5" s="504"/>
      <c r="S5" s="504"/>
      <c r="T5" s="504"/>
    </row>
    <row r="6" spans="2:21" ht="19.5" thickBot="1">
      <c r="B6" s="523"/>
      <c r="C6" s="517" t="s">
        <v>246</v>
      </c>
      <c r="D6" s="518"/>
      <c r="E6" s="518"/>
      <c r="F6" s="518"/>
      <c r="G6" s="518"/>
      <c r="H6" s="518"/>
      <c r="I6" s="518"/>
      <c r="J6" s="518"/>
      <c r="K6" s="518"/>
      <c r="L6" s="518"/>
      <c r="M6" s="518"/>
      <c r="N6" s="518"/>
      <c r="O6" s="518"/>
      <c r="P6" s="518"/>
      <c r="Q6" s="519"/>
      <c r="R6" s="504"/>
      <c r="S6" s="504"/>
      <c r="T6" s="504"/>
    </row>
    <row r="7" spans="2:21" ht="19.5" thickBot="1">
      <c r="B7" s="523" t="s">
        <v>247</v>
      </c>
      <c r="C7" s="511" t="s">
        <v>248</v>
      </c>
      <c r="D7" s="512"/>
      <c r="E7" s="512"/>
      <c r="F7" s="512"/>
      <c r="G7" s="512"/>
      <c r="H7" s="512"/>
      <c r="I7" s="512"/>
      <c r="J7" s="512"/>
      <c r="K7" s="512"/>
      <c r="L7" s="512"/>
      <c r="M7" s="512"/>
      <c r="N7" s="512"/>
      <c r="O7" s="512"/>
      <c r="P7" s="512"/>
      <c r="Q7" s="513"/>
      <c r="R7" s="504"/>
      <c r="S7" s="504"/>
      <c r="T7" s="504"/>
    </row>
    <row r="8" spans="2:21" ht="19.5" thickBot="1">
      <c r="B8" s="523"/>
      <c r="C8" s="511" t="s">
        <v>295</v>
      </c>
      <c r="D8" s="512"/>
      <c r="E8" s="512"/>
      <c r="F8" s="512"/>
      <c r="G8" s="512"/>
      <c r="H8" s="512"/>
      <c r="I8" s="512"/>
      <c r="J8" s="512"/>
      <c r="K8" s="512"/>
      <c r="L8" s="512"/>
      <c r="M8" s="512"/>
      <c r="N8" s="512"/>
      <c r="O8" s="512"/>
      <c r="P8" s="512"/>
      <c r="Q8" s="513"/>
      <c r="R8" s="504"/>
      <c r="S8" s="504"/>
      <c r="T8" s="504"/>
      <c r="U8" s="508"/>
    </row>
    <row r="9" spans="2:21" ht="19.5" thickBot="1">
      <c r="B9" s="523"/>
      <c r="C9" s="511" t="s">
        <v>249</v>
      </c>
      <c r="D9" s="512"/>
      <c r="E9" s="512"/>
      <c r="F9" s="512"/>
      <c r="G9" s="512"/>
      <c r="H9" s="512"/>
      <c r="I9" s="512"/>
      <c r="J9" s="512"/>
      <c r="K9" s="512"/>
      <c r="L9" s="512"/>
      <c r="M9" s="512"/>
      <c r="N9" s="512"/>
      <c r="O9" s="512"/>
      <c r="P9" s="512"/>
      <c r="Q9" s="513"/>
      <c r="R9" s="504"/>
      <c r="S9" s="504"/>
      <c r="T9" s="504"/>
    </row>
    <row r="10" spans="2:21" ht="19.5" thickBot="1">
      <c r="B10" s="523" t="s">
        <v>250</v>
      </c>
      <c r="C10" s="511" t="s">
        <v>251</v>
      </c>
      <c r="D10" s="512"/>
      <c r="E10" s="512"/>
      <c r="F10" s="512"/>
      <c r="G10" s="512"/>
      <c r="H10" s="512"/>
      <c r="I10" s="512"/>
      <c r="J10" s="512"/>
      <c r="K10" s="512"/>
      <c r="L10" s="512"/>
      <c r="M10" s="512"/>
      <c r="N10" s="512"/>
      <c r="O10" s="512"/>
      <c r="P10" s="512"/>
      <c r="Q10" s="513"/>
      <c r="R10" s="504"/>
      <c r="S10" s="504"/>
      <c r="T10" s="504"/>
    </row>
    <row r="11" spans="2:21" ht="19.5" thickBot="1">
      <c r="B11" s="523"/>
      <c r="C11" s="511" t="s">
        <v>252</v>
      </c>
      <c r="D11" s="512"/>
      <c r="E11" s="512"/>
      <c r="F11" s="512"/>
      <c r="G11" s="512"/>
      <c r="H11" s="512"/>
      <c r="I11" s="512"/>
      <c r="J11" s="512"/>
      <c r="K11" s="512"/>
      <c r="L11" s="512"/>
      <c r="M11" s="512"/>
      <c r="N11" s="512"/>
      <c r="O11" s="512"/>
      <c r="P11" s="512"/>
      <c r="Q11" s="513"/>
      <c r="R11" s="504"/>
      <c r="S11" s="504"/>
      <c r="T11" s="504"/>
    </row>
    <row r="12" spans="2:21" ht="19.5" thickBot="1">
      <c r="B12" s="523"/>
      <c r="C12" s="511" t="s">
        <v>296</v>
      </c>
      <c r="D12" s="512"/>
      <c r="E12" s="512"/>
      <c r="F12" s="512"/>
      <c r="G12" s="512"/>
      <c r="H12" s="512"/>
      <c r="I12" s="512"/>
      <c r="J12" s="512"/>
      <c r="K12" s="512"/>
      <c r="L12" s="512"/>
      <c r="M12" s="512"/>
      <c r="N12" s="512"/>
      <c r="O12" s="512"/>
      <c r="P12" s="512"/>
      <c r="Q12" s="513"/>
      <c r="R12" s="504"/>
      <c r="S12" s="504"/>
      <c r="T12" s="504"/>
    </row>
    <row r="13" spans="2:21" ht="19.5" thickBot="1">
      <c r="B13" s="523"/>
      <c r="C13" s="511" t="s">
        <v>253</v>
      </c>
      <c r="D13" s="512"/>
      <c r="E13" s="512"/>
      <c r="F13" s="512"/>
      <c r="G13" s="512"/>
      <c r="H13" s="512"/>
      <c r="I13" s="512"/>
      <c r="J13" s="512"/>
      <c r="K13" s="512"/>
      <c r="L13" s="512"/>
      <c r="M13" s="512"/>
      <c r="N13" s="512"/>
      <c r="O13" s="512"/>
      <c r="P13" s="512"/>
      <c r="Q13" s="513"/>
      <c r="R13" s="504"/>
      <c r="S13" s="504"/>
      <c r="T13" s="504"/>
    </row>
    <row r="14" spans="2:21" ht="19.5" thickBot="1">
      <c r="B14" s="523" t="s">
        <v>254</v>
      </c>
      <c r="C14" s="511" t="s">
        <v>255</v>
      </c>
      <c r="D14" s="512"/>
      <c r="E14" s="512"/>
      <c r="F14" s="512"/>
      <c r="G14" s="512"/>
      <c r="H14" s="512"/>
      <c r="I14" s="512"/>
      <c r="J14" s="512"/>
      <c r="K14" s="512"/>
      <c r="L14" s="512"/>
      <c r="M14" s="512"/>
      <c r="N14" s="512"/>
      <c r="O14" s="512"/>
      <c r="P14" s="512"/>
      <c r="Q14" s="513"/>
      <c r="R14" s="504"/>
      <c r="S14" s="504"/>
      <c r="T14" s="504"/>
    </row>
    <row r="15" spans="2:21" ht="19.5" thickBot="1">
      <c r="B15" s="523"/>
      <c r="C15" s="511" t="s">
        <v>256</v>
      </c>
      <c r="D15" s="512"/>
      <c r="E15" s="512"/>
      <c r="F15" s="512"/>
      <c r="G15" s="512"/>
      <c r="H15" s="512"/>
      <c r="I15" s="512"/>
      <c r="J15" s="512"/>
      <c r="K15" s="512"/>
      <c r="L15" s="512"/>
      <c r="M15" s="512"/>
      <c r="N15" s="512"/>
      <c r="O15" s="512"/>
      <c r="P15" s="512"/>
      <c r="Q15" s="513"/>
      <c r="R15" s="504"/>
      <c r="S15" s="504"/>
      <c r="T15" s="504"/>
    </row>
    <row r="16" spans="2:21" ht="19.5" thickBot="1">
      <c r="B16" s="523"/>
      <c r="C16" s="514" t="s">
        <v>257</v>
      </c>
      <c r="D16" s="515"/>
      <c r="E16" s="515"/>
      <c r="F16" s="515"/>
      <c r="G16" s="515"/>
      <c r="H16" s="515"/>
      <c r="I16" s="515"/>
      <c r="J16" s="515"/>
      <c r="K16" s="515"/>
      <c r="L16" s="515"/>
      <c r="M16" s="515"/>
      <c r="N16" s="515"/>
      <c r="O16" s="515"/>
      <c r="P16" s="515"/>
      <c r="Q16" s="516"/>
      <c r="R16" s="504"/>
      <c r="S16" s="504"/>
      <c r="T16" s="504"/>
    </row>
    <row r="17" spans="2:20" ht="19.5" thickBot="1">
      <c r="B17" s="523"/>
      <c r="C17" s="517" t="s">
        <v>258</v>
      </c>
      <c r="D17" s="518"/>
      <c r="E17" s="518"/>
      <c r="F17" s="518"/>
      <c r="G17" s="518"/>
      <c r="H17" s="518"/>
      <c r="I17" s="518"/>
      <c r="J17" s="518"/>
      <c r="K17" s="518"/>
      <c r="L17" s="518"/>
      <c r="M17" s="518"/>
      <c r="N17" s="518"/>
      <c r="O17" s="518"/>
      <c r="P17" s="518"/>
      <c r="Q17" s="519"/>
      <c r="R17" s="504"/>
      <c r="S17" s="504"/>
      <c r="T17" s="504"/>
    </row>
    <row r="18" spans="2:20" ht="19.5" thickBot="1">
      <c r="B18" s="525" t="s">
        <v>294</v>
      </c>
      <c r="C18" s="514" t="s">
        <v>259</v>
      </c>
      <c r="D18" s="515"/>
      <c r="E18" s="515"/>
      <c r="F18" s="515"/>
      <c r="G18" s="515"/>
      <c r="H18" s="515"/>
      <c r="I18" s="515"/>
      <c r="J18" s="515"/>
      <c r="K18" s="515"/>
      <c r="L18" s="515"/>
      <c r="M18" s="515"/>
      <c r="N18" s="515"/>
      <c r="O18" s="515"/>
      <c r="P18" s="515"/>
      <c r="Q18" s="516"/>
      <c r="R18" s="504"/>
      <c r="S18" s="504"/>
      <c r="T18" s="504"/>
    </row>
    <row r="19" spans="2:20" ht="19.5" thickBot="1">
      <c r="B19" s="523"/>
      <c r="C19" s="517" t="s">
        <v>260</v>
      </c>
      <c r="D19" s="518"/>
      <c r="E19" s="518"/>
      <c r="F19" s="518"/>
      <c r="G19" s="518"/>
      <c r="H19" s="518"/>
      <c r="I19" s="518"/>
      <c r="J19" s="518"/>
      <c r="K19" s="518"/>
      <c r="L19" s="518"/>
      <c r="M19" s="518"/>
      <c r="N19" s="518"/>
      <c r="O19" s="518"/>
      <c r="P19" s="518"/>
      <c r="Q19" s="519"/>
      <c r="R19" s="504"/>
      <c r="S19" s="504"/>
      <c r="T19" s="504"/>
    </row>
    <row r="20" spans="2:20" ht="19.5" thickBot="1">
      <c r="B20" s="523"/>
      <c r="C20" s="511" t="s">
        <v>261</v>
      </c>
      <c r="D20" s="512"/>
      <c r="E20" s="512"/>
      <c r="F20" s="512"/>
      <c r="G20" s="512"/>
      <c r="H20" s="512"/>
      <c r="I20" s="512"/>
      <c r="J20" s="512"/>
      <c r="K20" s="512"/>
      <c r="L20" s="512"/>
      <c r="M20" s="512"/>
      <c r="N20" s="512"/>
      <c r="O20" s="512"/>
      <c r="P20" s="512"/>
      <c r="Q20" s="513"/>
      <c r="R20" s="504"/>
      <c r="S20" s="504"/>
      <c r="T20" s="504"/>
    </row>
    <row r="21" spans="2:20" ht="19.5" thickBot="1">
      <c r="B21" s="523"/>
      <c r="C21" s="511" t="s">
        <v>297</v>
      </c>
      <c r="D21" s="512"/>
      <c r="E21" s="512"/>
      <c r="F21" s="512"/>
      <c r="G21" s="512"/>
      <c r="H21" s="512"/>
      <c r="I21" s="512"/>
      <c r="J21" s="512"/>
      <c r="K21" s="512"/>
      <c r="L21" s="512"/>
      <c r="M21" s="512"/>
      <c r="N21" s="512"/>
      <c r="O21" s="512"/>
      <c r="P21" s="512"/>
      <c r="Q21" s="513"/>
      <c r="R21" s="504"/>
      <c r="S21" s="504"/>
      <c r="T21" s="504"/>
    </row>
    <row r="22" spans="2:20" ht="19.5" thickBot="1">
      <c r="B22" s="523" t="s">
        <v>262</v>
      </c>
      <c r="C22" s="511" t="s">
        <v>263</v>
      </c>
      <c r="D22" s="512"/>
      <c r="E22" s="512"/>
      <c r="F22" s="512"/>
      <c r="G22" s="512"/>
      <c r="H22" s="512"/>
      <c r="I22" s="512"/>
      <c r="J22" s="512"/>
      <c r="K22" s="512"/>
      <c r="L22" s="512"/>
      <c r="M22" s="512"/>
      <c r="N22" s="512"/>
      <c r="O22" s="512"/>
      <c r="P22" s="512"/>
      <c r="Q22" s="513"/>
      <c r="R22" s="504"/>
      <c r="S22" s="504"/>
      <c r="T22" s="504"/>
    </row>
    <row r="23" spans="2:20" ht="19.5" thickBot="1">
      <c r="B23" s="523"/>
      <c r="C23" s="511" t="s">
        <v>264</v>
      </c>
      <c r="D23" s="512"/>
      <c r="E23" s="512"/>
      <c r="F23" s="512"/>
      <c r="G23" s="512"/>
      <c r="H23" s="512"/>
      <c r="I23" s="512"/>
      <c r="J23" s="512"/>
      <c r="K23" s="512"/>
      <c r="L23" s="512"/>
      <c r="M23" s="512"/>
      <c r="N23" s="512"/>
      <c r="O23" s="512"/>
      <c r="P23" s="512"/>
      <c r="Q23" s="513"/>
      <c r="R23" s="504"/>
      <c r="S23" s="504"/>
      <c r="T23" s="504"/>
    </row>
    <row r="24" spans="2:20" ht="19.5" thickBot="1">
      <c r="B24" s="523"/>
      <c r="C24" s="520" t="s">
        <v>265</v>
      </c>
      <c r="D24" s="521"/>
      <c r="E24" s="521"/>
      <c r="F24" s="521"/>
      <c r="G24" s="521"/>
      <c r="H24" s="521"/>
      <c r="I24" s="521"/>
      <c r="J24" s="521"/>
      <c r="K24" s="521"/>
      <c r="L24" s="521"/>
      <c r="M24" s="521"/>
      <c r="N24" s="521"/>
      <c r="O24" s="521"/>
      <c r="P24" s="521"/>
      <c r="Q24" s="522"/>
      <c r="R24" s="504"/>
      <c r="S24" s="504"/>
      <c r="T24" s="504"/>
    </row>
    <row r="25" spans="2:20" ht="19.5" thickBot="1">
      <c r="B25" s="523"/>
      <c r="C25" s="514" t="s">
        <v>266</v>
      </c>
      <c r="D25" s="515"/>
      <c r="E25" s="515"/>
      <c r="F25" s="515"/>
      <c r="G25" s="515"/>
      <c r="H25" s="515"/>
      <c r="I25" s="515"/>
      <c r="J25" s="515"/>
      <c r="K25" s="515"/>
      <c r="L25" s="515"/>
      <c r="M25" s="515"/>
      <c r="N25" s="515"/>
      <c r="O25" s="515"/>
      <c r="P25" s="515"/>
      <c r="Q25" s="516"/>
      <c r="R25" s="504"/>
      <c r="S25" s="504"/>
      <c r="T25" s="504"/>
    </row>
    <row r="26" spans="2:20" ht="19.5" thickBot="1">
      <c r="B26" s="523"/>
      <c r="C26" s="517" t="s">
        <v>267</v>
      </c>
      <c r="D26" s="518"/>
      <c r="E26" s="518"/>
      <c r="F26" s="518"/>
      <c r="G26" s="518"/>
      <c r="H26" s="518"/>
      <c r="I26" s="518"/>
      <c r="J26" s="518"/>
      <c r="K26" s="518"/>
      <c r="L26" s="518"/>
      <c r="M26" s="518"/>
      <c r="N26" s="518"/>
      <c r="O26" s="518"/>
      <c r="P26" s="518"/>
      <c r="Q26" s="519"/>
      <c r="R26" s="504"/>
      <c r="S26" s="504"/>
      <c r="T26" s="504"/>
    </row>
    <row r="27" spans="2:20" ht="19.5" thickBot="1">
      <c r="B27" s="523" t="s">
        <v>268</v>
      </c>
      <c r="C27" s="514" t="s">
        <v>269</v>
      </c>
      <c r="D27" s="515"/>
      <c r="E27" s="515"/>
      <c r="F27" s="515"/>
      <c r="G27" s="515"/>
      <c r="H27" s="515"/>
      <c r="I27" s="515"/>
      <c r="J27" s="515"/>
      <c r="K27" s="515"/>
      <c r="L27" s="515"/>
      <c r="M27" s="515"/>
      <c r="N27" s="515"/>
      <c r="O27" s="515"/>
      <c r="P27" s="515"/>
      <c r="Q27" s="516"/>
      <c r="R27" s="504"/>
      <c r="S27" s="504"/>
      <c r="T27" s="504"/>
    </row>
    <row r="28" spans="2:20" ht="19.5" thickBot="1">
      <c r="B28" s="523"/>
      <c r="C28" s="517" t="s">
        <v>270</v>
      </c>
      <c r="D28" s="518"/>
      <c r="E28" s="518"/>
      <c r="F28" s="518"/>
      <c r="G28" s="518"/>
      <c r="H28" s="518"/>
      <c r="I28" s="518"/>
      <c r="J28" s="518"/>
      <c r="K28" s="518"/>
      <c r="L28" s="518"/>
      <c r="M28" s="518"/>
      <c r="N28" s="518"/>
      <c r="O28" s="518"/>
      <c r="P28" s="518"/>
      <c r="Q28" s="519"/>
      <c r="R28" s="504"/>
      <c r="S28" s="504"/>
      <c r="T28" s="504"/>
    </row>
    <row r="29" spans="2:20" ht="19.5" thickBot="1">
      <c r="B29" s="523"/>
      <c r="C29" s="511" t="s">
        <v>271</v>
      </c>
      <c r="D29" s="512"/>
      <c r="E29" s="512"/>
      <c r="F29" s="512"/>
      <c r="G29" s="512"/>
      <c r="H29" s="512"/>
      <c r="I29" s="512"/>
      <c r="J29" s="512"/>
      <c r="K29" s="512"/>
      <c r="L29" s="512"/>
      <c r="M29" s="512"/>
      <c r="N29" s="512"/>
      <c r="O29" s="512"/>
      <c r="P29" s="512"/>
      <c r="Q29" s="513"/>
      <c r="R29" s="504"/>
      <c r="S29" s="504"/>
      <c r="T29" s="504"/>
    </row>
    <row r="30" spans="2:20" ht="19.5" thickBot="1">
      <c r="B30" s="523"/>
      <c r="C30" s="514" t="s">
        <v>272</v>
      </c>
      <c r="D30" s="515"/>
      <c r="E30" s="515"/>
      <c r="F30" s="515"/>
      <c r="G30" s="515"/>
      <c r="H30" s="515"/>
      <c r="I30" s="515"/>
      <c r="J30" s="515"/>
      <c r="K30" s="515"/>
      <c r="L30" s="515"/>
      <c r="M30" s="515"/>
      <c r="N30" s="515"/>
      <c r="O30" s="515"/>
      <c r="P30" s="515"/>
      <c r="Q30" s="516"/>
      <c r="R30" s="504"/>
    </row>
    <row r="31" spans="2:20" ht="19.5" thickBot="1">
      <c r="B31" s="523"/>
      <c r="C31" s="517" t="s">
        <v>273</v>
      </c>
      <c r="D31" s="518"/>
      <c r="E31" s="518"/>
      <c r="F31" s="518"/>
      <c r="G31" s="518"/>
      <c r="H31" s="518"/>
      <c r="I31" s="518"/>
      <c r="J31" s="518"/>
      <c r="K31" s="518"/>
      <c r="L31" s="518"/>
      <c r="M31" s="518"/>
      <c r="N31" s="518"/>
      <c r="O31" s="518"/>
      <c r="P31" s="518"/>
      <c r="Q31" s="519"/>
      <c r="R31" s="504"/>
    </row>
    <row r="32" spans="2:20" ht="19.5" thickBot="1">
      <c r="B32" s="523" t="s">
        <v>274</v>
      </c>
      <c r="C32" s="511" t="s">
        <v>275</v>
      </c>
      <c r="D32" s="512"/>
      <c r="E32" s="512"/>
      <c r="F32" s="512"/>
      <c r="G32" s="512"/>
      <c r="H32" s="512"/>
      <c r="I32" s="512"/>
      <c r="J32" s="512"/>
      <c r="K32" s="512"/>
      <c r="L32" s="512"/>
      <c r="M32" s="512"/>
      <c r="N32" s="512"/>
      <c r="O32" s="512"/>
      <c r="P32" s="512"/>
      <c r="Q32" s="513"/>
      <c r="R32" s="504"/>
    </row>
    <row r="33" spans="2:18" ht="19.5" thickBot="1">
      <c r="B33" s="523"/>
      <c r="C33" s="511" t="s">
        <v>276</v>
      </c>
      <c r="D33" s="512"/>
      <c r="E33" s="512"/>
      <c r="F33" s="512"/>
      <c r="G33" s="512"/>
      <c r="H33" s="512"/>
      <c r="I33" s="512"/>
      <c r="J33" s="512"/>
      <c r="K33" s="512"/>
      <c r="L33" s="512"/>
      <c r="M33" s="512"/>
      <c r="N33" s="512"/>
      <c r="O33" s="512"/>
      <c r="P33" s="512"/>
      <c r="Q33" s="513"/>
      <c r="R33" s="504"/>
    </row>
    <row r="34" spans="2:18" ht="19.5" thickBot="1">
      <c r="B34" s="523"/>
      <c r="C34" s="511" t="s">
        <v>277</v>
      </c>
      <c r="D34" s="512"/>
      <c r="E34" s="512"/>
      <c r="F34" s="512"/>
      <c r="G34" s="512"/>
      <c r="H34" s="512"/>
      <c r="I34" s="512"/>
      <c r="J34" s="512"/>
      <c r="K34" s="512"/>
      <c r="L34" s="512"/>
      <c r="M34" s="512"/>
      <c r="N34" s="512"/>
      <c r="O34" s="512"/>
      <c r="P34" s="512"/>
      <c r="Q34" s="513"/>
      <c r="R34" s="504"/>
    </row>
    <row r="35" spans="2:18" ht="19.5" thickBot="1">
      <c r="B35" s="523" t="s">
        <v>278</v>
      </c>
      <c r="C35" s="511" t="s">
        <v>279</v>
      </c>
      <c r="D35" s="512"/>
      <c r="E35" s="512"/>
      <c r="F35" s="512"/>
      <c r="G35" s="512"/>
      <c r="H35" s="512"/>
      <c r="I35" s="512"/>
      <c r="J35" s="512"/>
      <c r="K35" s="512"/>
      <c r="L35" s="512"/>
      <c r="M35" s="512"/>
      <c r="N35" s="512"/>
      <c r="O35" s="512"/>
      <c r="P35" s="512"/>
      <c r="Q35" s="513"/>
      <c r="R35" s="504"/>
    </row>
    <row r="36" spans="2:18" ht="19.5" thickBot="1">
      <c r="B36" s="523"/>
      <c r="C36" s="511" t="s">
        <v>280</v>
      </c>
      <c r="D36" s="512"/>
      <c r="E36" s="512"/>
      <c r="F36" s="512"/>
      <c r="G36" s="512"/>
      <c r="H36" s="512"/>
      <c r="I36" s="512"/>
      <c r="J36" s="512"/>
      <c r="K36" s="512"/>
      <c r="L36" s="512"/>
      <c r="M36" s="512"/>
      <c r="N36" s="512"/>
      <c r="O36" s="512"/>
      <c r="P36" s="512"/>
      <c r="Q36" s="513"/>
      <c r="R36" s="504"/>
    </row>
    <row r="37" spans="2:18" ht="19.5" thickBot="1">
      <c r="B37" s="523"/>
      <c r="C37" s="511" t="s">
        <v>281</v>
      </c>
      <c r="D37" s="512"/>
      <c r="E37" s="512"/>
      <c r="F37" s="512"/>
      <c r="G37" s="512"/>
      <c r="H37" s="512"/>
      <c r="I37" s="512"/>
      <c r="J37" s="512"/>
      <c r="K37" s="512"/>
      <c r="L37" s="512"/>
      <c r="M37" s="512"/>
      <c r="N37" s="512"/>
      <c r="O37" s="512"/>
      <c r="P37" s="512"/>
      <c r="Q37" s="513"/>
      <c r="R37" s="504"/>
    </row>
    <row r="38" spans="2:18" ht="19.5" thickBot="1">
      <c r="B38" s="523" t="s">
        <v>282</v>
      </c>
      <c r="C38" s="514" t="s">
        <v>283</v>
      </c>
      <c r="D38" s="515"/>
      <c r="E38" s="515"/>
      <c r="F38" s="515"/>
      <c r="G38" s="515"/>
      <c r="H38" s="515"/>
      <c r="I38" s="515"/>
      <c r="J38" s="515"/>
      <c r="K38" s="515"/>
      <c r="L38" s="515"/>
      <c r="M38" s="515"/>
      <c r="N38" s="515"/>
      <c r="O38" s="515"/>
      <c r="P38" s="515"/>
      <c r="Q38" s="516"/>
      <c r="R38" s="504"/>
    </row>
    <row r="39" spans="2:18" ht="19.5" thickBot="1">
      <c r="B39" s="523"/>
      <c r="C39" s="517" t="s">
        <v>284</v>
      </c>
      <c r="D39" s="518"/>
      <c r="E39" s="518"/>
      <c r="F39" s="518"/>
      <c r="G39" s="518"/>
      <c r="H39" s="518"/>
      <c r="I39" s="518"/>
      <c r="J39" s="518"/>
      <c r="K39" s="518"/>
      <c r="L39" s="518"/>
      <c r="M39" s="518"/>
      <c r="N39" s="518"/>
      <c r="O39" s="518"/>
      <c r="P39" s="518"/>
      <c r="Q39" s="519"/>
      <c r="R39" s="504"/>
    </row>
    <row r="40" spans="2:18" ht="19.5" thickBot="1">
      <c r="B40" s="523" t="s">
        <v>285</v>
      </c>
      <c r="C40" s="511" t="s">
        <v>298</v>
      </c>
      <c r="D40" s="512"/>
      <c r="E40" s="512"/>
      <c r="F40" s="512"/>
      <c r="G40" s="512"/>
      <c r="H40" s="512"/>
      <c r="I40" s="512"/>
      <c r="J40" s="512"/>
      <c r="K40" s="512"/>
      <c r="L40" s="512"/>
      <c r="M40" s="512"/>
      <c r="N40" s="512"/>
      <c r="O40" s="512"/>
      <c r="P40" s="512"/>
      <c r="Q40" s="513"/>
      <c r="R40" s="504"/>
    </row>
    <row r="41" spans="2:18" ht="19.5" thickBot="1">
      <c r="B41" s="523"/>
      <c r="C41" s="511" t="s">
        <v>286</v>
      </c>
      <c r="D41" s="512"/>
      <c r="E41" s="512"/>
      <c r="F41" s="512"/>
      <c r="G41" s="512"/>
      <c r="H41" s="512"/>
      <c r="I41" s="512"/>
      <c r="J41" s="512"/>
      <c r="K41" s="512"/>
      <c r="L41" s="512"/>
      <c r="M41" s="512"/>
      <c r="N41" s="512"/>
      <c r="O41" s="512"/>
      <c r="P41" s="512"/>
      <c r="Q41" s="513"/>
      <c r="R41" s="504"/>
    </row>
    <row r="42" spans="2:18" ht="19.5" thickBot="1">
      <c r="B42" s="523"/>
      <c r="C42" s="511" t="s">
        <v>299</v>
      </c>
      <c r="D42" s="512"/>
      <c r="E42" s="512"/>
      <c r="F42" s="512"/>
      <c r="G42" s="512"/>
      <c r="H42" s="512"/>
      <c r="I42" s="512"/>
      <c r="J42" s="512"/>
      <c r="K42" s="512"/>
      <c r="L42" s="512"/>
      <c r="M42" s="512"/>
      <c r="N42" s="512"/>
      <c r="O42" s="512"/>
      <c r="P42" s="512"/>
      <c r="Q42" s="513"/>
      <c r="R42" s="504"/>
    </row>
    <row r="43" spans="2:18" ht="19.5" thickBot="1">
      <c r="B43" s="506" t="s">
        <v>287</v>
      </c>
      <c r="C43" s="511" t="s">
        <v>288</v>
      </c>
      <c r="D43" s="512"/>
      <c r="E43" s="512"/>
      <c r="F43" s="512"/>
      <c r="G43" s="512"/>
      <c r="H43" s="512"/>
      <c r="I43" s="512"/>
      <c r="J43" s="512"/>
      <c r="K43" s="512"/>
      <c r="L43" s="512"/>
      <c r="M43" s="512"/>
      <c r="N43" s="512"/>
      <c r="O43" s="512"/>
      <c r="P43" s="512"/>
      <c r="Q43" s="513"/>
      <c r="R43" s="504"/>
    </row>
    <row r="44" spans="2:18" ht="19.5" thickBot="1">
      <c r="B44" s="506" t="s">
        <v>289</v>
      </c>
      <c r="C44" s="511" t="s">
        <v>290</v>
      </c>
      <c r="D44" s="512"/>
      <c r="E44" s="512"/>
      <c r="F44" s="512"/>
      <c r="G44" s="512"/>
      <c r="H44" s="512"/>
      <c r="I44" s="512"/>
      <c r="J44" s="512"/>
      <c r="K44" s="512"/>
      <c r="L44" s="512"/>
      <c r="M44" s="512"/>
      <c r="N44" s="512"/>
      <c r="O44" s="512"/>
      <c r="P44" s="512"/>
      <c r="Q44" s="513"/>
      <c r="R44" s="504"/>
    </row>
    <row r="45" spans="2:18" ht="19.5" thickBot="1">
      <c r="B45" s="506" t="s">
        <v>291</v>
      </c>
      <c r="C45" s="511" t="s">
        <v>292</v>
      </c>
      <c r="D45" s="512"/>
      <c r="E45" s="512"/>
      <c r="F45" s="512"/>
      <c r="G45" s="512"/>
      <c r="H45" s="512"/>
      <c r="I45" s="512"/>
      <c r="J45" s="512"/>
      <c r="K45" s="512"/>
      <c r="L45" s="512"/>
      <c r="M45" s="512"/>
      <c r="N45" s="512"/>
      <c r="O45" s="512"/>
      <c r="P45" s="512"/>
      <c r="Q45" s="513"/>
      <c r="R45" s="504"/>
    </row>
  </sheetData>
  <mergeCells count="53">
    <mergeCell ref="B22:B26"/>
    <mergeCell ref="B27:B31"/>
    <mergeCell ref="B32:B34"/>
    <mergeCell ref="B35:B37"/>
    <mergeCell ref="B14:B17"/>
    <mergeCell ref="B18:B21"/>
    <mergeCell ref="C6:Q6"/>
    <mergeCell ref="C7:Q7"/>
    <mergeCell ref="C8:Q8"/>
    <mergeCell ref="C9:Q9"/>
    <mergeCell ref="C4:Q4"/>
    <mergeCell ref="C5:Q5"/>
    <mergeCell ref="B5:B6"/>
    <mergeCell ref="B7:B9"/>
    <mergeCell ref="B10:B13"/>
    <mergeCell ref="B38:B39"/>
    <mergeCell ref="C34:Q34"/>
    <mergeCell ref="C45:Q45"/>
    <mergeCell ref="C44:Q44"/>
    <mergeCell ref="C43:Q43"/>
    <mergeCell ref="C42:Q42"/>
    <mergeCell ref="C41:Q41"/>
    <mergeCell ref="C40:Q40"/>
    <mergeCell ref="C38:Q38"/>
    <mergeCell ref="C39:Q39"/>
    <mergeCell ref="C37:Q37"/>
    <mergeCell ref="C36:Q36"/>
    <mergeCell ref="C35:Q35"/>
    <mergeCell ref="B40:B42"/>
    <mergeCell ref="C33:Q33"/>
    <mergeCell ref="C32:Q32"/>
    <mergeCell ref="C27:Q27"/>
    <mergeCell ref="C28:Q28"/>
    <mergeCell ref="C29:Q29"/>
    <mergeCell ref="C30:Q30"/>
    <mergeCell ref="C31:Q31"/>
    <mergeCell ref="C25:Q25"/>
    <mergeCell ref="C22:Q22"/>
    <mergeCell ref="C23:Q23"/>
    <mergeCell ref="C24:Q24"/>
    <mergeCell ref="C26:Q26"/>
    <mergeCell ref="C21:Q21"/>
    <mergeCell ref="C10:Q10"/>
    <mergeCell ref="C11:Q11"/>
    <mergeCell ref="C12:Q12"/>
    <mergeCell ref="C13:Q13"/>
    <mergeCell ref="C14:Q14"/>
    <mergeCell ref="C15:Q15"/>
    <mergeCell ref="C16:Q16"/>
    <mergeCell ref="C17:Q17"/>
    <mergeCell ref="C18:Q18"/>
    <mergeCell ref="C19:Q19"/>
    <mergeCell ref="C20:Q20"/>
  </mergeCells>
  <phoneticPr fontId="1"/>
  <pageMargins left="0.7" right="0.7" top="0.75" bottom="0.75" header="0.3" footer="0.3"/>
  <pageSetup paperSize="8"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L12"/>
  <sheetViews>
    <sheetView topLeftCell="C1" zoomScale="70" zoomScaleNormal="70" zoomScaleSheetLayoutView="70" zoomScalePageLayoutView="70" workbookViewId="0">
      <selection activeCell="AA37" sqref="AA37"/>
    </sheetView>
  </sheetViews>
  <sheetFormatPr defaultColWidth="8.75" defaultRowHeight="18.75"/>
  <cols>
    <col min="1" max="3" width="14.125" style="8" customWidth="1"/>
    <col min="4" max="4" width="20.25" style="8" customWidth="1"/>
    <col min="5" max="5" width="12.25" style="8" customWidth="1"/>
    <col min="6" max="6" width="10.25" style="8" customWidth="1"/>
    <col min="7" max="7" width="12.25" style="8" customWidth="1"/>
    <col min="8" max="8" width="20.25" style="8" customWidth="1"/>
    <col min="9" max="9" width="12.25" style="8" customWidth="1"/>
    <col min="10" max="10" width="10.25" style="8" customWidth="1"/>
    <col min="11" max="11" width="12.25" style="8" customWidth="1"/>
    <col min="12" max="12" width="20.25" style="8" customWidth="1"/>
    <col min="13" max="13" width="10.75" style="8" customWidth="1"/>
    <col min="14" max="15" width="10.25" style="8" customWidth="1"/>
    <col min="16" max="16" width="20.25" style="8" customWidth="1"/>
    <col min="17" max="17" width="10.75" style="8" customWidth="1"/>
    <col min="18" max="19" width="10.25" style="8" customWidth="1"/>
    <col min="20" max="20" width="20.25" style="8" customWidth="1"/>
    <col min="21" max="21" width="10.75" style="8" customWidth="1"/>
    <col min="22" max="23" width="10.25" style="8" customWidth="1"/>
    <col min="24" max="24" width="20.25" style="8" customWidth="1"/>
    <col min="25" max="25" width="10.75" style="8" customWidth="1"/>
    <col min="26" max="27" width="10.25" style="8" customWidth="1"/>
    <col min="28" max="28" width="20.25" style="8" customWidth="1"/>
    <col min="29" max="29" width="10.75" style="8" customWidth="1"/>
    <col min="30" max="31" width="10.25" style="8" customWidth="1"/>
    <col min="32" max="32" width="13.875" style="8" customWidth="1"/>
    <col min="33" max="33" width="12.25" style="8" customWidth="1"/>
    <col min="34" max="34" width="10.25" style="8" customWidth="1"/>
    <col min="35" max="36" width="8.75" style="8"/>
    <col min="37" max="38" width="40.125" style="8" bestFit="1" customWidth="1"/>
    <col min="39" max="16384" width="8.75" style="8"/>
  </cols>
  <sheetData>
    <row r="1" spans="1:38" ht="19.5" thickBot="1">
      <c r="D1" s="551">
        <v>5</v>
      </c>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H1" s="455" t="s">
        <v>23</v>
      </c>
    </row>
    <row r="2" spans="1:38" ht="36" customHeight="1">
      <c r="A2" s="526" t="s">
        <v>119</v>
      </c>
      <c r="B2" s="529" t="s">
        <v>120</v>
      </c>
      <c r="C2" s="541" t="s">
        <v>5</v>
      </c>
      <c r="D2" s="545" t="s">
        <v>31</v>
      </c>
      <c r="E2" s="532" t="s">
        <v>102</v>
      </c>
      <c r="F2" s="533"/>
      <c r="G2" s="534"/>
      <c r="H2" s="542" t="s">
        <v>106</v>
      </c>
      <c r="I2" s="532" t="s">
        <v>126</v>
      </c>
      <c r="J2" s="533"/>
      <c r="K2" s="534"/>
      <c r="L2" s="542" t="s">
        <v>127</v>
      </c>
      <c r="M2" s="532" t="s">
        <v>110</v>
      </c>
      <c r="N2" s="533"/>
      <c r="O2" s="534"/>
      <c r="P2" s="542" t="s">
        <v>128</v>
      </c>
      <c r="Q2" s="532" t="s">
        <v>111</v>
      </c>
      <c r="R2" s="533"/>
      <c r="S2" s="534"/>
      <c r="T2" s="542" t="s">
        <v>129</v>
      </c>
      <c r="U2" s="532" t="s">
        <v>130</v>
      </c>
      <c r="V2" s="533"/>
      <c r="W2" s="534"/>
      <c r="X2" s="542" t="s">
        <v>221</v>
      </c>
      <c r="Y2" s="532" t="s">
        <v>222</v>
      </c>
      <c r="Z2" s="533"/>
      <c r="AA2" s="534"/>
      <c r="AB2" s="542" t="s">
        <v>239</v>
      </c>
      <c r="AC2" s="532" t="s">
        <v>240</v>
      </c>
      <c r="AD2" s="533"/>
      <c r="AE2" s="534"/>
      <c r="AF2" s="526" t="s">
        <v>27</v>
      </c>
      <c r="AG2" s="529"/>
      <c r="AH2" s="548" t="s">
        <v>28</v>
      </c>
    </row>
    <row r="3" spans="1:38">
      <c r="A3" s="527"/>
      <c r="B3" s="530"/>
      <c r="C3" s="530"/>
      <c r="D3" s="546"/>
      <c r="E3" s="535" t="s">
        <v>101</v>
      </c>
      <c r="F3" s="537" t="s">
        <v>24</v>
      </c>
      <c r="G3" s="539" t="s">
        <v>25</v>
      </c>
      <c r="H3" s="543"/>
      <c r="I3" s="535" t="s">
        <v>101</v>
      </c>
      <c r="J3" s="537" t="s">
        <v>24</v>
      </c>
      <c r="K3" s="539" t="s">
        <v>25</v>
      </c>
      <c r="L3" s="543"/>
      <c r="M3" s="535" t="s">
        <v>101</v>
      </c>
      <c r="N3" s="537" t="s">
        <v>24</v>
      </c>
      <c r="O3" s="539" t="s">
        <v>25</v>
      </c>
      <c r="P3" s="543"/>
      <c r="Q3" s="535" t="s">
        <v>27</v>
      </c>
      <c r="R3" s="537" t="s">
        <v>24</v>
      </c>
      <c r="S3" s="539" t="s">
        <v>25</v>
      </c>
      <c r="T3" s="543"/>
      <c r="U3" s="535" t="s">
        <v>101</v>
      </c>
      <c r="V3" s="537" t="s">
        <v>24</v>
      </c>
      <c r="W3" s="539" t="s">
        <v>25</v>
      </c>
      <c r="X3" s="543"/>
      <c r="Y3" s="535" t="s">
        <v>27</v>
      </c>
      <c r="Z3" s="537" t="s">
        <v>24</v>
      </c>
      <c r="AA3" s="539" t="s">
        <v>25</v>
      </c>
      <c r="AB3" s="543"/>
      <c r="AC3" s="535" t="s">
        <v>27</v>
      </c>
      <c r="AD3" s="537" t="s">
        <v>24</v>
      </c>
      <c r="AE3" s="539" t="s">
        <v>25</v>
      </c>
      <c r="AF3" s="527" t="s">
        <v>29</v>
      </c>
      <c r="AG3" s="530" t="s">
        <v>30</v>
      </c>
      <c r="AH3" s="549"/>
    </row>
    <row r="4" spans="1:38" ht="19.5" thickBot="1">
      <c r="A4" s="528"/>
      <c r="B4" s="531"/>
      <c r="C4" s="531"/>
      <c r="D4" s="547"/>
      <c r="E4" s="536"/>
      <c r="F4" s="538"/>
      <c r="G4" s="540"/>
      <c r="H4" s="544"/>
      <c r="I4" s="536"/>
      <c r="J4" s="538"/>
      <c r="K4" s="540"/>
      <c r="L4" s="544"/>
      <c r="M4" s="536"/>
      <c r="N4" s="538"/>
      <c r="O4" s="540"/>
      <c r="P4" s="544"/>
      <c r="Q4" s="536"/>
      <c r="R4" s="538"/>
      <c r="S4" s="540"/>
      <c r="T4" s="544"/>
      <c r="U4" s="536"/>
      <c r="V4" s="538"/>
      <c r="W4" s="540"/>
      <c r="X4" s="544"/>
      <c r="Y4" s="536"/>
      <c r="Z4" s="538"/>
      <c r="AA4" s="540"/>
      <c r="AB4" s="544"/>
      <c r="AC4" s="536"/>
      <c r="AD4" s="538"/>
      <c r="AE4" s="540"/>
      <c r="AF4" s="528"/>
      <c r="AG4" s="531"/>
      <c r="AH4" s="550"/>
    </row>
    <row r="5" spans="1:38" ht="19.5" thickBot="1">
      <c r="A5" s="456" t="s">
        <v>121</v>
      </c>
      <c r="B5" s="457" t="s">
        <v>26</v>
      </c>
      <c r="C5" s="457" t="s">
        <v>26</v>
      </c>
      <c r="D5" s="454" t="s">
        <v>26</v>
      </c>
      <c r="E5" s="37" t="s">
        <v>26</v>
      </c>
      <c r="F5" s="34" t="s">
        <v>26</v>
      </c>
      <c r="G5" s="35" t="s">
        <v>26</v>
      </c>
      <c r="H5" s="38" t="s">
        <v>26</v>
      </c>
      <c r="I5" s="37" t="s">
        <v>26</v>
      </c>
      <c r="J5" s="34" t="s">
        <v>26</v>
      </c>
      <c r="K5" s="35" t="s">
        <v>26</v>
      </c>
      <c r="L5" s="38" t="s">
        <v>26</v>
      </c>
      <c r="M5" s="37" t="s">
        <v>26</v>
      </c>
      <c r="N5" s="34" t="s">
        <v>26</v>
      </c>
      <c r="O5" s="35" t="s">
        <v>26</v>
      </c>
      <c r="P5" s="38" t="s">
        <v>26</v>
      </c>
      <c r="Q5" s="37" t="s">
        <v>26</v>
      </c>
      <c r="R5" s="34" t="s">
        <v>26</v>
      </c>
      <c r="S5" s="35" t="s">
        <v>26</v>
      </c>
      <c r="T5" s="38" t="s">
        <v>26</v>
      </c>
      <c r="U5" s="37" t="s">
        <v>26</v>
      </c>
      <c r="V5" s="34" t="s">
        <v>26</v>
      </c>
      <c r="W5" s="35" t="s">
        <v>26</v>
      </c>
      <c r="X5" s="477" t="s">
        <v>26</v>
      </c>
      <c r="Y5" s="478" t="s">
        <v>26</v>
      </c>
      <c r="Z5" s="475" t="s">
        <v>26</v>
      </c>
      <c r="AA5" s="476" t="s">
        <v>26</v>
      </c>
      <c r="AB5" s="501" t="s">
        <v>26</v>
      </c>
      <c r="AC5" s="502" t="s">
        <v>26</v>
      </c>
      <c r="AD5" s="499" t="s">
        <v>26</v>
      </c>
      <c r="AE5" s="500" t="s">
        <v>26</v>
      </c>
      <c r="AF5" s="456" t="s">
        <v>26</v>
      </c>
      <c r="AG5" s="457" t="s">
        <v>26</v>
      </c>
      <c r="AH5" s="458" t="s">
        <v>26</v>
      </c>
    </row>
    <row r="6" spans="1:38">
      <c r="A6" s="459"/>
      <c r="B6" s="460"/>
      <c r="C6" s="460"/>
      <c r="D6" s="461"/>
      <c r="E6" s="462"/>
      <c r="F6" s="462"/>
      <c r="G6" s="24"/>
      <c r="H6" s="463"/>
      <c r="I6" s="462"/>
      <c r="J6" s="462"/>
      <c r="K6" s="24"/>
      <c r="L6" s="463"/>
      <c r="M6" s="462"/>
      <c r="N6" s="462"/>
      <c r="O6" s="24"/>
      <c r="P6" s="463"/>
      <c r="Q6" s="462"/>
      <c r="R6" s="462"/>
      <c r="S6" s="24"/>
      <c r="T6" s="463"/>
      <c r="U6" s="462"/>
      <c r="V6" s="462"/>
      <c r="W6" s="24"/>
      <c r="X6" s="463"/>
      <c r="Y6" s="462">
        <f>Z6+AA6</f>
        <v>0</v>
      </c>
      <c r="Z6" s="462"/>
      <c r="AA6" s="24"/>
      <c r="AB6" s="463">
        <f>未収金・長期延滞債権!J6+未収金・長期延滞債権!K6</f>
        <v>0</v>
      </c>
      <c r="AC6" s="462">
        <f>AD6+AE6</f>
        <v>0</v>
      </c>
      <c r="AD6" s="462">
        <f>未収金・長期延滞債権!P6</f>
        <v>0</v>
      </c>
      <c r="AE6" s="24">
        <f>未収金・長期延滞債権!Q6+未収金・長期延滞債権!R6</f>
        <v>0</v>
      </c>
      <c r="AF6" s="464">
        <f>D6+H6+L6+P6+T6+X6+AB6</f>
        <v>0</v>
      </c>
      <c r="AG6" s="23">
        <f>G6+K6+O6+S6+W6+AA6+AE6</f>
        <v>0</v>
      </c>
      <c r="AH6" s="24" t="str">
        <f>IFERROR(AG6/AF6,"")</f>
        <v/>
      </c>
    </row>
    <row r="7" spans="1:38">
      <c r="A7" s="465"/>
      <c r="B7" s="466"/>
      <c r="C7" s="466"/>
      <c r="D7" s="467"/>
      <c r="E7" s="468"/>
      <c r="F7" s="468"/>
      <c r="G7" s="25"/>
      <c r="H7" s="469"/>
      <c r="I7" s="468"/>
      <c r="J7" s="468"/>
      <c r="K7" s="25"/>
      <c r="L7" s="469"/>
      <c r="M7" s="468"/>
      <c r="N7" s="468"/>
      <c r="O7" s="25"/>
      <c r="P7" s="469"/>
      <c r="Q7" s="468"/>
      <c r="R7" s="468"/>
      <c r="S7" s="25"/>
      <c r="T7" s="469"/>
      <c r="U7" s="468"/>
      <c r="V7" s="468"/>
      <c r="W7" s="25"/>
      <c r="X7" s="498"/>
      <c r="Y7" s="468">
        <f t="shared" ref="Y7:Y10" si="0">Z7+AA7</f>
        <v>0</v>
      </c>
      <c r="Z7" s="468"/>
      <c r="AA7" s="25"/>
      <c r="AB7" s="469">
        <f>未収金・長期延滞債権!J7+未収金・長期延滞債権!K7</f>
        <v>0</v>
      </c>
      <c r="AC7" s="468">
        <f t="shared" ref="AC7:AC10" si="1">AD7+AE7</f>
        <v>0</v>
      </c>
      <c r="AD7" s="468">
        <f>未収金・長期延滞債権!P7</f>
        <v>0</v>
      </c>
      <c r="AE7" s="25">
        <f>未収金・長期延滞債権!Q7+未収金・長期延滞債権!R7</f>
        <v>0</v>
      </c>
      <c r="AF7" s="470">
        <f>D7+H7+L7+P7+T7+X7+AB7</f>
        <v>0</v>
      </c>
      <c r="AG7" s="19">
        <f>G7+K7+O7+S7+W7+AA7+AE7</f>
        <v>0</v>
      </c>
      <c r="AH7" s="25" t="str">
        <f t="shared" ref="AH7:AH10" si="2">IFERROR(AG7/AF7,"")</f>
        <v/>
      </c>
    </row>
    <row r="8" spans="1:38">
      <c r="A8" s="465"/>
      <c r="B8" s="466"/>
      <c r="C8" s="466"/>
      <c r="D8" s="467"/>
      <c r="E8" s="468"/>
      <c r="F8" s="468"/>
      <c r="G8" s="25"/>
      <c r="H8" s="469"/>
      <c r="I8" s="468"/>
      <c r="J8" s="468"/>
      <c r="K8" s="25"/>
      <c r="L8" s="469"/>
      <c r="M8" s="468"/>
      <c r="N8" s="468"/>
      <c r="O8" s="25"/>
      <c r="P8" s="469"/>
      <c r="Q8" s="468"/>
      <c r="R8" s="468"/>
      <c r="S8" s="25"/>
      <c r="T8" s="469"/>
      <c r="U8" s="468"/>
      <c r="V8" s="468"/>
      <c r="W8" s="25"/>
      <c r="X8" s="469"/>
      <c r="Y8" s="468">
        <f t="shared" si="0"/>
        <v>0</v>
      </c>
      <c r="Z8" s="468"/>
      <c r="AA8" s="25"/>
      <c r="AB8" s="498">
        <f>未収金・長期延滞債権!J8+未収金・長期延滞債権!K8</f>
        <v>0</v>
      </c>
      <c r="AC8" s="468">
        <f t="shared" si="1"/>
        <v>0</v>
      </c>
      <c r="AD8" s="468">
        <f>未収金・長期延滞債権!P8</f>
        <v>0</v>
      </c>
      <c r="AE8" s="25">
        <f>未収金・長期延滞債権!Q8+未収金・長期延滞債権!R8</f>
        <v>0</v>
      </c>
      <c r="AF8" s="470">
        <f t="shared" ref="AF8:AF10" si="3">D8+H8+L8+P8+T8+X8+AB8</f>
        <v>0</v>
      </c>
      <c r="AG8" s="19">
        <f t="shared" ref="AG8:AG10" si="4">G8+K8+O8+S8+W8+AA8+AE8</f>
        <v>0</v>
      </c>
      <c r="AH8" s="25" t="str">
        <f t="shared" si="2"/>
        <v/>
      </c>
    </row>
    <row r="9" spans="1:38">
      <c r="A9" s="465"/>
      <c r="B9" s="466"/>
      <c r="C9" s="466"/>
      <c r="D9" s="467"/>
      <c r="E9" s="468"/>
      <c r="F9" s="468"/>
      <c r="G9" s="25"/>
      <c r="H9" s="469"/>
      <c r="I9" s="468"/>
      <c r="J9" s="468"/>
      <c r="K9" s="25"/>
      <c r="L9" s="469"/>
      <c r="M9" s="468"/>
      <c r="N9" s="468"/>
      <c r="O9" s="25"/>
      <c r="P9" s="469"/>
      <c r="Q9" s="468"/>
      <c r="R9" s="468"/>
      <c r="S9" s="25"/>
      <c r="T9" s="469"/>
      <c r="U9" s="468"/>
      <c r="V9" s="468"/>
      <c r="W9" s="25"/>
      <c r="X9" s="497"/>
      <c r="Y9" s="468">
        <f t="shared" si="0"/>
        <v>0</v>
      </c>
      <c r="Z9" s="468"/>
      <c r="AA9" s="25"/>
      <c r="AB9" s="469">
        <f>未収金・長期延滞債権!J9+未収金・長期延滞債権!K9</f>
        <v>0</v>
      </c>
      <c r="AC9" s="468">
        <f t="shared" si="1"/>
        <v>0</v>
      </c>
      <c r="AD9" s="468">
        <f>未収金・長期延滞債権!P9</f>
        <v>0</v>
      </c>
      <c r="AE9" s="25">
        <f>未収金・長期延滞債権!Q9+未収金・長期延滞債権!R9</f>
        <v>0</v>
      </c>
      <c r="AF9" s="470">
        <f t="shared" si="3"/>
        <v>0</v>
      </c>
      <c r="AG9" s="19">
        <f t="shared" si="4"/>
        <v>0</v>
      </c>
      <c r="AH9" s="25" t="str">
        <f t="shared" ref="AH9" si="5">IFERROR(AG9/AF9,"")</f>
        <v/>
      </c>
    </row>
    <row r="10" spans="1:38">
      <c r="A10" s="465"/>
      <c r="B10" s="466"/>
      <c r="C10" s="466"/>
      <c r="D10" s="467"/>
      <c r="E10" s="468"/>
      <c r="F10" s="468"/>
      <c r="G10" s="25"/>
      <c r="H10" s="469"/>
      <c r="I10" s="468"/>
      <c r="J10" s="468"/>
      <c r="K10" s="25"/>
      <c r="L10" s="469"/>
      <c r="M10" s="468"/>
      <c r="N10" s="468"/>
      <c r="O10" s="25"/>
      <c r="P10" s="469"/>
      <c r="Q10" s="468"/>
      <c r="R10" s="468"/>
      <c r="S10" s="25"/>
      <c r="T10" s="469"/>
      <c r="U10" s="468"/>
      <c r="V10" s="468"/>
      <c r="W10" s="25"/>
      <c r="X10" s="469"/>
      <c r="Y10" s="468">
        <f t="shared" si="0"/>
        <v>0</v>
      </c>
      <c r="Z10" s="468"/>
      <c r="AA10" s="25"/>
      <c r="AB10" s="498">
        <f>未収金・長期延滞債権!J10+未収金・長期延滞債権!K10</f>
        <v>0</v>
      </c>
      <c r="AC10" s="468">
        <f t="shared" si="1"/>
        <v>0</v>
      </c>
      <c r="AD10" s="468">
        <f>未収金・長期延滞債権!P10</f>
        <v>0</v>
      </c>
      <c r="AE10" s="25">
        <f>未収金・長期延滞債権!Q10+未収金・長期延滞債権!R10</f>
        <v>0</v>
      </c>
      <c r="AF10" s="470">
        <f t="shared" si="3"/>
        <v>0</v>
      </c>
      <c r="AG10" s="19">
        <f t="shared" si="4"/>
        <v>0</v>
      </c>
      <c r="AH10" s="25" t="str">
        <f t="shared" si="2"/>
        <v/>
      </c>
    </row>
    <row r="11" spans="1:38">
      <c r="AB11" s="503"/>
      <c r="AK11" s="8" t="str">
        <f>B11&amp;C11</f>
        <v/>
      </c>
      <c r="AL11" s="8" t="str">
        <f t="shared" ref="AL11:AL12" si="6">AI11&amp;AJ11</f>
        <v/>
      </c>
    </row>
    <row r="12" spans="1:38">
      <c r="AK12" s="8" t="str">
        <f>B12&amp;C12</f>
        <v/>
      </c>
      <c r="AL12" s="8" t="str">
        <f t="shared" si="6"/>
        <v/>
      </c>
    </row>
  </sheetData>
  <autoFilter ref="A5:AH10"/>
  <mergeCells count="49">
    <mergeCell ref="AB1:AE1"/>
    <mergeCell ref="AB2:AB4"/>
    <mergeCell ref="AC2:AE2"/>
    <mergeCell ref="AC3:AC4"/>
    <mergeCell ref="AD3:AD4"/>
    <mergeCell ref="AE3:AE4"/>
    <mergeCell ref="X1:AA1"/>
    <mergeCell ref="X2:X4"/>
    <mergeCell ref="Y2:AA2"/>
    <mergeCell ref="Y3:Y4"/>
    <mergeCell ref="Z3:Z4"/>
    <mergeCell ref="AA3:AA4"/>
    <mergeCell ref="L2:L4"/>
    <mergeCell ref="M2:O2"/>
    <mergeCell ref="M3:M4"/>
    <mergeCell ref="N3:N4"/>
    <mergeCell ref="O3:O4"/>
    <mergeCell ref="T1:W1"/>
    <mergeCell ref="P1:S1"/>
    <mergeCell ref="L1:O1"/>
    <mergeCell ref="H1:K1"/>
    <mergeCell ref="D1:G1"/>
    <mergeCell ref="AH2:AH4"/>
    <mergeCell ref="P2:P4"/>
    <mergeCell ref="R3:R4"/>
    <mergeCell ref="S3:S4"/>
    <mergeCell ref="T2:T4"/>
    <mergeCell ref="V3:V4"/>
    <mergeCell ref="W3:W4"/>
    <mergeCell ref="AF2:AG2"/>
    <mergeCell ref="AF3:AF4"/>
    <mergeCell ref="AG3:AG4"/>
    <mergeCell ref="U2:W2"/>
    <mergeCell ref="U3:U4"/>
    <mergeCell ref="Q2:S2"/>
    <mergeCell ref="Q3:Q4"/>
    <mergeCell ref="A2:A4"/>
    <mergeCell ref="B2:B4"/>
    <mergeCell ref="I2:K2"/>
    <mergeCell ref="I3:I4"/>
    <mergeCell ref="E3:E4"/>
    <mergeCell ref="E2:G2"/>
    <mergeCell ref="F3:F4"/>
    <mergeCell ref="G3:G4"/>
    <mergeCell ref="C2:C4"/>
    <mergeCell ref="H2:H4"/>
    <mergeCell ref="J3:J4"/>
    <mergeCell ref="K3:K4"/>
    <mergeCell ref="D2:D4"/>
  </mergeCells>
  <phoneticPr fontId="1"/>
  <pageMargins left="0.7" right="0.7" top="0.75" bottom="0.75" header="0.3" footer="0.3"/>
  <pageSetup paperSize="8" scale="32" orientation="landscape" r:id="rId1"/>
  <headerFooter>
    <oddHeader>&amp;C&amp;"-,太字"&amp;14貸倒実績率</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7"/>
  <sheetViews>
    <sheetView zoomScale="70" zoomScaleNormal="70" zoomScaleSheetLayoutView="70" zoomScalePageLayoutView="70" workbookViewId="0">
      <selection activeCell="AA37" sqref="AA37"/>
    </sheetView>
  </sheetViews>
  <sheetFormatPr defaultRowHeight="18.75"/>
  <cols>
    <col min="1" max="1" width="40.25" style="1" bestFit="1" customWidth="1"/>
    <col min="2" max="4" width="15.75" customWidth="1"/>
    <col min="5" max="5" width="25.25" customWidth="1"/>
    <col min="6" max="6" width="13.875" bestFit="1" customWidth="1"/>
    <col min="7" max="7" width="18.75" bestFit="1" customWidth="1"/>
    <col min="8" max="8" width="16.125" bestFit="1" customWidth="1"/>
    <col min="9" max="9" width="13.25" bestFit="1" customWidth="1"/>
    <col min="10" max="11" width="12.875" bestFit="1" customWidth="1"/>
  </cols>
  <sheetData>
    <row r="1" spans="1:11" ht="19.5" thickBot="1">
      <c r="G1" s="4" t="s">
        <v>9</v>
      </c>
    </row>
    <row r="2" spans="1:11" s="1" customFormat="1" ht="19.5" thickBot="1">
      <c r="A2" s="5"/>
      <c r="B2" s="552" t="s">
        <v>51</v>
      </c>
      <c r="C2" s="553"/>
      <c r="D2" s="553"/>
      <c r="E2" s="553"/>
      <c r="F2" s="553"/>
      <c r="G2" s="554"/>
    </row>
    <row r="3" spans="1:11" ht="38.25" thickBot="1">
      <c r="A3" s="15" t="s">
        <v>0</v>
      </c>
      <c r="B3" s="10" t="s">
        <v>1</v>
      </c>
      <c r="C3" s="11" t="s">
        <v>2</v>
      </c>
      <c r="D3" s="11" t="s">
        <v>8</v>
      </c>
      <c r="E3" s="14" t="s">
        <v>7</v>
      </c>
      <c r="F3" s="11" t="s">
        <v>3</v>
      </c>
      <c r="G3" s="12" t="s">
        <v>99</v>
      </c>
    </row>
    <row r="4" spans="1:11">
      <c r="A4" s="189"/>
      <c r="B4" s="165"/>
      <c r="C4" s="177"/>
      <c r="D4" s="169"/>
      <c r="E4" s="177"/>
      <c r="F4" s="177"/>
      <c r="G4" s="181">
        <f>D4-E4+F4</f>
        <v>0</v>
      </c>
      <c r="I4" s="7"/>
      <c r="J4" s="8"/>
      <c r="K4" s="8"/>
    </row>
    <row r="5" spans="1:11">
      <c r="A5" s="190"/>
      <c r="B5" s="67"/>
      <c r="C5" s="68"/>
      <c r="D5" s="136"/>
      <c r="E5" s="68"/>
      <c r="F5" s="68"/>
      <c r="G5" s="137">
        <f t="shared" ref="G5:G8" si="0">D5-E5+F5</f>
        <v>0</v>
      </c>
      <c r="I5" s="7"/>
      <c r="J5" s="8"/>
      <c r="K5" s="8"/>
    </row>
    <row r="6" spans="1:11">
      <c r="A6" s="69"/>
      <c r="B6" s="70"/>
      <c r="C6" s="71"/>
      <c r="D6" s="135"/>
      <c r="E6" s="71"/>
      <c r="F6" s="71"/>
      <c r="G6" s="138">
        <f>D6-E6+F6</f>
        <v>0</v>
      </c>
      <c r="I6" s="7"/>
      <c r="J6" s="8"/>
      <c r="K6" s="8"/>
    </row>
    <row r="7" spans="1:11">
      <c r="A7" s="69"/>
      <c r="B7" s="70"/>
      <c r="C7" s="71"/>
      <c r="D7" s="135"/>
      <c r="E7" s="71"/>
      <c r="F7" s="71"/>
      <c r="G7" s="138">
        <f t="shared" si="0"/>
        <v>0</v>
      </c>
      <c r="I7" s="7"/>
      <c r="J7" s="8"/>
      <c r="K7" s="8"/>
    </row>
    <row r="8" spans="1:11" ht="19.5" thickBot="1">
      <c r="A8" s="72"/>
      <c r="B8" s="73"/>
      <c r="C8" s="74"/>
      <c r="D8" s="361"/>
      <c r="E8" s="74"/>
      <c r="F8" s="74"/>
      <c r="G8" s="139">
        <f t="shared" si="0"/>
        <v>0</v>
      </c>
      <c r="I8" s="7"/>
      <c r="J8" s="8"/>
      <c r="K8" s="8"/>
    </row>
    <row r="9" spans="1:11" ht="19.5" thickBot="1">
      <c r="J9" s="8"/>
      <c r="K9" s="8"/>
    </row>
    <row r="10" spans="1:11" ht="19.5" thickBot="1">
      <c r="A10" s="5"/>
      <c r="B10" s="555" t="s">
        <v>60</v>
      </c>
      <c r="C10" s="556"/>
      <c r="D10" s="556"/>
      <c r="E10" s="556"/>
      <c r="F10" s="556"/>
      <c r="G10" s="557"/>
    </row>
    <row r="11" spans="1:11" ht="38.25" thickBot="1">
      <c r="A11" s="13" t="s">
        <v>0</v>
      </c>
      <c r="B11" s="10" t="s">
        <v>1</v>
      </c>
      <c r="C11" s="11" t="s">
        <v>2</v>
      </c>
      <c r="D11" s="11" t="s">
        <v>8</v>
      </c>
      <c r="E11" s="14" t="s">
        <v>7</v>
      </c>
      <c r="F11" s="11" t="s">
        <v>3</v>
      </c>
      <c r="G11" s="12" t="s">
        <v>99</v>
      </c>
    </row>
    <row r="12" spans="1:11">
      <c r="A12" s="362"/>
      <c r="B12" s="165"/>
      <c r="C12" s="177"/>
      <c r="D12" s="169">
        <f t="shared" ref="D12" si="1">B12-C12</f>
        <v>0</v>
      </c>
      <c r="E12" s="177"/>
      <c r="F12" s="177"/>
      <c r="G12" s="181">
        <f t="shared" ref="G12" si="2">D12-E12+F12</f>
        <v>0</v>
      </c>
      <c r="H12" s="7"/>
      <c r="K12" s="7"/>
    </row>
    <row r="13" spans="1:11">
      <c r="A13" s="363"/>
      <c r="B13" s="67"/>
      <c r="C13" s="68"/>
      <c r="D13" s="136">
        <f t="shared" ref="D13" si="3">B13-C13</f>
        <v>0</v>
      </c>
      <c r="E13" s="68"/>
      <c r="F13" s="68"/>
      <c r="G13" s="137">
        <f t="shared" ref="G13" si="4">D13-E13+F13</f>
        <v>0</v>
      </c>
      <c r="K13" s="7"/>
    </row>
    <row r="14" spans="1:11">
      <c r="A14" s="364"/>
      <c r="B14" s="70"/>
      <c r="C14" s="71"/>
      <c r="D14" s="135">
        <f>B14-C14</f>
        <v>0</v>
      </c>
      <c r="E14" s="71"/>
      <c r="F14" s="71"/>
      <c r="G14" s="138">
        <f>D14-E14+F14</f>
        <v>0</v>
      </c>
      <c r="K14" s="7"/>
    </row>
    <row r="15" spans="1:11">
      <c r="A15" s="364"/>
      <c r="B15" s="70"/>
      <c r="C15" s="71"/>
      <c r="D15" s="135">
        <f t="shared" ref="D15:D16" si="5">B15-C15</f>
        <v>0</v>
      </c>
      <c r="E15" s="71"/>
      <c r="F15" s="71"/>
      <c r="G15" s="138">
        <f t="shared" ref="G15:G16" si="6">D15-E15+F15</f>
        <v>0</v>
      </c>
      <c r="K15" s="7"/>
    </row>
    <row r="16" spans="1:11" ht="19.5" thickBot="1">
      <c r="A16" s="365"/>
      <c r="B16" s="73"/>
      <c r="C16" s="74"/>
      <c r="D16" s="361">
        <f t="shared" si="5"/>
        <v>0</v>
      </c>
      <c r="E16" s="74"/>
      <c r="F16" s="74"/>
      <c r="G16" s="139">
        <f t="shared" si="6"/>
        <v>0</v>
      </c>
      <c r="K16" s="7"/>
    </row>
    <row r="17" spans="3:3">
      <c r="C17" s="7"/>
    </row>
  </sheetData>
  <sheetProtection formatCells="0" formatColumns="0" formatRows="0" insertColumns="0" insertRows="0" deleteColumns="0" deleteRows="0" sort="0" autoFilter="0"/>
  <mergeCells count="2">
    <mergeCell ref="B2:G2"/>
    <mergeCell ref="B10:G10"/>
  </mergeCells>
  <phoneticPr fontId="1"/>
  <pageMargins left="0.70866141732283472" right="0.70866141732283472" top="0.74803149606299213" bottom="0.74803149606299213" header="0.31496062992125984" footer="0.31496062992125984"/>
  <pageSetup paperSize="8" orientation="landscape" r:id="rId1"/>
  <headerFooter scaleWithDoc="0" alignWithMargins="0">
    <oddHeader>&amp;C現金預金</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A4:A8 A12:A16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O17"/>
  <sheetViews>
    <sheetView topLeftCell="M1" zoomScale="70" zoomScaleNormal="70" zoomScaleSheetLayoutView="70" zoomScalePageLayoutView="70" workbookViewId="0">
      <selection activeCell="AA37" sqref="AA37"/>
    </sheetView>
  </sheetViews>
  <sheetFormatPr defaultRowHeight="18.75"/>
  <cols>
    <col min="1" max="1" width="2.75" customWidth="1"/>
    <col min="2" max="2" width="24.75" customWidth="1"/>
    <col min="3" max="4" width="15.625" style="1" customWidth="1"/>
    <col min="5" max="5" width="18.25" style="6" customWidth="1"/>
    <col min="6" max="6" width="12.25" style="6" customWidth="1"/>
    <col min="7" max="7" width="14.25" style="7" customWidth="1"/>
    <col min="8" max="9" width="18.75" style="7" customWidth="1"/>
    <col min="10" max="10" width="14" style="7" customWidth="1"/>
    <col min="11" max="11" width="12.25" style="7" customWidth="1"/>
    <col min="12" max="12" width="18.25" style="7" customWidth="1"/>
    <col min="13" max="13" width="11.625" customWidth="1"/>
    <col min="14" max="15" width="14.25" customWidth="1"/>
    <col min="16" max="17" width="12.25" customWidth="1"/>
    <col min="18" max="18" width="15.25" bestFit="1" customWidth="1"/>
    <col min="19" max="19" width="13.25" customWidth="1"/>
    <col min="20" max="20" width="12.875" bestFit="1" customWidth="1"/>
    <col min="21" max="21" width="14.625" customWidth="1"/>
    <col min="22" max="23" width="19.375" style="7" bestFit="1" customWidth="1"/>
    <col min="24" max="24" width="15.25" customWidth="1"/>
    <col min="25" max="25" width="13" customWidth="1"/>
    <col min="26" max="26" width="19.25" customWidth="1"/>
    <col min="27" max="27" width="11" customWidth="1"/>
    <col min="28" max="29" width="15.125" customWidth="1"/>
    <col min="30" max="30" width="11.25" hidden="1" customWidth="1"/>
    <col min="31" max="31" width="12.25" hidden="1" customWidth="1"/>
    <col min="32" max="33" width="46.125" hidden="1" customWidth="1"/>
    <col min="34" max="34" width="18.25" hidden="1" customWidth="1"/>
    <col min="35" max="35" width="36.75" bestFit="1" customWidth="1"/>
    <col min="36" max="36" width="30.25" bestFit="1" customWidth="1"/>
    <col min="37" max="37" width="4.25" customWidth="1"/>
    <col min="38" max="38" width="5.25" bestFit="1" customWidth="1"/>
    <col min="39" max="40" width="46.125" bestFit="1" customWidth="1"/>
    <col min="41" max="41" width="10.75" style="7" bestFit="1" customWidth="1"/>
  </cols>
  <sheetData>
    <row r="1" spans="2:41" ht="19.5" thickBot="1">
      <c r="C1"/>
      <c r="D1"/>
      <c r="E1"/>
      <c r="F1"/>
      <c r="G1"/>
      <c r="H1"/>
      <c r="I1"/>
      <c r="J1"/>
      <c r="K1"/>
      <c r="L1"/>
      <c r="V1"/>
      <c r="W1"/>
      <c r="AC1" s="4" t="s">
        <v>23</v>
      </c>
      <c r="AD1" s="8"/>
      <c r="AE1" s="8"/>
    </row>
    <row r="2" spans="2:41" s="1" customFormat="1">
      <c r="B2" s="561" t="s">
        <v>18</v>
      </c>
      <c r="C2" s="563" t="s">
        <v>19</v>
      </c>
      <c r="D2" s="572" t="s">
        <v>5</v>
      </c>
      <c r="E2" s="574" t="s">
        <v>51</v>
      </c>
      <c r="F2" s="575"/>
      <c r="G2" s="575"/>
      <c r="H2" s="575"/>
      <c r="I2" s="575"/>
      <c r="J2" s="575"/>
      <c r="K2" s="575"/>
      <c r="L2" s="575"/>
      <c r="M2" s="575"/>
      <c r="N2" s="575"/>
      <c r="O2" s="572"/>
      <c r="P2" s="565" t="s">
        <v>20</v>
      </c>
      <c r="Q2" s="563"/>
      <c r="R2" s="566"/>
      <c r="S2" s="565" t="s">
        <v>60</v>
      </c>
      <c r="T2" s="563"/>
      <c r="U2" s="563"/>
      <c r="V2" s="563"/>
      <c r="W2" s="563"/>
      <c r="X2" s="563"/>
      <c r="Y2" s="563"/>
      <c r="Z2" s="563"/>
      <c r="AA2" s="563"/>
      <c r="AB2" s="563"/>
      <c r="AC2" s="566"/>
      <c r="AD2" s="182"/>
      <c r="AE2" s="182"/>
      <c r="AO2" s="6"/>
    </row>
    <row r="3" spans="2:41" s="1" customFormat="1" ht="18" customHeight="1">
      <c r="B3" s="562"/>
      <c r="C3" s="564"/>
      <c r="D3" s="573"/>
      <c r="E3" s="567" t="s">
        <v>6</v>
      </c>
      <c r="F3" s="564" t="s">
        <v>22</v>
      </c>
      <c r="G3" s="564"/>
      <c r="H3" s="564"/>
      <c r="I3" s="564"/>
      <c r="J3" s="568" t="s">
        <v>10</v>
      </c>
      <c r="K3" s="568"/>
      <c r="L3" s="568"/>
      <c r="M3" s="569" t="s">
        <v>11</v>
      </c>
      <c r="N3" s="530" t="s">
        <v>12</v>
      </c>
      <c r="O3" s="549"/>
      <c r="P3" s="570" t="s">
        <v>21</v>
      </c>
      <c r="Q3" s="568"/>
      <c r="R3" s="571"/>
      <c r="S3" s="567" t="s">
        <v>6</v>
      </c>
      <c r="T3" s="568" t="s">
        <v>22</v>
      </c>
      <c r="U3" s="568"/>
      <c r="V3" s="568"/>
      <c r="W3" s="568"/>
      <c r="X3" s="568" t="s">
        <v>10</v>
      </c>
      <c r="Y3" s="568"/>
      <c r="Z3" s="568"/>
      <c r="AA3" s="569" t="s">
        <v>11</v>
      </c>
      <c r="AB3" s="530" t="s">
        <v>12</v>
      </c>
      <c r="AC3" s="549"/>
      <c r="AD3" s="182"/>
      <c r="AE3" s="182"/>
      <c r="AO3" s="6"/>
    </row>
    <row r="4" spans="2:41" s="1" customFormat="1" ht="56.25">
      <c r="B4" s="562"/>
      <c r="C4" s="564"/>
      <c r="D4" s="573"/>
      <c r="E4" s="567"/>
      <c r="F4" s="186" t="s">
        <v>209</v>
      </c>
      <c r="G4" s="186" t="s">
        <v>210</v>
      </c>
      <c r="H4" s="186" t="s">
        <v>211</v>
      </c>
      <c r="I4" s="186" t="s">
        <v>212</v>
      </c>
      <c r="J4" s="185" t="s">
        <v>13</v>
      </c>
      <c r="K4" s="185" t="s">
        <v>14</v>
      </c>
      <c r="L4" s="185" t="s">
        <v>15</v>
      </c>
      <c r="M4" s="569"/>
      <c r="N4" s="191" t="s">
        <v>16</v>
      </c>
      <c r="O4" s="366" t="s">
        <v>17</v>
      </c>
      <c r="P4" s="358" t="s">
        <v>213</v>
      </c>
      <c r="Q4" s="186" t="s">
        <v>214</v>
      </c>
      <c r="R4" s="372" t="s">
        <v>219</v>
      </c>
      <c r="S4" s="567"/>
      <c r="T4" s="186" t="s">
        <v>215</v>
      </c>
      <c r="U4" s="186" t="s">
        <v>216</v>
      </c>
      <c r="V4" s="186" t="s">
        <v>217</v>
      </c>
      <c r="W4" s="186" t="s">
        <v>218</v>
      </c>
      <c r="X4" s="185" t="s">
        <v>13</v>
      </c>
      <c r="Y4" s="185" t="s">
        <v>14</v>
      </c>
      <c r="Z4" s="185" t="s">
        <v>15</v>
      </c>
      <c r="AA4" s="569"/>
      <c r="AB4" s="191" t="s">
        <v>16</v>
      </c>
      <c r="AC4" s="366" t="s">
        <v>17</v>
      </c>
      <c r="AD4" s="182"/>
      <c r="AE4" s="182"/>
      <c r="AO4" s="6"/>
    </row>
    <row r="5" spans="2:41">
      <c r="B5" s="359" t="s">
        <v>38</v>
      </c>
      <c r="C5" s="185" t="s">
        <v>38</v>
      </c>
      <c r="D5" s="360" t="s">
        <v>38</v>
      </c>
      <c r="E5" s="368" t="s">
        <v>26</v>
      </c>
      <c r="F5" s="186" t="s">
        <v>26</v>
      </c>
      <c r="G5" s="186" t="s">
        <v>26</v>
      </c>
      <c r="H5" s="186" t="s">
        <v>26</v>
      </c>
      <c r="I5" s="186" t="s">
        <v>26</v>
      </c>
      <c r="J5" s="185" t="s">
        <v>26</v>
      </c>
      <c r="K5" s="185" t="s">
        <v>26</v>
      </c>
      <c r="L5" s="185" t="s">
        <v>26</v>
      </c>
      <c r="M5" s="187" t="s">
        <v>26</v>
      </c>
      <c r="N5" s="191" t="s">
        <v>26</v>
      </c>
      <c r="O5" s="366" t="s">
        <v>26</v>
      </c>
      <c r="P5" s="358" t="s">
        <v>26</v>
      </c>
      <c r="Q5" s="186" t="s">
        <v>26</v>
      </c>
      <c r="R5" s="372" t="s">
        <v>26</v>
      </c>
      <c r="S5" s="368" t="s">
        <v>26</v>
      </c>
      <c r="T5" s="186" t="s">
        <v>26</v>
      </c>
      <c r="U5" s="186" t="s">
        <v>26</v>
      </c>
      <c r="V5" s="186" t="s">
        <v>26</v>
      </c>
      <c r="W5" s="186" t="s">
        <v>26</v>
      </c>
      <c r="X5" s="185" t="s">
        <v>26</v>
      </c>
      <c r="Y5" s="185" t="s">
        <v>26</v>
      </c>
      <c r="Z5" s="185" t="s">
        <v>26</v>
      </c>
      <c r="AA5" s="187" t="s">
        <v>26</v>
      </c>
      <c r="AB5" s="191" t="s">
        <v>26</v>
      </c>
      <c r="AC5" s="366" t="s">
        <v>26</v>
      </c>
      <c r="AD5" s="8" t="s">
        <v>123</v>
      </c>
      <c r="AE5" s="8" t="s">
        <v>124</v>
      </c>
      <c r="AF5" t="s">
        <v>125</v>
      </c>
      <c r="AG5" t="s">
        <v>121</v>
      </c>
      <c r="AH5" t="s">
        <v>125</v>
      </c>
    </row>
    <row r="6" spans="2:41">
      <c r="B6" s="367"/>
      <c r="C6" s="192"/>
      <c r="D6" s="156"/>
      <c r="E6" s="133">
        <f>F6+G6</f>
        <v>0</v>
      </c>
      <c r="F6" s="71"/>
      <c r="G6" s="71"/>
      <c r="H6" s="71"/>
      <c r="I6" s="71"/>
      <c r="J6" s="135">
        <f>F6+H6</f>
        <v>0</v>
      </c>
      <c r="K6" s="135">
        <f>G6+I6</f>
        <v>0</v>
      </c>
      <c r="L6" s="135">
        <f>I6+H6</f>
        <v>0</v>
      </c>
      <c r="M6" s="355"/>
      <c r="N6" s="135"/>
      <c r="O6" s="138"/>
      <c r="P6" s="133"/>
      <c r="Q6" s="71"/>
      <c r="R6" s="238"/>
      <c r="S6" s="133">
        <f>T6+U6</f>
        <v>0</v>
      </c>
      <c r="T6" s="71"/>
      <c r="U6" s="135"/>
      <c r="V6" s="71"/>
      <c r="W6" s="71"/>
      <c r="X6" s="135">
        <f>T6+V6</f>
        <v>0</v>
      </c>
      <c r="Y6" s="135">
        <f>U6+W6</f>
        <v>0</v>
      </c>
      <c r="Z6" s="135">
        <f>W6+V6</f>
        <v>0</v>
      </c>
      <c r="AA6" s="3" t="str">
        <f>貸倒実績率!AH6</f>
        <v/>
      </c>
      <c r="AB6" s="135" t="str">
        <f>IFERROR(ROUND(X6*AA6,0),"")</f>
        <v/>
      </c>
      <c r="AC6" s="138" t="str">
        <f>IFERROR(ROUND(Y6*AA6,0),"")</f>
        <v/>
      </c>
      <c r="AD6" s="8">
        <f t="shared" ref="AD6:AD10" si="0">J6+K6-Q6-R6</f>
        <v>0</v>
      </c>
      <c r="AE6" s="8">
        <f t="shared" ref="AE6:AE10" si="1">X6+Y6</f>
        <v>0</v>
      </c>
      <c r="AF6" s="7">
        <f t="shared" ref="AF6:AF10" si="2">K6-O6</f>
        <v>0</v>
      </c>
      <c r="AG6" s="7" t="e">
        <f t="shared" ref="AG6:AG10" si="3">Y6-AC6</f>
        <v>#VALUE!</v>
      </c>
      <c r="AH6" s="7" t="e">
        <f>AG6-AF6</f>
        <v>#VALUE!</v>
      </c>
    </row>
    <row r="7" spans="2:41">
      <c r="B7" s="367"/>
      <c r="C7" s="192"/>
      <c r="D7" s="156"/>
      <c r="E7" s="133">
        <f>F7+G7</f>
        <v>0</v>
      </c>
      <c r="F7" s="71"/>
      <c r="G7" s="71"/>
      <c r="H7" s="71"/>
      <c r="I7" s="71"/>
      <c r="J7" s="135">
        <f t="shared" ref="J7:J10" si="4">F7+H7</f>
        <v>0</v>
      </c>
      <c r="K7" s="135">
        <f t="shared" ref="K7:K10" si="5">G7+I7</f>
        <v>0</v>
      </c>
      <c r="L7" s="135">
        <f t="shared" ref="L7:L10" si="6">I7+H7</f>
        <v>0</v>
      </c>
      <c r="M7" s="355"/>
      <c r="N7" s="135"/>
      <c r="O7" s="138"/>
      <c r="P7" s="133"/>
      <c r="Q7" s="71"/>
      <c r="R7" s="238"/>
      <c r="S7" s="133">
        <f t="shared" ref="S7:S10" si="7">T7+U7</f>
        <v>0</v>
      </c>
      <c r="T7" s="71"/>
      <c r="U7" s="135"/>
      <c r="V7" s="71"/>
      <c r="W7" s="71"/>
      <c r="X7" s="135">
        <f t="shared" ref="X7:X10" si="8">T7+V7</f>
        <v>0</v>
      </c>
      <c r="Y7" s="135">
        <f t="shared" ref="Y7:Y10" si="9">U7+W7</f>
        <v>0</v>
      </c>
      <c r="Z7" s="135">
        <f t="shared" ref="Z7:Z10" si="10">W7+V7</f>
        <v>0</v>
      </c>
      <c r="AA7" s="3" t="str">
        <f>貸倒実績率!AH7</f>
        <v/>
      </c>
      <c r="AB7" s="135" t="str">
        <f t="shared" ref="AB7:AB10" si="11">IFERROR(ROUND(X7*AA7,0),"")</f>
        <v/>
      </c>
      <c r="AC7" s="138" t="str">
        <f t="shared" ref="AC7:AC10" si="12">IFERROR(ROUND(Y7*AA7,0),"")</f>
        <v/>
      </c>
      <c r="AD7" s="8">
        <f t="shared" si="0"/>
        <v>0</v>
      </c>
      <c r="AE7" s="8">
        <f t="shared" si="1"/>
        <v>0</v>
      </c>
      <c r="AF7" s="7">
        <f t="shared" si="2"/>
        <v>0</v>
      </c>
      <c r="AG7" s="7" t="e">
        <f t="shared" si="3"/>
        <v>#VALUE!</v>
      </c>
      <c r="AH7" s="7" t="e">
        <f t="shared" ref="AH7:AH10" si="13">AG7-AF7</f>
        <v>#VALUE!</v>
      </c>
    </row>
    <row r="8" spans="2:41">
      <c r="B8" s="367"/>
      <c r="C8" s="192"/>
      <c r="D8" s="156"/>
      <c r="E8" s="133">
        <f>F8+G8</f>
        <v>0</v>
      </c>
      <c r="F8" s="71"/>
      <c r="G8" s="71"/>
      <c r="H8" s="71"/>
      <c r="I8" s="71"/>
      <c r="J8" s="135">
        <f t="shared" si="4"/>
        <v>0</v>
      </c>
      <c r="K8" s="135">
        <f t="shared" si="5"/>
        <v>0</v>
      </c>
      <c r="L8" s="135">
        <f t="shared" si="6"/>
        <v>0</v>
      </c>
      <c r="M8" s="355"/>
      <c r="N8" s="135"/>
      <c r="O8" s="138"/>
      <c r="P8" s="133"/>
      <c r="Q8" s="71"/>
      <c r="R8" s="238"/>
      <c r="S8" s="133">
        <f t="shared" si="7"/>
        <v>0</v>
      </c>
      <c r="T8" s="71"/>
      <c r="U8" s="135"/>
      <c r="V8" s="71"/>
      <c r="W8" s="71"/>
      <c r="X8" s="135">
        <f t="shared" si="8"/>
        <v>0</v>
      </c>
      <c r="Y8" s="135">
        <f t="shared" si="9"/>
        <v>0</v>
      </c>
      <c r="Z8" s="135">
        <f t="shared" si="10"/>
        <v>0</v>
      </c>
      <c r="AA8" s="3" t="str">
        <f>貸倒実績率!AH8</f>
        <v/>
      </c>
      <c r="AB8" s="135" t="str">
        <f t="shared" si="11"/>
        <v/>
      </c>
      <c r="AC8" s="138" t="str">
        <f t="shared" si="12"/>
        <v/>
      </c>
      <c r="AD8" s="8">
        <f t="shared" si="0"/>
        <v>0</v>
      </c>
      <c r="AE8" s="8">
        <f t="shared" si="1"/>
        <v>0</v>
      </c>
      <c r="AF8" s="7">
        <f t="shared" si="2"/>
        <v>0</v>
      </c>
      <c r="AG8" s="7" t="e">
        <f t="shared" si="3"/>
        <v>#VALUE!</v>
      </c>
      <c r="AH8" s="7" t="e">
        <f t="shared" si="13"/>
        <v>#VALUE!</v>
      </c>
    </row>
    <row r="9" spans="2:41">
      <c r="B9" s="367"/>
      <c r="C9" s="192"/>
      <c r="D9" s="156"/>
      <c r="E9" s="133">
        <f>F9+G9</f>
        <v>0</v>
      </c>
      <c r="F9" s="71"/>
      <c r="G9" s="71"/>
      <c r="H9" s="71"/>
      <c r="I9" s="71"/>
      <c r="J9" s="135">
        <f t="shared" si="4"/>
        <v>0</v>
      </c>
      <c r="K9" s="135">
        <f t="shared" si="5"/>
        <v>0</v>
      </c>
      <c r="L9" s="135">
        <f t="shared" si="6"/>
        <v>0</v>
      </c>
      <c r="M9" s="355"/>
      <c r="N9" s="135"/>
      <c r="O9" s="138"/>
      <c r="P9" s="133"/>
      <c r="Q9" s="71"/>
      <c r="R9" s="238"/>
      <c r="S9" s="133">
        <f t="shared" si="7"/>
        <v>0</v>
      </c>
      <c r="T9" s="71"/>
      <c r="U9" s="135"/>
      <c r="V9" s="71"/>
      <c r="W9" s="71"/>
      <c r="X9" s="135">
        <f t="shared" si="8"/>
        <v>0</v>
      </c>
      <c r="Y9" s="135">
        <f t="shared" si="9"/>
        <v>0</v>
      </c>
      <c r="Z9" s="135">
        <f t="shared" si="10"/>
        <v>0</v>
      </c>
      <c r="AA9" s="3" t="str">
        <f>貸倒実績率!AH9</f>
        <v/>
      </c>
      <c r="AB9" s="135" t="str">
        <f t="shared" si="11"/>
        <v/>
      </c>
      <c r="AC9" s="138" t="str">
        <f t="shared" si="12"/>
        <v/>
      </c>
      <c r="AD9" s="8">
        <f t="shared" si="0"/>
        <v>0</v>
      </c>
      <c r="AE9" s="8">
        <f t="shared" si="1"/>
        <v>0</v>
      </c>
      <c r="AF9" s="7">
        <f t="shared" si="2"/>
        <v>0</v>
      </c>
      <c r="AG9" s="7" t="e">
        <f t="shared" si="3"/>
        <v>#VALUE!</v>
      </c>
      <c r="AH9" s="7" t="e">
        <f t="shared" si="13"/>
        <v>#VALUE!</v>
      </c>
    </row>
    <row r="10" spans="2:41">
      <c r="B10" s="367"/>
      <c r="C10" s="192"/>
      <c r="D10" s="156"/>
      <c r="E10" s="133">
        <f t="shared" ref="E10" si="14">F10+G10</f>
        <v>0</v>
      </c>
      <c r="F10" s="71"/>
      <c r="G10" s="71"/>
      <c r="H10" s="71"/>
      <c r="I10" s="71"/>
      <c r="J10" s="135">
        <f t="shared" si="4"/>
        <v>0</v>
      </c>
      <c r="K10" s="135">
        <f t="shared" si="5"/>
        <v>0</v>
      </c>
      <c r="L10" s="135">
        <f t="shared" si="6"/>
        <v>0</v>
      </c>
      <c r="M10" s="355"/>
      <c r="N10" s="135"/>
      <c r="O10" s="138"/>
      <c r="P10" s="133"/>
      <c r="Q10" s="71"/>
      <c r="R10" s="238"/>
      <c r="S10" s="133">
        <f t="shared" si="7"/>
        <v>0</v>
      </c>
      <c r="T10" s="71"/>
      <c r="U10" s="135"/>
      <c r="V10" s="71"/>
      <c r="W10" s="71"/>
      <c r="X10" s="135">
        <f t="shared" si="8"/>
        <v>0</v>
      </c>
      <c r="Y10" s="135">
        <f t="shared" si="9"/>
        <v>0</v>
      </c>
      <c r="Z10" s="135">
        <f t="shared" si="10"/>
        <v>0</v>
      </c>
      <c r="AA10" s="3" t="str">
        <f>貸倒実績率!AH10</f>
        <v/>
      </c>
      <c r="AB10" s="135" t="str">
        <f t="shared" si="11"/>
        <v/>
      </c>
      <c r="AC10" s="138" t="str">
        <f t="shared" si="12"/>
        <v/>
      </c>
      <c r="AD10" s="8">
        <f t="shared" si="0"/>
        <v>0</v>
      </c>
      <c r="AE10" s="8">
        <f t="shared" si="1"/>
        <v>0</v>
      </c>
      <c r="AF10" s="7">
        <f t="shared" si="2"/>
        <v>0</v>
      </c>
      <c r="AG10" s="7" t="e">
        <f t="shared" si="3"/>
        <v>#VALUE!</v>
      </c>
      <c r="AH10" s="7" t="e">
        <f t="shared" si="13"/>
        <v>#VALUE!</v>
      </c>
    </row>
    <row r="11" spans="2:41" ht="19.5" thickBot="1">
      <c r="B11" s="558" t="s">
        <v>122</v>
      </c>
      <c r="C11" s="559"/>
      <c r="D11" s="560"/>
      <c r="E11" s="369">
        <f t="shared" ref="E11:L11" si="15">SUBTOTAL(9,E6:E10)</f>
        <v>0</v>
      </c>
      <c r="F11" s="370">
        <f t="shared" si="15"/>
        <v>0</v>
      </c>
      <c r="G11" s="370">
        <f t="shared" si="15"/>
        <v>0</v>
      </c>
      <c r="H11" s="370">
        <f t="shared" si="15"/>
        <v>0</v>
      </c>
      <c r="I11" s="370">
        <f t="shared" si="15"/>
        <v>0</v>
      </c>
      <c r="J11" s="370">
        <f t="shared" si="15"/>
        <v>0</v>
      </c>
      <c r="K11" s="370">
        <f t="shared" si="15"/>
        <v>0</v>
      </c>
      <c r="L11" s="370">
        <f t="shared" si="15"/>
        <v>0</v>
      </c>
      <c r="M11" s="370" t="s">
        <v>177</v>
      </c>
      <c r="N11" s="370">
        <f t="shared" ref="N11:AC11" si="16">SUBTOTAL(9,N6:N10)</f>
        <v>0</v>
      </c>
      <c r="O11" s="371">
        <f t="shared" si="16"/>
        <v>0</v>
      </c>
      <c r="P11" s="369">
        <f t="shared" si="16"/>
        <v>0</v>
      </c>
      <c r="Q11" s="370">
        <f t="shared" si="16"/>
        <v>0</v>
      </c>
      <c r="R11" s="371">
        <f t="shared" si="16"/>
        <v>0</v>
      </c>
      <c r="S11" s="369">
        <f t="shared" si="16"/>
        <v>0</v>
      </c>
      <c r="T11" s="373">
        <f t="shared" si="16"/>
        <v>0</v>
      </c>
      <c r="U11" s="370">
        <f t="shared" si="16"/>
        <v>0</v>
      </c>
      <c r="V11" s="370">
        <f t="shared" si="16"/>
        <v>0</v>
      </c>
      <c r="W11" s="370">
        <f t="shared" si="16"/>
        <v>0</v>
      </c>
      <c r="X11" s="370">
        <f t="shared" si="16"/>
        <v>0</v>
      </c>
      <c r="Y11" s="370">
        <f t="shared" si="16"/>
        <v>0</v>
      </c>
      <c r="Z11" s="370">
        <f t="shared" si="16"/>
        <v>0</v>
      </c>
      <c r="AA11" s="370">
        <f t="shared" si="16"/>
        <v>0</v>
      </c>
      <c r="AB11" s="370">
        <f t="shared" si="16"/>
        <v>0</v>
      </c>
      <c r="AC11" s="371">
        <f t="shared" si="16"/>
        <v>0</v>
      </c>
      <c r="AD11" s="8">
        <v>2966379</v>
      </c>
      <c r="AE11" s="8">
        <v>110991426</v>
      </c>
    </row>
    <row r="12" spans="2:41">
      <c r="G12" s="6"/>
      <c r="H12" s="6"/>
      <c r="I12" s="6"/>
      <c r="J12" s="6"/>
      <c r="K12" s="6"/>
      <c r="L12" s="6"/>
      <c r="M12" s="6"/>
      <c r="N12" s="182"/>
      <c r="O12" s="6"/>
      <c r="P12" s="6"/>
      <c r="Q12" s="6"/>
      <c r="R12" s="6"/>
      <c r="S12" s="6"/>
      <c r="T12" s="6"/>
      <c r="U12" s="6"/>
      <c r="V12" s="6"/>
      <c r="W12" s="6"/>
    </row>
    <row r="13" spans="2:41">
      <c r="G13" s="6"/>
      <c r="H13" s="6"/>
      <c r="I13" s="6"/>
      <c r="J13" s="6"/>
      <c r="K13" s="6"/>
      <c r="L13" s="6"/>
      <c r="M13" s="6"/>
      <c r="N13" s="182"/>
      <c r="O13" s="6"/>
      <c r="V13" s="6"/>
      <c r="W13" s="6"/>
    </row>
    <row r="14" spans="2:41">
      <c r="N14" s="8"/>
    </row>
    <row r="15" spans="2:41">
      <c r="G15" s="6"/>
      <c r="H15" s="6"/>
      <c r="I15" s="6"/>
      <c r="J15" s="6"/>
      <c r="K15" s="6"/>
      <c r="L15" s="6"/>
      <c r="M15" s="6"/>
      <c r="N15" s="182"/>
      <c r="O15" s="6"/>
      <c r="P15" s="6"/>
      <c r="Q15" s="6"/>
      <c r="R15" s="6"/>
      <c r="S15" s="6"/>
      <c r="T15" s="6"/>
      <c r="U15" s="6"/>
      <c r="V15" s="6"/>
      <c r="W15" s="6"/>
    </row>
    <row r="16" spans="2:41">
      <c r="N16" s="39"/>
      <c r="O16" s="39"/>
    </row>
    <row r="17" spans="14:15">
      <c r="N17" s="39"/>
      <c r="O17" s="39"/>
    </row>
  </sheetData>
  <sheetProtection formatCells="0" formatColumns="0" formatRows="0" insertColumns="0" insertRows="0" deleteColumns="0" deleteRows="0" sort="0"/>
  <autoFilter ref="B5:AH10"/>
  <mergeCells count="18">
    <mergeCell ref="T3:W3"/>
    <mergeCell ref="D2:D4"/>
    <mergeCell ref="S2:AC2"/>
    <mergeCell ref="E2:O2"/>
    <mergeCell ref="S3:S4"/>
    <mergeCell ref="F3:I3"/>
    <mergeCell ref="X3:Z3"/>
    <mergeCell ref="AA3:AA4"/>
    <mergeCell ref="AB3:AC3"/>
    <mergeCell ref="B11:D11"/>
    <mergeCell ref="B2:B4"/>
    <mergeCell ref="C2:C4"/>
    <mergeCell ref="P2:R2"/>
    <mergeCell ref="E3:E4"/>
    <mergeCell ref="J3:L3"/>
    <mergeCell ref="M3:M4"/>
    <mergeCell ref="N3:O3"/>
    <mergeCell ref="P3:R3"/>
  </mergeCells>
  <phoneticPr fontId="1"/>
  <pageMargins left="0.70866141732283472" right="0.70866141732283472" top="0.74803149606299213" bottom="0.74803149606299213" header="0.31496062992125984" footer="0.31496062992125984"/>
  <pageSetup paperSize="8" scale="41" orientation="landscape" r:id="rId1"/>
  <headerFooter scaleWithDoc="0" alignWithMargins="0">
    <oddHeader>&amp;C未収金・長期延滞債権</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B6:B10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J15"/>
  <sheetViews>
    <sheetView topLeftCell="E1" zoomScale="70" zoomScaleNormal="70" zoomScaleSheetLayoutView="70" zoomScalePageLayoutView="70" workbookViewId="0">
      <selection activeCell="AA37" sqref="AA37"/>
    </sheetView>
  </sheetViews>
  <sheetFormatPr defaultRowHeight="18.75"/>
  <cols>
    <col min="1" max="1" width="2.75" customWidth="1"/>
    <col min="2" max="2" width="22.75" customWidth="1"/>
    <col min="3" max="3" width="21.75" customWidth="1"/>
    <col min="4" max="4" width="21.5" customWidth="1"/>
    <col min="5" max="6" width="15.625" customWidth="1"/>
    <col min="7" max="10" width="13.25" customWidth="1"/>
    <col min="11" max="11" width="10.25" customWidth="1"/>
    <col min="12" max="13" width="14.25" customWidth="1"/>
    <col min="14" max="14" width="13.875" bestFit="1" customWidth="1"/>
    <col min="15" max="15" width="13.875" customWidth="1"/>
    <col min="16" max="16" width="13.125" customWidth="1"/>
    <col min="17" max="17" width="14.75" customWidth="1"/>
    <col min="18" max="18" width="16.875" customWidth="1"/>
    <col min="19" max="19" width="13.875" bestFit="1" customWidth="1"/>
    <col min="20" max="23" width="17" customWidth="1"/>
    <col min="24" max="24" width="11" customWidth="1"/>
    <col min="25" max="26" width="15.125" customWidth="1"/>
    <col min="27" max="27" width="1.25" customWidth="1"/>
    <col min="28" max="28" width="12.25" hidden="1" customWidth="1"/>
    <col min="29" max="29" width="0" hidden="1" customWidth="1"/>
    <col min="30" max="31" width="12.25" hidden="1" customWidth="1"/>
    <col min="32" max="32" width="11.125" hidden="1" customWidth="1"/>
    <col min="33" max="34" width="10" hidden="1" customWidth="1"/>
    <col min="35" max="36" width="0" hidden="1" customWidth="1"/>
  </cols>
  <sheetData>
    <row r="1" spans="2:36" ht="16.899999999999999" customHeight="1" thickBot="1">
      <c r="Y1" s="4"/>
    </row>
    <row r="2" spans="2:36" ht="36" customHeight="1">
      <c r="B2" s="592" t="s">
        <v>18</v>
      </c>
      <c r="C2" s="594" t="s">
        <v>33</v>
      </c>
      <c r="D2" s="588" t="s">
        <v>32</v>
      </c>
      <c r="E2" s="576" t="s">
        <v>51</v>
      </c>
      <c r="F2" s="577"/>
      <c r="G2" s="577"/>
      <c r="H2" s="577"/>
      <c r="I2" s="577"/>
      <c r="J2" s="577"/>
      <c r="K2" s="577"/>
      <c r="L2" s="577"/>
      <c r="M2" s="578"/>
      <c r="N2" s="576" t="s">
        <v>20</v>
      </c>
      <c r="O2" s="577"/>
      <c r="P2" s="577"/>
      <c r="Q2" s="578"/>
      <c r="R2" s="576" t="s">
        <v>60</v>
      </c>
      <c r="S2" s="577"/>
      <c r="T2" s="577"/>
      <c r="U2" s="577"/>
      <c r="V2" s="577"/>
      <c r="W2" s="577"/>
      <c r="X2" s="577"/>
      <c r="Y2" s="577"/>
      <c r="Z2" s="578"/>
    </row>
    <row r="3" spans="2:36" ht="18" customHeight="1">
      <c r="B3" s="593"/>
      <c r="C3" s="583"/>
      <c r="D3" s="586"/>
      <c r="E3" s="585" t="s">
        <v>114</v>
      </c>
      <c r="F3" s="582" t="s">
        <v>34</v>
      </c>
      <c r="G3" s="583" t="s">
        <v>112</v>
      </c>
      <c r="H3" s="583"/>
      <c r="I3" s="583" t="s">
        <v>113</v>
      </c>
      <c r="J3" s="584"/>
      <c r="K3" s="587" t="s">
        <v>35</v>
      </c>
      <c r="L3" s="595"/>
      <c r="M3" s="586"/>
      <c r="N3" s="579" t="s">
        <v>118</v>
      </c>
      <c r="O3" s="580"/>
      <c r="P3" s="587"/>
      <c r="Q3" s="584" t="s">
        <v>142</v>
      </c>
      <c r="R3" s="585" t="s">
        <v>114</v>
      </c>
      <c r="S3" s="582" t="s">
        <v>34</v>
      </c>
      <c r="T3" s="583" t="s">
        <v>112</v>
      </c>
      <c r="U3" s="583"/>
      <c r="V3" s="583" t="s">
        <v>113</v>
      </c>
      <c r="W3" s="584"/>
      <c r="X3" s="579" t="s">
        <v>35</v>
      </c>
      <c r="Y3" s="580"/>
      <c r="Z3" s="581"/>
    </row>
    <row r="4" spans="2:36" ht="36" customHeight="1">
      <c r="B4" s="593"/>
      <c r="C4" s="583"/>
      <c r="D4" s="586"/>
      <c r="E4" s="585"/>
      <c r="F4" s="582"/>
      <c r="G4" s="118" t="s">
        <v>201</v>
      </c>
      <c r="H4" s="118" t="s">
        <v>202</v>
      </c>
      <c r="I4" s="118" t="s">
        <v>203</v>
      </c>
      <c r="J4" s="119" t="s">
        <v>204</v>
      </c>
      <c r="K4" s="99" t="s">
        <v>36</v>
      </c>
      <c r="L4" s="118" t="s">
        <v>16</v>
      </c>
      <c r="M4" s="119" t="s">
        <v>178</v>
      </c>
      <c r="N4" s="18" t="s">
        <v>39</v>
      </c>
      <c r="O4" s="17" t="s">
        <v>42</v>
      </c>
      <c r="P4" s="17" t="s">
        <v>43</v>
      </c>
      <c r="Q4" s="586"/>
      <c r="R4" s="585"/>
      <c r="S4" s="582"/>
      <c r="T4" s="118" t="s">
        <v>205</v>
      </c>
      <c r="U4" s="118" t="s">
        <v>206</v>
      </c>
      <c r="V4" s="118" t="s">
        <v>207</v>
      </c>
      <c r="W4" s="119" t="s">
        <v>208</v>
      </c>
      <c r="X4" s="99" t="s">
        <v>36</v>
      </c>
      <c r="Y4" s="118" t="s">
        <v>37</v>
      </c>
      <c r="Z4" s="178" t="s">
        <v>17</v>
      </c>
    </row>
    <row r="5" spans="2:36" ht="19.5" thickBot="1">
      <c r="B5" s="121" t="s">
        <v>26</v>
      </c>
      <c r="C5" s="120" t="s">
        <v>26</v>
      </c>
      <c r="D5" s="116" t="s">
        <v>38</v>
      </c>
      <c r="E5" s="175" t="s">
        <v>26</v>
      </c>
      <c r="F5" s="104" t="s">
        <v>26</v>
      </c>
      <c r="G5" s="117" t="s">
        <v>26</v>
      </c>
      <c r="H5" s="117" t="s">
        <v>26</v>
      </c>
      <c r="I5" s="120" t="s">
        <v>26</v>
      </c>
      <c r="J5" s="16" t="s">
        <v>26</v>
      </c>
      <c r="K5" s="104" t="s">
        <v>26</v>
      </c>
      <c r="L5" s="120" t="s">
        <v>26</v>
      </c>
      <c r="M5" s="16" t="s">
        <v>26</v>
      </c>
      <c r="N5" s="121" t="s">
        <v>38</v>
      </c>
      <c r="O5" s="120" t="s">
        <v>26</v>
      </c>
      <c r="P5" s="115" t="s">
        <v>26</v>
      </c>
      <c r="Q5" s="65" t="s">
        <v>26</v>
      </c>
      <c r="R5" s="107" t="s">
        <v>26</v>
      </c>
      <c r="S5" s="175" t="s">
        <v>26</v>
      </c>
      <c r="T5" s="117" t="s">
        <v>26</v>
      </c>
      <c r="U5" s="117" t="s">
        <v>26</v>
      </c>
      <c r="V5" s="120" t="s">
        <v>26</v>
      </c>
      <c r="W5" s="16" t="s">
        <v>26</v>
      </c>
      <c r="X5" s="104" t="s">
        <v>26</v>
      </c>
      <c r="Y5" s="120" t="s">
        <v>26</v>
      </c>
      <c r="Z5" s="179" t="s">
        <v>26</v>
      </c>
      <c r="AA5" t="s">
        <v>26</v>
      </c>
      <c r="AB5" t="s">
        <v>26</v>
      </c>
      <c r="AC5" t="s">
        <v>26</v>
      </c>
      <c r="AD5" t="s">
        <v>26</v>
      </c>
      <c r="AE5" t="s">
        <v>26</v>
      </c>
      <c r="AF5" t="s">
        <v>26</v>
      </c>
      <c r="AG5" t="s">
        <v>26</v>
      </c>
      <c r="AH5" t="s">
        <v>26</v>
      </c>
      <c r="AI5" t="s">
        <v>26</v>
      </c>
      <c r="AJ5" t="s">
        <v>26</v>
      </c>
    </row>
    <row r="6" spans="2:36" ht="38.65" customHeight="1">
      <c r="B6" s="155"/>
      <c r="C6" s="356"/>
      <c r="D6" s="156"/>
      <c r="E6" s="70"/>
      <c r="F6" s="68">
        <f>SUM(G6:J6)</f>
        <v>0</v>
      </c>
      <c r="G6" s="105"/>
      <c r="H6" s="68"/>
      <c r="I6" s="68"/>
      <c r="J6" s="106"/>
      <c r="K6" s="157"/>
      <c r="L6" s="136">
        <f>ROUND(G6*K6,0)</f>
        <v>0</v>
      </c>
      <c r="M6" s="137">
        <f>ROUND(H6*K6,0)</f>
        <v>0</v>
      </c>
      <c r="N6" s="70"/>
      <c r="O6" s="71"/>
      <c r="P6" s="71"/>
      <c r="Q6" s="238"/>
      <c r="R6" s="141"/>
      <c r="S6" s="134">
        <f>F6-O6+N6+Q6</f>
        <v>0</v>
      </c>
      <c r="T6" s="71"/>
      <c r="U6" s="71"/>
      <c r="V6" s="71"/>
      <c r="W6" s="238"/>
      <c r="X6" s="157"/>
      <c r="Y6" s="136">
        <f>ROUND(T6*X6,0)</f>
        <v>0</v>
      </c>
      <c r="Z6" s="170">
        <f>ROUND(U6*X6,0)</f>
        <v>0</v>
      </c>
      <c r="AA6" s="75"/>
      <c r="AB6" s="7">
        <f t="shared" ref="AB6:AB10" si="0">F6+N6-O6+Q6-S6-P6</f>
        <v>0</v>
      </c>
      <c r="AD6">
        <f t="shared" ref="AD6:AD11" si="1">H6+I6+J6</f>
        <v>0</v>
      </c>
      <c r="AE6" s="7">
        <f t="shared" ref="AE6:AE11" si="2">SUM(U6:W6)</f>
        <v>0</v>
      </c>
      <c r="AF6" s="7">
        <f t="shared" ref="AF6:AF11" si="3">AE6-AD6</f>
        <v>0</v>
      </c>
    </row>
    <row r="7" spans="2:36" ht="38.65" customHeight="1">
      <c r="B7" s="155"/>
      <c r="C7" s="356"/>
      <c r="D7" s="158"/>
      <c r="E7" s="70"/>
      <c r="F7" s="68">
        <f t="shared" ref="F7:F10" si="4">SUM(G7:J7)</f>
        <v>0</v>
      </c>
      <c r="G7" s="105"/>
      <c r="H7" s="68"/>
      <c r="I7" s="68"/>
      <c r="J7" s="106"/>
      <c r="K7" s="157"/>
      <c r="L7" s="136">
        <f t="shared" ref="L7:L10" si="5">ROUND(G7*K7,0)</f>
        <v>0</v>
      </c>
      <c r="M7" s="137">
        <f t="shared" ref="M7:M10" si="6">ROUND(H7*K7,0)</f>
        <v>0</v>
      </c>
      <c r="N7" s="70"/>
      <c r="O7" s="71"/>
      <c r="P7" s="71"/>
      <c r="Q7" s="238"/>
      <c r="R7" s="141"/>
      <c r="S7" s="134">
        <f t="shared" ref="S7:S10" si="7">F7-O7+N7+Q7</f>
        <v>0</v>
      </c>
      <c r="T7" s="71"/>
      <c r="U7" s="71"/>
      <c r="V7" s="71"/>
      <c r="W7" s="238"/>
      <c r="X7" s="157"/>
      <c r="Y7" s="136">
        <f t="shared" ref="Y7:Y9" si="8">ROUND(T7*X7,0)</f>
        <v>0</v>
      </c>
      <c r="Z7" s="170">
        <f t="shared" ref="Z7:Z9" si="9">ROUND(U7*X7,0)</f>
        <v>0</v>
      </c>
      <c r="AA7" s="75"/>
      <c r="AB7" s="7">
        <f t="shared" si="0"/>
        <v>0</v>
      </c>
      <c r="AD7">
        <f t="shared" si="1"/>
        <v>0</v>
      </c>
      <c r="AE7" s="7">
        <f t="shared" si="2"/>
        <v>0</v>
      </c>
      <c r="AF7" s="7">
        <f t="shared" ref="AF7:AF10" si="10">AE7-AD7</f>
        <v>0</v>
      </c>
    </row>
    <row r="8" spans="2:36" ht="38.65" customHeight="1">
      <c r="B8" s="155"/>
      <c r="C8" s="356"/>
      <c r="D8" s="158"/>
      <c r="E8" s="70"/>
      <c r="F8" s="68">
        <f t="shared" si="4"/>
        <v>0</v>
      </c>
      <c r="G8" s="105"/>
      <c r="H8" s="68"/>
      <c r="I8" s="68"/>
      <c r="J8" s="106"/>
      <c r="K8" s="157"/>
      <c r="L8" s="136">
        <f t="shared" si="5"/>
        <v>0</v>
      </c>
      <c r="M8" s="137">
        <f t="shared" si="6"/>
        <v>0</v>
      </c>
      <c r="N8" s="70"/>
      <c r="O8" s="71"/>
      <c r="P8" s="71"/>
      <c r="Q8" s="238"/>
      <c r="R8" s="141"/>
      <c r="S8" s="134">
        <f t="shared" si="7"/>
        <v>0</v>
      </c>
      <c r="T8" s="71"/>
      <c r="U8" s="71"/>
      <c r="V8" s="71"/>
      <c r="W8" s="238"/>
      <c r="X8" s="157"/>
      <c r="Y8" s="136">
        <f t="shared" si="8"/>
        <v>0</v>
      </c>
      <c r="Z8" s="170">
        <f t="shared" si="9"/>
        <v>0</v>
      </c>
      <c r="AA8" s="75"/>
      <c r="AB8" s="7">
        <f t="shared" si="0"/>
        <v>0</v>
      </c>
      <c r="AD8">
        <f t="shared" si="1"/>
        <v>0</v>
      </c>
      <c r="AE8" s="7">
        <f t="shared" si="2"/>
        <v>0</v>
      </c>
      <c r="AF8" s="7">
        <f t="shared" si="10"/>
        <v>0</v>
      </c>
    </row>
    <row r="9" spans="2:36" ht="38.65" customHeight="1">
      <c r="B9" s="155"/>
      <c r="C9" s="356"/>
      <c r="D9" s="158"/>
      <c r="E9" s="70"/>
      <c r="F9" s="68">
        <f t="shared" si="4"/>
        <v>0</v>
      </c>
      <c r="G9" s="105"/>
      <c r="H9" s="68"/>
      <c r="I9" s="68"/>
      <c r="J9" s="106"/>
      <c r="K9" s="157"/>
      <c r="L9" s="136">
        <f t="shared" si="5"/>
        <v>0</v>
      </c>
      <c r="M9" s="137">
        <f t="shared" si="6"/>
        <v>0</v>
      </c>
      <c r="N9" s="70"/>
      <c r="O9" s="71"/>
      <c r="P9" s="71"/>
      <c r="Q9" s="238"/>
      <c r="R9" s="141"/>
      <c r="S9" s="134">
        <f t="shared" si="7"/>
        <v>0</v>
      </c>
      <c r="T9" s="71"/>
      <c r="U9" s="71"/>
      <c r="V9" s="71"/>
      <c r="W9" s="238"/>
      <c r="X9" s="157"/>
      <c r="Y9" s="136">
        <f t="shared" si="8"/>
        <v>0</v>
      </c>
      <c r="Z9" s="170">
        <f t="shared" si="9"/>
        <v>0</v>
      </c>
      <c r="AA9" s="75"/>
      <c r="AB9" s="7">
        <f t="shared" si="0"/>
        <v>0</v>
      </c>
      <c r="AD9">
        <f t="shared" si="1"/>
        <v>0</v>
      </c>
      <c r="AE9" s="7">
        <f t="shared" si="2"/>
        <v>0</v>
      </c>
      <c r="AF9" s="7">
        <f t="shared" si="10"/>
        <v>0</v>
      </c>
    </row>
    <row r="10" spans="2:36" ht="38.65" customHeight="1" thickBot="1">
      <c r="B10" s="159"/>
      <c r="C10" s="160"/>
      <c r="D10" s="161"/>
      <c r="E10" s="73"/>
      <c r="F10" s="145">
        <f t="shared" si="4"/>
        <v>0</v>
      </c>
      <c r="G10" s="146"/>
      <c r="H10" s="145"/>
      <c r="I10" s="145"/>
      <c r="J10" s="147"/>
      <c r="K10" s="162"/>
      <c r="L10" s="163">
        <f t="shared" si="5"/>
        <v>0</v>
      </c>
      <c r="M10" s="164">
        <f t="shared" si="6"/>
        <v>0</v>
      </c>
      <c r="N10" s="73"/>
      <c r="O10" s="74"/>
      <c r="P10" s="74"/>
      <c r="Q10" s="144"/>
      <c r="R10" s="148"/>
      <c r="S10" s="149">
        <f t="shared" si="7"/>
        <v>0</v>
      </c>
      <c r="T10" s="74"/>
      <c r="U10" s="74"/>
      <c r="V10" s="74"/>
      <c r="W10" s="144"/>
      <c r="X10" s="162"/>
      <c r="Y10" s="163">
        <v>0</v>
      </c>
      <c r="Z10" s="180">
        <v>0</v>
      </c>
      <c r="AA10" s="75"/>
      <c r="AB10">
        <f t="shared" si="0"/>
        <v>0</v>
      </c>
      <c r="AD10">
        <f t="shared" si="1"/>
        <v>0</v>
      </c>
      <c r="AE10" s="7">
        <f t="shared" si="2"/>
        <v>0</v>
      </c>
      <c r="AF10" s="7">
        <f t="shared" si="10"/>
        <v>0</v>
      </c>
    </row>
    <row r="11" spans="2:36" ht="38.65" customHeight="1" thickBot="1">
      <c r="B11" s="589" t="s">
        <v>141</v>
      </c>
      <c r="C11" s="590"/>
      <c r="D11" s="591"/>
      <c r="E11" s="225">
        <f t="shared" ref="E11:Z11" si="11">SUBTOTAL(9,E6:E10)</f>
        <v>0</v>
      </c>
      <c r="F11" s="226">
        <f t="shared" si="11"/>
        <v>0</v>
      </c>
      <c r="G11" s="227">
        <f t="shared" si="11"/>
        <v>0</v>
      </c>
      <c r="H11" s="226">
        <f t="shared" si="11"/>
        <v>0</v>
      </c>
      <c r="I11" s="226">
        <f t="shared" si="11"/>
        <v>0</v>
      </c>
      <c r="J11" s="228">
        <f t="shared" si="11"/>
        <v>0</v>
      </c>
      <c r="K11" s="229">
        <f t="shared" si="11"/>
        <v>0</v>
      </c>
      <c r="L11" s="230">
        <f t="shared" si="11"/>
        <v>0</v>
      </c>
      <c r="M11" s="231">
        <f t="shared" si="11"/>
        <v>0</v>
      </c>
      <c r="N11" s="237">
        <f t="shared" si="11"/>
        <v>0</v>
      </c>
      <c r="O11" s="226">
        <f t="shared" si="11"/>
        <v>0</v>
      </c>
      <c r="P11" s="226">
        <f t="shared" si="11"/>
        <v>0</v>
      </c>
      <c r="Q11" s="228">
        <f t="shared" si="11"/>
        <v>0</v>
      </c>
      <c r="R11" s="234">
        <f t="shared" si="11"/>
        <v>0</v>
      </c>
      <c r="S11" s="235">
        <f t="shared" si="11"/>
        <v>0</v>
      </c>
      <c r="T11" s="232">
        <f t="shared" si="11"/>
        <v>0</v>
      </c>
      <c r="U11" s="232">
        <f t="shared" si="11"/>
        <v>0</v>
      </c>
      <c r="V11" s="232">
        <f t="shared" si="11"/>
        <v>0</v>
      </c>
      <c r="W11" s="233">
        <f t="shared" si="11"/>
        <v>0</v>
      </c>
      <c r="X11" s="229">
        <f t="shared" si="11"/>
        <v>0</v>
      </c>
      <c r="Y11" s="230">
        <f t="shared" si="11"/>
        <v>0</v>
      </c>
      <c r="Z11" s="236">
        <f t="shared" si="11"/>
        <v>0</v>
      </c>
      <c r="AA11" s="75"/>
      <c r="AB11">
        <f t="shared" ref="AB11" si="12">F11+N11-O11+Q11-S11-P11</f>
        <v>0</v>
      </c>
      <c r="AD11">
        <f t="shared" si="1"/>
        <v>0</v>
      </c>
      <c r="AE11" s="7">
        <f t="shared" si="2"/>
        <v>0</v>
      </c>
      <c r="AF11" s="7">
        <f t="shared" si="3"/>
        <v>0</v>
      </c>
    </row>
    <row r="12" spans="2:36">
      <c r="O12" s="8"/>
    </row>
    <row r="13" spans="2:36">
      <c r="I13" s="7"/>
      <c r="J13" s="7"/>
      <c r="O13" s="7"/>
      <c r="P13" s="7"/>
    </row>
    <row r="14" spans="2:36">
      <c r="I14" s="8"/>
      <c r="J14" s="8"/>
    </row>
    <row r="15" spans="2:36">
      <c r="I15" s="7"/>
      <c r="J15" s="7"/>
      <c r="O15" s="7"/>
    </row>
  </sheetData>
  <autoFilter ref="B5:AJ10"/>
  <mergeCells count="19">
    <mergeCell ref="Q3:Q4"/>
    <mergeCell ref="N3:P3"/>
    <mergeCell ref="E2:M2"/>
    <mergeCell ref="D2:D4"/>
    <mergeCell ref="B11:D11"/>
    <mergeCell ref="B2:B4"/>
    <mergeCell ref="C2:C4"/>
    <mergeCell ref="F3:F4"/>
    <mergeCell ref="K3:M3"/>
    <mergeCell ref="G3:H3"/>
    <mergeCell ref="I3:J3"/>
    <mergeCell ref="E3:E4"/>
    <mergeCell ref="N2:Q2"/>
    <mergeCell ref="R2:Z2"/>
    <mergeCell ref="X3:Z3"/>
    <mergeCell ref="S3:S4"/>
    <mergeCell ref="T3:U3"/>
    <mergeCell ref="V3:W3"/>
    <mergeCell ref="R3:R4"/>
  </mergeCells>
  <phoneticPr fontId="1"/>
  <dataValidations disablePrompts="1" count="1">
    <dataValidation type="list" allowBlank="1" showInputMessage="1" showErrorMessage="1" sqref="C6:C10">
      <formula1>"一部事務組合・広域連合,地方公営事業,地方独立行政法人,地方三公社,第三セクター等,その他の貸付金"</formula1>
    </dataValidation>
  </dataValidations>
  <pageMargins left="0.70866141732283472" right="0.70866141732283472" top="0.74803149606299213" bottom="0.74803149606299213" header="0.31496062992125984" footer="0.31496062992125984"/>
  <pageSetup paperSize="8" scale="46" orientation="landscape" r:id="rId1"/>
  <headerFooter scaleWithDoc="0" alignWithMargins="0">
    <oddHeader>&amp;C貸付金</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B6:B10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X23"/>
  <sheetViews>
    <sheetView zoomScale="70" zoomScaleNormal="70" zoomScaleSheetLayoutView="70" zoomScalePageLayoutView="70" workbookViewId="0">
      <selection activeCell="AA37" sqref="AA37"/>
    </sheetView>
  </sheetViews>
  <sheetFormatPr defaultColWidth="16.75" defaultRowHeight="18.75"/>
  <cols>
    <col min="1" max="1" width="1.75" customWidth="1"/>
    <col min="2" max="2" width="27.75" customWidth="1"/>
    <col min="3" max="3" width="28.25" bestFit="1" customWidth="1"/>
    <col min="4" max="4" width="9" bestFit="1" customWidth="1"/>
    <col min="5" max="5" width="16.25" bestFit="1" customWidth="1"/>
    <col min="6" max="6" width="7.125" hidden="1" customWidth="1"/>
    <col min="7" max="7" width="12.25" bestFit="1" customWidth="1"/>
    <col min="8" max="8" width="13" bestFit="1" customWidth="1"/>
    <col min="9" max="9" width="9" bestFit="1" customWidth="1"/>
    <col min="10" max="11" width="9" hidden="1" customWidth="1"/>
    <col min="12" max="12" width="12.25" bestFit="1" customWidth="1"/>
    <col min="13" max="13" width="9" bestFit="1" customWidth="1"/>
    <col min="14" max="14" width="11" bestFit="1" customWidth="1"/>
    <col min="15" max="15" width="9.625" bestFit="1" customWidth="1"/>
    <col min="16" max="16" width="11.25" bestFit="1" customWidth="1"/>
    <col min="17" max="19" width="13.875" bestFit="1" customWidth="1"/>
    <col min="20" max="20" width="17.75" bestFit="1" customWidth="1"/>
    <col min="21" max="23" width="12.25" bestFit="1" customWidth="1"/>
    <col min="24" max="24" width="13" bestFit="1" customWidth="1"/>
  </cols>
  <sheetData>
    <row r="1" spans="2:24" ht="24" customHeight="1" thickBot="1">
      <c r="B1" s="21"/>
      <c r="C1" s="21"/>
      <c r="D1" s="21"/>
      <c r="E1" s="21"/>
      <c r="F1" s="21"/>
      <c r="G1" s="21"/>
      <c r="H1" s="21"/>
      <c r="I1" s="21"/>
      <c r="J1" s="21"/>
      <c r="K1" s="21"/>
      <c r="L1" s="21"/>
      <c r="M1" s="21"/>
      <c r="N1" s="21"/>
      <c r="O1" s="21"/>
      <c r="P1" s="21"/>
      <c r="Q1" s="21"/>
      <c r="R1" s="21"/>
      <c r="S1" s="21"/>
      <c r="T1" s="21"/>
      <c r="U1" s="21"/>
      <c r="V1" s="21"/>
      <c r="W1" s="21"/>
      <c r="X1" s="4" t="s">
        <v>23</v>
      </c>
    </row>
    <row r="2" spans="2:24" ht="18" customHeight="1">
      <c r="B2" s="607" t="s">
        <v>44</v>
      </c>
      <c r="C2" s="610" t="s">
        <v>45</v>
      </c>
      <c r="D2" s="594" t="s">
        <v>49</v>
      </c>
      <c r="E2" s="594" t="s">
        <v>140</v>
      </c>
      <c r="F2" s="594" t="s">
        <v>131</v>
      </c>
      <c r="G2" s="594" t="s">
        <v>50</v>
      </c>
      <c r="H2" s="594" t="s">
        <v>132</v>
      </c>
      <c r="I2" s="599" t="s">
        <v>133</v>
      </c>
      <c r="J2" s="601" t="s">
        <v>51</v>
      </c>
      <c r="K2" s="594"/>
      <c r="L2" s="594"/>
      <c r="M2" s="594"/>
      <c r="N2" s="594"/>
      <c r="O2" s="594"/>
      <c r="P2" s="594"/>
      <c r="Q2" s="594"/>
      <c r="R2" s="594"/>
      <c r="S2" s="594"/>
      <c r="T2" s="594"/>
      <c r="U2" s="594"/>
      <c r="V2" s="594"/>
      <c r="W2" s="594"/>
      <c r="X2" s="599"/>
    </row>
    <row r="3" spans="2:24" ht="27" customHeight="1">
      <c r="B3" s="608"/>
      <c r="C3" s="537"/>
      <c r="D3" s="583"/>
      <c r="E3" s="583"/>
      <c r="F3" s="583"/>
      <c r="G3" s="583"/>
      <c r="H3" s="595"/>
      <c r="I3" s="586"/>
      <c r="J3" s="585" t="s">
        <v>134</v>
      </c>
      <c r="K3" s="583" t="s">
        <v>135</v>
      </c>
      <c r="L3" s="583" t="s">
        <v>52</v>
      </c>
      <c r="M3" s="595" t="s">
        <v>53</v>
      </c>
      <c r="N3" s="537" t="s">
        <v>47</v>
      </c>
      <c r="O3" s="537" t="s">
        <v>136</v>
      </c>
      <c r="P3" s="595" t="s">
        <v>137</v>
      </c>
      <c r="Q3" s="595" t="s">
        <v>54</v>
      </c>
      <c r="R3" s="583" t="s">
        <v>55</v>
      </c>
      <c r="S3" s="583" t="s">
        <v>56</v>
      </c>
      <c r="T3" s="583" t="s">
        <v>46</v>
      </c>
      <c r="U3" s="595" t="s">
        <v>57</v>
      </c>
      <c r="V3" s="595" t="s">
        <v>58</v>
      </c>
      <c r="W3" s="595" t="s">
        <v>59</v>
      </c>
      <c r="X3" s="586" t="s">
        <v>138</v>
      </c>
    </row>
    <row r="4" spans="2:24" ht="27" customHeight="1" thickBot="1">
      <c r="B4" s="609"/>
      <c r="C4" s="538"/>
      <c r="D4" s="596"/>
      <c r="E4" s="596"/>
      <c r="F4" s="596"/>
      <c r="G4" s="596"/>
      <c r="H4" s="597"/>
      <c r="I4" s="598"/>
      <c r="J4" s="602"/>
      <c r="K4" s="596"/>
      <c r="L4" s="596"/>
      <c r="M4" s="597"/>
      <c r="N4" s="538"/>
      <c r="O4" s="538"/>
      <c r="P4" s="597"/>
      <c r="Q4" s="597"/>
      <c r="R4" s="596"/>
      <c r="S4" s="596"/>
      <c r="T4" s="596"/>
      <c r="U4" s="597"/>
      <c r="V4" s="597"/>
      <c r="W4" s="597"/>
      <c r="X4" s="598"/>
    </row>
    <row r="5" spans="2:24" ht="18" customHeight="1">
      <c r="B5" s="207"/>
      <c r="C5" s="208"/>
      <c r="D5" s="209"/>
      <c r="E5" s="210"/>
      <c r="F5" s="209"/>
      <c r="G5" s="211"/>
      <c r="H5" s="211"/>
      <c r="I5" s="212"/>
      <c r="J5" s="203"/>
      <c r="K5" s="211"/>
      <c r="L5" s="211"/>
      <c r="M5" s="213">
        <f t="shared" ref="M5:M8" si="0">IFERROR(G5/T5,0)</f>
        <v>0</v>
      </c>
      <c r="N5" s="211"/>
      <c r="O5" s="211"/>
      <c r="P5" s="214">
        <f t="shared" ref="P5:P8" si="1">ROUND(N5*O5,0)</f>
        <v>0</v>
      </c>
      <c r="Q5" s="211"/>
      <c r="R5" s="211"/>
      <c r="S5" s="214">
        <f t="shared" ref="S5:S8" si="2">Q5-R5</f>
        <v>0</v>
      </c>
      <c r="T5" s="211"/>
      <c r="U5" s="214">
        <f t="shared" ref="U5:U8" si="3">IFERROR(IF(D5="○",P5,ROUND(S5*M5,0)),0)</f>
        <v>0</v>
      </c>
      <c r="V5" s="214">
        <f t="shared" ref="V5:V8" si="4">IF(D5="×",(IF(U5&lt;0,0,IF(ROUND(L5*0.7,0)&gt;=U5,U5,L5))),IF(ROUND(L5*0.7,0)&gt;=U5,U5,P5))</f>
        <v>0</v>
      </c>
      <c r="W5" s="214">
        <f t="shared" ref="W5:W8" si="5">IF(D5="×",(IF(U5&lt;0,L5,IF(ROUND(L5*0.7,0)&gt;=U5,L5-U5,0))),IF(ROUND(L5*0.7,0)&gt;=U5,L5-U5,0))</f>
        <v>0</v>
      </c>
      <c r="X5" s="215">
        <f t="shared" ref="X5:X8" si="6">IF(D5="×",0,IF(W5=0,U5-L5,0))</f>
        <v>0</v>
      </c>
    </row>
    <row r="6" spans="2:24" ht="18" customHeight="1">
      <c r="B6" s="207"/>
      <c r="C6" s="208"/>
      <c r="D6" s="209"/>
      <c r="E6" s="210"/>
      <c r="F6" s="209"/>
      <c r="G6" s="211"/>
      <c r="H6" s="211"/>
      <c r="I6" s="212"/>
      <c r="J6" s="203"/>
      <c r="K6" s="211"/>
      <c r="L6" s="211"/>
      <c r="M6" s="213">
        <f t="shared" si="0"/>
        <v>0</v>
      </c>
      <c r="N6" s="211"/>
      <c r="O6" s="211"/>
      <c r="P6" s="214">
        <f t="shared" si="1"/>
        <v>0</v>
      </c>
      <c r="Q6" s="211"/>
      <c r="R6" s="211"/>
      <c r="S6" s="214">
        <f t="shared" si="2"/>
        <v>0</v>
      </c>
      <c r="T6" s="211"/>
      <c r="U6" s="214">
        <f t="shared" si="3"/>
        <v>0</v>
      </c>
      <c r="V6" s="214">
        <f t="shared" si="4"/>
        <v>0</v>
      </c>
      <c r="W6" s="214">
        <f t="shared" si="5"/>
        <v>0</v>
      </c>
      <c r="X6" s="215">
        <f t="shared" si="6"/>
        <v>0</v>
      </c>
    </row>
    <row r="7" spans="2:24" ht="18" customHeight="1">
      <c r="B7" s="207"/>
      <c r="C7" s="208"/>
      <c r="D7" s="209"/>
      <c r="E7" s="210"/>
      <c r="F7" s="209"/>
      <c r="G7" s="211"/>
      <c r="H7" s="211"/>
      <c r="I7" s="212"/>
      <c r="J7" s="203"/>
      <c r="K7" s="211"/>
      <c r="L7" s="211"/>
      <c r="M7" s="213">
        <f t="shared" si="0"/>
        <v>0</v>
      </c>
      <c r="N7" s="211"/>
      <c r="O7" s="211"/>
      <c r="P7" s="214">
        <f t="shared" si="1"/>
        <v>0</v>
      </c>
      <c r="Q7" s="211"/>
      <c r="R7" s="211"/>
      <c r="S7" s="214">
        <f t="shared" si="2"/>
        <v>0</v>
      </c>
      <c r="T7" s="211"/>
      <c r="U7" s="214">
        <f t="shared" si="3"/>
        <v>0</v>
      </c>
      <c r="V7" s="214">
        <f t="shared" si="4"/>
        <v>0</v>
      </c>
      <c r="W7" s="214">
        <f t="shared" si="5"/>
        <v>0</v>
      </c>
      <c r="X7" s="215">
        <f t="shared" si="6"/>
        <v>0</v>
      </c>
    </row>
    <row r="8" spans="2:24" ht="18" customHeight="1">
      <c r="B8" s="207"/>
      <c r="C8" s="208"/>
      <c r="D8" s="209"/>
      <c r="E8" s="210"/>
      <c r="F8" s="209"/>
      <c r="G8" s="211"/>
      <c r="H8" s="211"/>
      <c r="I8" s="212"/>
      <c r="J8" s="203"/>
      <c r="K8" s="211"/>
      <c r="L8" s="211"/>
      <c r="M8" s="213">
        <f t="shared" si="0"/>
        <v>0</v>
      </c>
      <c r="N8" s="211"/>
      <c r="O8" s="211"/>
      <c r="P8" s="214">
        <f t="shared" si="1"/>
        <v>0</v>
      </c>
      <c r="Q8" s="211"/>
      <c r="R8" s="211"/>
      <c r="S8" s="214">
        <f t="shared" si="2"/>
        <v>0</v>
      </c>
      <c r="T8" s="211"/>
      <c r="U8" s="214">
        <f t="shared" si="3"/>
        <v>0</v>
      </c>
      <c r="V8" s="214">
        <f t="shared" si="4"/>
        <v>0</v>
      </c>
      <c r="W8" s="214">
        <f t="shared" si="5"/>
        <v>0</v>
      </c>
      <c r="X8" s="215">
        <f t="shared" si="6"/>
        <v>0</v>
      </c>
    </row>
    <row r="9" spans="2:24" ht="18" customHeight="1" thickBot="1">
      <c r="B9" s="207"/>
      <c r="C9" s="208"/>
      <c r="D9" s="209"/>
      <c r="E9" s="210"/>
      <c r="F9" s="209"/>
      <c r="G9" s="211"/>
      <c r="H9" s="211"/>
      <c r="I9" s="212"/>
      <c r="J9" s="203"/>
      <c r="K9" s="211"/>
      <c r="L9" s="211"/>
      <c r="M9" s="213">
        <f t="shared" ref="M9" si="7">IFERROR(G9/T9,0)</f>
        <v>0</v>
      </c>
      <c r="N9" s="211"/>
      <c r="O9" s="211"/>
      <c r="P9" s="214">
        <f t="shared" ref="P9" si="8">ROUND(N9*O9,0)</f>
        <v>0</v>
      </c>
      <c r="Q9" s="211"/>
      <c r="R9" s="211"/>
      <c r="S9" s="214">
        <f>Q9-R9</f>
        <v>0</v>
      </c>
      <c r="T9" s="211"/>
      <c r="U9" s="214">
        <f t="shared" ref="U9" si="9">IFERROR(IF(D9="○",P9,ROUND(S9*M9,0)),0)</f>
        <v>0</v>
      </c>
      <c r="V9" s="214">
        <f t="shared" ref="V9" si="10">IF(D9="×",(IF(U9&lt;0,0,IF(ROUND(L9*0.7,0)&gt;=U9,U9,L9))),IF(ROUND(L9*0.7,0)&gt;=U9,U9,P9))</f>
        <v>0</v>
      </c>
      <c r="W9" s="214">
        <f t="shared" ref="W9" si="11">IF(D9="×",(IF(U9&lt;0,L9,IF(ROUND(L9*0.7,0)&gt;=U9,L9-U9,0))),IF(ROUND(L9*0.7,0)&gt;=U9,L9-U9,0))</f>
        <v>0</v>
      </c>
      <c r="X9" s="215">
        <f t="shared" ref="X9" si="12">IF(D9="×",0,IF(W9=0,U9-L9,0))</f>
        <v>0</v>
      </c>
    </row>
    <row r="10" spans="2:24" ht="18" customHeight="1" thickBot="1">
      <c r="B10" s="611" t="s">
        <v>4</v>
      </c>
      <c r="C10" s="612"/>
      <c r="D10" s="612"/>
      <c r="E10" s="58">
        <f>SUM(E5:E9)</f>
        <v>0</v>
      </c>
      <c r="F10" s="47"/>
      <c r="G10" s="58">
        <f t="shared" ref="G10:L10" si="13">SUM(G5:G9)</f>
        <v>0</v>
      </c>
      <c r="H10" s="58">
        <f t="shared" si="13"/>
        <v>0</v>
      </c>
      <c r="I10" s="59">
        <f t="shared" si="13"/>
        <v>0</v>
      </c>
      <c r="J10" s="60">
        <f t="shared" si="13"/>
        <v>0</v>
      </c>
      <c r="K10" s="58">
        <f t="shared" si="13"/>
        <v>0</v>
      </c>
      <c r="L10" s="58">
        <f t="shared" si="13"/>
        <v>0</v>
      </c>
      <c r="M10" s="58"/>
      <c r="N10" s="58">
        <f t="shared" ref="N10:X10" si="14">SUM(N5:N9)</f>
        <v>0</v>
      </c>
      <c r="O10" s="58">
        <f t="shared" si="14"/>
        <v>0</v>
      </c>
      <c r="P10" s="58">
        <f t="shared" si="14"/>
        <v>0</v>
      </c>
      <c r="Q10" s="58">
        <f t="shared" si="14"/>
        <v>0</v>
      </c>
      <c r="R10" s="58">
        <f t="shared" si="14"/>
        <v>0</v>
      </c>
      <c r="S10" s="58">
        <f t="shared" si="14"/>
        <v>0</v>
      </c>
      <c r="T10" s="58">
        <f t="shared" si="14"/>
        <v>0</v>
      </c>
      <c r="U10" s="58">
        <f t="shared" si="14"/>
        <v>0</v>
      </c>
      <c r="V10" s="58">
        <f t="shared" si="14"/>
        <v>0</v>
      </c>
      <c r="W10" s="58">
        <f t="shared" si="14"/>
        <v>0</v>
      </c>
      <c r="X10" s="59">
        <f t="shared" si="14"/>
        <v>0</v>
      </c>
    </row>
    <row r="11" spans="2:24" ht="18" customHeight="1" thickBot="1">
      <c r="B11" s="21"/>
      <c r="C11" s="21"/>
      <c r="D11" s="21"/>
      <c r="E11" s="21"/>
      <c r="F11" s="21"/>
      <c r="G11" s="21"/>
      <c r="H11" s="21"/>
      <c r="I11" s="21"/>
      <c r="J11" s="21"/>
      <c r="K11" s="21"/>
      <c r="L11" s="21"/>
      <c r="M11" s="21"/>
      <c r="N11" s="21"/>
      <c r="O11" s="21"/>
      <c r="P11" s="21"/>
      <c r="Q11" s="21"/>
      <c r="R11" s="21"/>
      <c r="S11" s="21"/>
      <c r="T11" s="21"/>
      <c r="U11" s="21"/>
      <c r="V11" s="21"/>
      <c r="W11" s="21"/>
      <c r="X11" s="21"/>
    </row>
    <row r="12" spans="2:24" ht="18" customHeight="1">
      <c r="B12" s="607" t="s">
        <v>44</v>
      </c>
      <c r="C12" s="610" t="s">
        <v>45</v>
      </c>
      <c r="D12" s="594" t="s">
        <v>49</v>
      </c>
      <c r="E12" s="594" t="s">
        <v>139</v>
      </c>
      <c r="F12" s="594" t="s">
        <v>131</v>
      </c>
      <c r="G12" s="594" t="s">
        <v>50</v>
      </c>
      <c r="H12" s="594" t="s">
        <v>132</v>
      </c>
      <c r="I12" s="599" t="s">
        <v>133</v>
      </c>
      <c r="J12" s="600" t="s">
        <v>60</v>
      </c>
      <c r="K12" s="594"/>
      <c r="L12" s="594"/>
      <c r="M12" s="594"/>
      <c r="N12" s="594"/>
      <c r="O12" s="594"/>
      <c r="P12" s="594"/>
      <c r="Q12" s="594"/>
      <c r="R12" s="594"/>
      <c r="S12" s="594"/>
      <c r="T12" s="594"/>
      <c r="U12" s="594"/>
      <c r="V12" s="594"/>
      <c r="W12" s="594"/>
      <c r="X12" s="599"/>
    </row>
    <row r="13" spans="2:24" ht="27" customHeight="1">
      <c r="B13" s="608"/>
      <c r="C13" s="537"/>
      <c r="D13" s="583"/>
      <c r="E13" s="583"/>
      <c r="F13" s="583"/>
      <c r="G13" s="583"/>
      <c r="H13" s="595"/>
      <c r="I13" s="586"/>
      <c r="J13" s="603" t="s">
        <v>134</v>
      </c>
      <c r="K13" s="583" t="s">
        <v>135</v>
      </c>
      <c r="L13" s="583" t="s">
        <v>52</v>
      </c>
      <c r="M13" s="595" t="s">
        <v>53</v>
      </c>
      <c r="N13" s="537" t="s">
        <v>47</v>
      </c>
      <c r="O13" s="537" t="s">
        <v>136</v>
      </c>
      <c r="P13" s="595" t="s">
        <v>137</v>
      </c>
      <c r="Q13" s="595" t="s">
        <v>54</v>
      </c>
      <c r="R13" s="583" t="s">
        <v>55</v>
      </c>
      <c r="S13" s="583" t="s">
        <v>56</v>
      </c>
      <c r="T13" s="583" t="s">
        <v>46</v>
      </c>
      <c r="U13" s="595" t="s">
        <v>57</v>
      </c>
      <c r="V13" s="595" t="s">
        <v>58</v>
      </c>
      <c r="W13" s="595" t="s">
        <v>59</v>
      </c>
      <c r="X13" s="586" t="s">
        <v>138</v>
      </c>
    </row>
    <row r="14" spans="2:24" ht="27" customHeight="1" thickBot="1">
      <c r="B14" s="609"/>
      <c r="C14" s="538"/>
      <c r="D14" s="596"/>
      <c r="E14" s="596"/>
      <c r="F14" s="596"/>
      <c r="G14" s="596"/>
      <c r="H14" s="597"/>
      <c r="I14" s="598"/>
      <c r="J14" s="604"/>
      <c r="K14" s="596"/>
      <c r="L14" s="596"/>
      <c r="M14" s="597"/>
      <c r="N14" s="538"/>
      <c r="O14" s="538"/>
      <c r="P14" s="597"/>
      <c r="Q14" s="597"/>
      <c r="R14" s="596"/>
      <c r="S14" s="596"/>
      <c r="T14" s="596"/>
      <c r="U14" s="597"/>
      <c r="V14" s="597"/>
      <c r="W14" s="597"/>
      <c r="X14" s="598"/>
    </row>
    <row r="15" spans="2:24" ht="18" customHeight="1" thickBot="1">
      <c r="B15" s="81"/>
      <c r="C15" s="82"/>
      <c r="D15" s="83"/>
      <c r="E15" s="87"/>
      <c r="F15" s="83"/>
      <c r="G15" s="77"/>
      <c r="H15" s="77"/>
      <c r="I15" s="88"/>
      <c r="J15" s="193"/>
      <c r="K15" s="78"/>
      <c r="L15" s="400"/>
      <c r="M15" s="490">
        <f t="shared" ref="M15:M18" si="15">IFERROR(G15/T15,0)</f>
        <v>0</v>
      </c>
      <c r="N15" s="400"/>
      <c r="O15" s="400"/>
      <c r="P15" s="491">
        <f t="shared" ref="P15:P18" si="16">ROUND(N15*O15,0)</f>
        <v>0</v>
      </c>
      <c r="Q15" s="400"/>
      <c r="R15" s="400"/>
      <c r="S15" s="491">
        <f t="shared" ref="S15:S18" si="17">Q15-R15</f>
        <v>0</v>
      </c>
      <c r="T15" s="400"/>
      <c r="U15" s="491">
        <f t="shared" ref="U15:U18" si="18">IFERROR(IF(D15="○",P15,ROUND(S15*M15,0)),0)</f>
        <v>0</v>
      </c>
      <c r="V15" s="491">
        <f t="shared" ref="V15:V18" si="19">IF(D15="×",(IF(U15&lt;0,0,IF(ROUND(L15*0.7,0)&gt;=U15,U15,L15))),IF(ROUND(L15*0.7,0)&gt;=U15,U15,P15))</f>
        <v>0</v>
      </c>
      <c r="W15" s="491">
        <f t="shared" ref="W15:W18" si="20">IF(D15="×",(IF(U15&lt;0,L15,IF(ROUND(L15*0.7,0)&gt;=U15,L15-U15,0))),IF(ROUND(L15*0.7,0)&gt;=U15,L15-U15,0))</f>
        <v>0</v>
      </c>
      <c r="X15" s="345">
        <f t="shared" ref="X15:X18" si="21">IF(D15="×",0,IF(W15=0,U15-L15,0))</f>
        <v>0</v>
      </c>
    </row>
    <row r="16" spans="2:24" ht="18" customHeight="1" thickBot="1">
      <c r="B16" s="81"/>
      <c r="C16" s="82"/>
      <c r="D16" s="83"/>
      <c r="E16" s="87"/>
      <c r="F16" s="83"/>
      <c r="G16" s="77"/>
      <c r="H16" s="77"/>
      <c r="I16" s="88"/>
      <c r="J16" s="193"/>
      <c r="K16" s="78"/>
      <c r="L16" s="132"/>
      <c r="M16" s="375">
        <f t="shared" si="15"/>
        <v>0</v>
      </c>
      <c r="N16" s="132"/>
      <c r="O16" s="132"/>
      <c r="P16" s="376">
        <f t="shared" si="16"/>
        <v>0</v>
      </c>
      <c r="Q16" s="132"/>
      <c r="R16" s="132"/>
      <c r="S16" s="376">
        <f t="shared" si="17"/>
        <v>0</v>
      </c>
      <c r="T16" s="132"/>
      <c r="U16" s="376">
        <f t="shared" si="18"/>
        <v>0</v>
      </c>
      <c r="V16" s="376">
        <f t="shared" si="19"/>
        <v>0</v>
      </c>
      <c r="W16" s="376">
        <f t="shared" si="20"/>
        <v>0</v>
      </c>
      <c r="X16" s="152">
        <f t="shared" si="21"/>
        <v>0</v>
      </c>
    </row>
    <row r="17" spans="2:24" ht="18" customHeight="1" thickBot="1">
      <c r="B17" s="81"/>
      <c r="C17" s="82"/>
      <c r="D17" s="83"/>
      <c r="E17" s="87"/>
      <c r="F17" s="83"/>
      <c r="G17" s="77"/>
      <c r="H17" s="77"/>
      <c r="I17" s="88"/>
      <c r="J17" s="193"/>
      <c r="K17" s="78"/>
      <c r="L17" s="132"/>
      <c r="M17" s="375">
        <f t="shared" si="15"/>
        <v>0</v>
      </c>
      <c r="N17" s="132"/>
      <c r="O17" s="132"/>
      <c r="P17" s="376">
        <f t="shared" si="16"/>
        <v>0</v>
      </c>
      <c r="Q17" s="132"/>
      <c r="R17" s="132"/>
      <c r="S17" s="376">
        <f t="shared" si="17"/>
        <v>0</v>
      </c>
      <c r="T17" s="132"/>
      <c r="U17" s="376">
        <f t="shared" si="18"/>
        <v>0</v>
      </c>
      <c r="V17" s="376">
        <f t="shared" si="19"/>
        <v>0</v>
      </c>
      <c r="W17" s="376">
        <f t="shared" si="20"/>
        <v>0</v>
      </c>
      <c r="X17" s="152">
        <f t="shared" si="21"/>
        <v>0</v>
      </c>
    </row>
    <row r="18" spans="2:24" ht="18" customHeight="1" thickBot="1">
      <c r="B18" s="81"/>
      <c r="C18" s="82"/>
      <c r="D18" s="83"/>
      <c r="E18" s="87"/>
      <c r="F18" s="83"/>
      <c r="G18" s="77"/>
      <c r="H18" s="77"/>
      <c r="I18" s="88"/>
      <c r="J18" s="193"/>
      <c r="K18" s="78"/>
      <c r="L18" s="132"/>
      <c r="M18" s="375">
        <f t="shared" si="15"/>
        <v>0</v>
      </c>
      <c r="N18" s="132"/>
      <c r="O18" s="132"/>
      <c r="P18" s="376">
        <f t="shared" si="16"/>
        <v>0</v>
      </c>
      <c r="Q18" s="132"/>
      <c r="R18" s="132"/>
      <c r="S18" s="376">
        <f t="shared" si="17"/>
        <v>0</v>
      </c>
      <c r="T18" s="132"/>
      <c r="U18" s="376">
        <f t="shared" si="18"/>
        <v>0</v>
      </c>
      <c r="V18" s="376">
        <f t="shared" si="19"/>
        <v>0</v>
      </c>
      <c r="W18" s="376">
        <f t="shared" si="20"/>
        <v>0</v>
      </c>
      <c r="X18" s="152">
        <f t="shared" si="21"/>
        <v>0</v>
      </c>
    </row>
    <row r="19" spans="2:24" ht="18" customHeight="1" thickBot="1">
      <c r="B19" s="81"/>
      <c r="C19" s="82"/>
      <c r="D19" s="83"/>
      <c r="E19" s="87"/>
      <c r="F19" s="83"/>
      <c r="G19" s="77"/>
      <c r="H19" s="77"/>
      <c r="I19" s="88"/>
      <c r="J19" s="193"/>
      <c r="K19" s="78"/>
      <c r="L19" s="492"/>
      <c r="M19" s="493">
        <f t="shared" ref="M19" si="22">IFERROR(G19/T19,0)</f>
        <v>0</v>
      </c>
      <c r="N19" s="492"/>
      <c r="O19" s="492"/>
      <c r="P19" s="494">
        <f t="shared" ref="P19" si="23">ROUND(N19*O19,0)</f>
        <v>0</v>
      </c>
      <c r="Q19" s="492"/>
      <c r="R19" s="492"/>
      <c r="S19" s="494">
        <f>Q19-R19</f>
        <v>0</v>
      </c>
      <c r="T19" s="492"/>
      <c r="U19" s="494">
        <f t="shared" ref="U19" si="24">IFERROR(IF(D19="○",P19,ROUND(S19*M19,0)),0)</f>
        <v>0</v>
      </c>
      <c r="V19" s="494">
        <f t="shared" ref="V19" si="25">IF(D19="×",(IF(U19&lt;0,0,IF(ROUND(L19*0.7,0)&gt;=U19,U19,L19))),IF(ROUND(L19*0.7,0)&gt;=U19,U19,P19))</f>
        <v>0</v>
      </c>
      <c r="W19" s="494">
        <f t="shared" ref="W19" si="26">IF(D19="×",(IF(U19&lt;0,L19,IF(ROUND(L19*0.7,0)&gt;=U19,L19-U19,0))),IF(ROUND(L19*0.7,0)&gt;=U19,L19-U19,0))</f>
        <v>0</v>
      </c>
      <c r="X19" s="154">
        <f t="shared" ref="X19" si="27">IF(D19="×",0,IF(W19=0,U19-L19,0))</f>
        <v>0</v>
      </c>
    </row>
    <row r="20" spans="2:24" ht="19.5" thickBot="1">
      <c r="B20" s="605" t="s">
        <v>4</v>
      </c>
      <c r="C20" s="606"/>
      <c r="D20" s="606"/>
      <c r="E20" s="195">
        <f>SUM(E15:E19)</f>
        <v>0</v>
      </c>
      <c r="F20" s="194"/>
      <c r="G20" s="195">
        <f t="shared" ref="G20:L20" si="28">SUM(G15:G19)</f>
        <v>0</v>
      </c>
      <c r="H20" s="195">
        <f t="shared" si="28"/>
        <v>0</v>
      </c>
      <c r="I20" s="196">
        <f t="shared" si="28"/>
        <v>0</v>
      </c>
      <c r="J20" s="60">
        <f t="shared" si="28"/>
        <v>0</v>
      </c>
      <c r="K20" s="58">
        <f t="shared" si="28"/>
        <v>0</v>
      </c>
      <c r="L20" s="58">
        <f t="shared" si="28"/>
        <v>0</v>
      </c>
      <c r="M20" s="58"/>
      <c r="N20" s="58">
        <f t="shared" ref="N20:X20" si="29">SUM(N15:N19)</f>
        <v>0</v>
      </c>
      <c r="O20" s="58">
        <f t="shared" si="29"/>
        <v>0</v>
      </c>
      <c r="P20" s="58">
        <f t="shared" si="29"/>
        <v>0</v>
      </c>
      <c r="Q20" s="58">
        <f t="shared" si="29"/>
        <v>0</v>
      </c>
      <c r="R20" s="58">
        <f t="shared" si="29"/>
        <v>0</v>
      </c>
      <c r="S20" s="58">
        <f t="shared" si="29"/>
        <v>0</v>
      </c>
      <c r="T20" s="58">
        <f t="shared" si="29"/>
        <v>0</v>
      </c>
      <c r="U20" s="58">
        <f t="shared" si="29"/>
        <v>0</v>
      </c>
      <c r="V20" s="58">
        <f t="shared" si="29"/>
        <v>0</v>
      </c>
      <c r="W20" s="58">
        <f t="shared" si="29"/>
        <v>0</v>
      </c>
      <c r="X20" s="59">
        <f t="shared" si="29"/>
        <v>0</v>
      </c>
    </row>
    <row r="22" spans="2:24">
      <c r="V22" s="7"/>
    </row>
    <row r="23" spans="2:24">
      <c r="V23" s="7"/>
    </row>
  </sheetData>
  <mergeCells count="50">
    <mergeCell ref="E2:E4"/>
    <mergeCell ref="B12:B14"/>
    <mergeCell ref="C12:C14"/>
    <mergeCell ref="D12:D14"/>
    <mergeCell ref="F12:F14"/>
    <mergeCell ref="B10:D10"/>
    <mergeCell ref="B2:B4"/>
    <mergeCell ref="C2:C4"/>
    <mergeCell ref="D2:D4"/>
    <mergeCell ref="F2:F4"/>
    <mergeCell ref="B20:D20"/>
    <mergeCell ref="S13:S14"/>
    <mergeCell ref="T13:T14"/>
    <mergeCell ref="U13:U14"/>
    <mergeCell ref="V13:V14"/>
    <mergeCell ref="W13:W14"/>
    <mergeCell ref="X13:X14"/>
    <mergeCell ref="E12:E14"/>
    <mergeCell ref="J13:J14"/>
    <mergeCell ref="K13:K14"/>
    <mergeCell ref="L13:L14"/>
    <mergeCell ref="M13:M14"/>
    <mergeCell ref="N13:N14"/>
    <mergeCell ref="O13:O14"/>
    <mergeCell ref="P13:P14"/>
    <mergeCell ref="Q13:Q14"/>
    <mergeCell ref="R13:R14"/>
    <mergeCell ref="P3:P4"/>
    <mergeCell ref="Q3:Q4"/>
    <mergeCell ref="X3:X4"/>
    <mergeCell ref="G12:G14"/>
    <mergeCell ref="H12:H14"/>
    <mergeCell ref="I12:I14"/>
    <mergeCell ref="J12:X12"/>
    <mergeCell ref="R3:R4"/>
    <mergeCell ref="S3:S4"/>
    <mergeCell ref="T3:T4"/>
    <mergeCell ref="U3:U4"/>
    <mergeCell ref="V3:V4"/>
    <mergeCell ref="W3:W4"/>
    <mergeCell ref="I2:I4"/>
    <mergeCell ref="J2:X2"/>
    <mergeCell ref="J3:J4"/>
    <mergeCell ref="G2:G4"/>
    <mergeCell ref="H2:H4"/>
    <mergeCell ref="M3:M4"/>
    <mergeCell ref="N3:N4"/>
    <mergeCell ref="O3:O4"/>
    <mergeCell ref="K3:K4"/>
    <mergeCell ref="L3:L4"/>
  </mergeCells>
  <phoneticPr fontId="1"/>
  <conditionalFormatting sqref="N5:P9 N15:P19">
    <cfRule type="expression" dxfId="14" priority="3">
      <formula>$D5="×"</formula>
    </cfRule>
  </conditionalFormatting>
  <conditionalFormatting sqref="Q5:S9 Q15:S19">
    <cfRule type="expression" dxfId="13" priority="4">
      <formula>$D5="○"</formula>
    </cfRule>
  </conditionalFormatting>
  <dataValidations disablePrompts="1" count="1">
    <dataValidation type="list" allowBlank="1" showInputMessage="1" showErrorMessage="1" sqref="D5:E9 D15:E19">
      <formula1>"○,×"</formula1>
    </dataValidation>
  </dataValidations>
  <pageMargins left="0.70866141732283472" right="0.70866141732283472" top="0.74803149606299213" bottom="0.74803149606299213" header="0.31496062992125984" footer="0.31496062992125984"/>
  <pageSetup paperSize="8" scale="63" orientation="landscape" r:id="rId1"/>
  <headerFooter scaleWithDoc="0" alignWithMargins="0">
    <oddHeader>&amp;C有価証券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A22"/>
  <sheetViews>
    <sheetView zoomScale="70" zoomScaleNormal="70" zoomScaleSheetLayoutView="70" workbookViewId="0">
      <selection activeCell="AA37" sqref="AA37"/>
    </sheetView>
  </sheetViews>
  <sheetFormatPr defaultColWidth="16.75" defaultRowHeight="18.75"/>
  <cols>
    <col min="1" max="1" width="1.75" customWidth="1"/>
    <col min="2" max="2" width="9.25" bestFit="1" customWidth="1"/>
    <col min="3" max="3" width="40.25" bestFit="1" customWidth="1"/>
    <col min="4" max="4" width="24.25" bestFit="1" customWidth="1"/>
    <col min="5" max="5" width="9.25" bestFit="1" customWidth="1"/>
    <col min="6" max="6" width="13.125" bestFit="1" customWidth="1"/>
    <col min="7" max="7" width="16.375" bestFit="1" customWidth="1"/>
    <col min="8" max="8" width="15.75" bestFit="1" customWidth="1"/>
    <col min="9" max="9" width="13.25" bestFit="1" customWidth="1"/>
    <col min="10" max="10" width="13.875" bestFit="1" customWidth="1"/>
    <col min="11" max="11" width="17.75" bestFit="1" customWidth="1"/>
    <col min="12" max="12" width="11.125" hidden="1" customWidth="1"/>
    <col min="13" max="13" width="12.25" hidden="1" customWidth="1"/>
    <col min="14" max="14" width="9.25" hidden="1" customWidth="1"/>
    <col min="15" max="16" width="18.75" bestFit="1" customWidth="1"/>
    <col min="17" max="18" width="16.125" bestFit="1" customWidth="1"/>
    <col min="19" max="19" width="13.875" bestFit="1" customWidth="1"/>
    <col min="20" max="20" width="13.875" customWidth="1"/>
    <col min="21" max="21" width="12.25" customWidth="1"/>
    <col min="22" max="22" width="14.25" customWidth="1"/>
    <col min="24" max="24" width="16.75" style="8"/>
  </cols>
  <sheetData>
    <row r="1" spans="2:27" ht="25.9" customHeight="1" thickBot="1">
      <c r="B1" s="21"/>
      <c r="C1" s="21"/>
      <c r="D1" s="21"/>
      <c r="E1" s="21"/>
      <c r="F1" s="21"/>
      <c r="G1" s="21"/>
      <c r="H1" s="21"/>
      <c r="I1" s="21"/>
      <c r="J1" s="21"/>
      <c r="K1" s="21"/>
      <c r="L1" s="21"/>
      <c r="M1" s="21"/>
      <c r="N1" s="21"/>
      <c r="O1" s="21"/>
      <c r="P1" s="21"/>
      <c r="Q1" s="21"/>
      <c r="R1" s="21"/>
      <c r="S1" s="21"/>
      <c r="T1" s="21"/>
      <c r="U1" s="21"/>
      <c r="V1" s="4" t="s">
        <v>23</v>
      </c>
      <c r="W1" s="21"/>
      <c r="X1" s="22"/>
      <c r="Y1" s="21"/>
      <c r="Z1" s="21"/>
      <c r="AA1" s="21"/>
    </row>
    <row r="2" spans="2:27" ht="18" customHeight="1" thickBot="1">
      <c r="B2" s="607" t="s">
        <v>44</v>
      </c>
      <c r="C2" s="610" t="s">
        <v>81</v>
      </c>
      <c r="D2" s="610" t="s">
        <v>77</v>
      </c>
      <c r="E2" s="594" t="s">
        <v>49</v>
      </c>
      <c r="F2" s="594" t="s">
        <v>48</v>
      </c>
      <c r="G2" s="594" t="s">
        <v>114</v>
      </c>
      <c r="H2" s="594" t="s">
        <v>80</v>
      </c>
      <c r="I2" s="614" t="s">
        <v>104</v>
      </c>
      <c r="J2" s="618" t="s">
        <v>51</v>
      </c>
      <c r="K2" s="619"/>
      <c r="L2" s="619"/>
      <c r="M2" s="619"/>
      <c r="N2" s="619"/>
      <c r="O2" s="619"/>
      <c r="P2" s="619"/>
      <c r="Q2" s="619"/>
      <c r="R2" s="619"/>
      <c r="S2" s="620"/>
      <c r="T2" s="113"/>
      <c r="U2" s="111"/>
      <c r="V2" s="112"/>
      <c r="W2" s="21"/>
      <c r="X2" s="22"/>
      <c r="Y2" s="21"/>
      <c r="Z2" s="21"/>
      <c r="AA2" s="21"/>
    </row>
    <row r="3" spans="2:27" ht="27" customHeight="1">
      <c r="B3" s="608"/>
      <c r="C3" s="537"/>
      <c r="D3" s="537"/>
      <c r="E3" s="595"/>
      <c r="F3" s="595"/>
      <c r="G3" s="595"/>
      <c r="H3" s="583"/>
      <c r="I3" s="615"/>
      <c r="J3" s="601" t="s">
        <v>52</v>
      </c>
      <c r="K3" s="617" t="s">
        <v>53</v>
      </c>
      <c r="L3" s="607" t="s">
        <v>47</v>
      </c>
      <c r="M3" s="610" t="s">
        <v>78</v>
      </c>
      <c r="N3" s="588" t="s">
        <v>58</v>
      </c>
      <c r="O3" s="592" t="s">
        <v>54</v>
      </c>
      <c r="P3" s="594" t="s">
        <v>55</v>
      </c>
      <c r="Q3" s="594" t="s">
        <v>56</v>
      </c>
      <c r="R3" s="594" t="s">
        <v>46</v>
      </c>
      <c r="S3" s="588" t="s">
        <v>57</v>
      </c>
      <c r="T3" s="622" t="s">
        <v>82</v>
      </c>
      <c r="U3" s="594" t="s">
        <v>79</v>
      </c>
      <c r="V3" s="599" t="s">
        <v>62</v>
      </c>
      <c r="W3" s="21"/>
      <c r="X3" s="22"/>
      <c r="Y3" s="21"/>
      <c r="Z3" s="21"/>
      <c r="AA3" s="21"/>
    </row>
    <row r="4" spans="2:27" ht="27" customHeight="1" thickBot="1">
      <c r="B4" s="609"/>
      <c r="C4" s="538"/>
      <c r="D4" s="538"/>
      <c r="E4" s="597"/>
      <c r="F4" s="597"/>
      <c r="G4" s="597"/>
      <c r="H4" s="596"/>
      <c r="I4" s="616"/>
      <c r="J4" s="602"/>
      <c r="K4" s="616"/>
      <c r="L4" s="609"/>
      <c r="M4" s="538"/>
      <c r="N4" s="598"/>
      <c r="O4" s="621"/>
      <c r="P4" s="596"/>
      <c r="Q4" s="596"/>
      <c r="R4" s="596"/>
      <c r="S4" s="598"/>
      <c r="T4" s="623"/>
      <c r="U4" s="597"/>
      <c r="V4" s="598"/>
      <c r="W4" s="21"/>
      <c r="X4" s="22"/>
      <c r="Y4" s="21"/>
      <c r="Z4" s="21"/>
      <c r="AA4" s="21"/>
    </row>
    <row r="5" spans="2:27" ht="18" customHeight="1">
      <c r="B5" s="197"/>
      <c r="C5" s="198"/>
      <c r="D5" s="198"/>
      <c r="E5" s="199"/>
      <c r="F5" s="199"/>
      <c r="G5" s="201"/>
      <c r="H5" s="94"/>
      <c r="I5" s="216"/>
      <c r="J5" s="109">
        <f>H5-I5</f>
        <v>0</v>
      </c>
      <c r="K5" s="217">
        <f t="shared" ref="K5:K6" si="0">IFERROR(H5/R5,0)</f>
        <v>0</v>
      </c>
      <c r="L5" s="218"/>
      <c r="M5" s="200"/>
      <c r="N5" s="205">
        <f t="shared" ref="N5:N6" si="1">ROUND(L5*M5,0)</f>
        <v>0</v>
      </c>
      <c r="O5" s="206"/>
      <c r="P5" s="201"/>
      <c r="Q5" s="201"/>
      <c r="R5" s="201"/>
      <c r="S5" s="205">
        <f t="shared" ref="S5:S9" si="2">IFERROR(IF(E5="○",N5,ROUND(Q5*K5,0)),0)</f>
        <v>0</v>
      </c>
      <c r="T5" s="219">
        <f t="shared" ref="T5:T9" si="3">IF(E5="×",IF(F5="○",H5,IF(S5&lt;0,0,IF(ROUND(J5*0.7,0)&gt;=S5,S5,J5))),IF(ROUND(J5*0.7,0)&gt;=S5,S5,J5))</f>
        <v>0</v>
      </c>
      <c r="U5" s="204">
        <f t="shared" ref="U5:U9" si="4">IF(E5="×",IF(F5="○",0,IF(S5&lt;0,J5,IF(ROUND(J5*0.7,0)&gt;=S5,J5-S5,0))),IF(ROUND(J5*0.7,0)&gt;=S5,J5-S5,0))</f>
        <v>0</v>
      </c>
      <c r="V5" s="205">
        <f t="shared" ref="V5:V9" si="5">IF(E5="○",0,IF(F5="×",0,IF(ROUND(J5*0.7,0)&lt;S5,I5,IF(S5&lt;0,I5+J5,J5-S5+I5))))</f>
        <v>0</v>
      </c>
      <c r="W5" s="21"/>
      <c r="X5" s="22"/>
      <c r="Y5" s="21"/>
      <c r="Z5" s="21"/>
      <c r="AA5" s="21"/>
    </row>
    <row r="6" spans="2:27" ht="18" customHeight="1">
      <c r="B6" s="197"/>
      <c r="C6" s="198"/>
      <c r="D6" s="198"/>
      <c r="E6" s="199"/>
      <c r="F6" s="199"/>
      <c r="G6" s="201"/>
      <c r="H6" s="94"/>
      <c r="I6" s="216"/>
      <c r="J6" s="109">
        <f t="shared" ref="J6:J9" si="6">H6-I6</f>
        <v>0</v>
      </c>
      <c r="K6" s="217">
        <f t="shared" si="0"/>
        <v>0</v>
      </c>
      <c r="L6" s="218"/>
      <c r="M6" s="200"/>
      <c r="N6" s="205">
        <f t="shared" si="1"/>
        <v>0</v>
      </c>
      <c r="O6" s="206"/>
      <c r="P6" s="201"/>
      <c r="Q6" s="201"/>
      <c r="R6" s="201"/>
      <c r="S6" s="205">
        <f t="shared" si="2"/>
        <v>0</v>
      </c>
      <c r="T6" s="219">
        <f t="shared" si="3"/>
        <v>0</v>
      </c>
      <c r="U6" s="204">
        <f t="shared" si="4"/>
        <v>0</v>
      </c>
      <c r="V6" s="205">
        <f t="shared" si="5"/>
        <v>0</v>
      </c>
      <c r="W6" s="21"/>
      <c r="X6" s="22"/>
      <c r="Y6" s="21"/>
      <c r="Z6" s="21"/>
      <c r="AA6" s="21"/>
    </row>
    <row r="7" spans="2:27" ht="18" customHeight="1">
      <c r="B7" s="197"/>
      <c r="C7" s="198"/>
      <c r="D7" s="198"/>
      <c r="E7" s="199"/>
      <c r="F7" s="199"/>
      <c r="G7" s="201"/>
      <c r="H7" s="94"/>
      <c r="I7" s="216"/>
      <c r="J7" s="109">
        <f t="shared" si="6"/>
        <v>0</v>
      </c>
      <c r="K7" s="217">
        <f t="shared" ref="K7:K9" si="7">IFERROR(H7/R7,0)</f>
        <v>0</v>
      </c>
      <c r="L7" s="218"/>
      <c r="M7" s="200"/>
      <c r="N7" s="205">
        <f t="shared" ref="N7:N9" si="8">ROUND(L7*M7,0)</f>
        <v>0</v>
      </c>
      <c r="O7" s="206"/>
      <c r="P7" s="201"/>
      <c r="Q7" s="201"/>
      <c r="R7" s="201"/>
      <c r="S7" s="205">
        <f t="shared" si="2"/>
        <v>0</v>
      </c>
      <c r="T7" s="219">
        <f t="shared" si="3"/>
        <v>0</v>
      </c>
      <c r="U7" s="204">
        <f t="shared" si="4"/>
        <v>0</v>
      </c>
      <c r="V7" s="205">
        <f t="shared" si="5"/>
        <v>0</v>
      </c>
      <c r="W7" s="21"/>
      <c r="X7" s="22"/>
      <c r="Y7" s="21"/>
      <c r="Z7" s="21"/>
      <c r="AA7" s="21"/>
    </row>
    <row r="8" spans="2:27" ht="18" customHeight="1">
      <c r="B8" s="197"/>
      <c r="C8" s="198"/>
      <c r="D8" s="198"/>
      <c r="E8" s="199"/>
      <c r="F8" s="199"/>
      <c r="G8" s="201"/>
      <c r="H8" s="94"/>
      <c r="I8" s="216"/>
      <c r="J8" s="109">
        <f t="shared" si="6"/>
        <v>0</v>
      </c>
      <c r="K8" s="217">
        <f t="shared" si="7"/>
        <v>0</v>
      </c>
      <c r="L8" s="218"/>
      <c r="M8" s="200"/>
      <c r="N8" s="205">
        <f t="shared" si="8"/>
        <v>0</v>
      </c>
      <c r="O8" s="206"/>
      <c r="P8" s="201"/>
      <c r="Q8" s="201"/>
      <c r="R8" s="201"/>
      <c r="S8" s="205">
        <f t="shared" si="2"/>
        <v>0</v>
      </c>
      <c r="T8" s="219">
        <f t="shared" si="3"/>
        <v>0</v>
      </c>
      <c r="U8" s="204">
        <f t="shared" si="4"/>
        <v>0</v>
      </c>
      <c r="V8" s="205">
        <f t="shared" si="5"/>
        <v>0</v>
      </c>
      <c r="W8" s="21"/>
      <c r="X8" s="22"/>
      <c r="Y8" s="21"/>
      <c r="Z8" s="21"/>
      <c r="AA8" s="21"/>
    </row>
    <row r="9" spans="2:27" ht="18" customHeight="1" thickBot="1">
      <c r="B9" s="207"/>
      <c r="C9" s="208"/>
      <c r="D9" s="208"/>
      <c r="E9" s="209"/>
      <c r="F9" s="209"/>
      <c r="G9" s="211"/>
      <c r="H9" s="211"/>
      <c r="I9" s="220"/>
      <c r="J9" s="109">
        <f t="shared" si="6"/>
        <v>0</v>
      </c>
      <c r="K9" s="221">
        <f t="shared" si="7"/>
        <v>0</v>
      </c>
      <c r="L9" s="222"/>
      <c r="M9" s="210"/>
      <c r="N9" s="215">
        <f t="shared" si="8"/>
        <v>0</v>
      </c>
      <c r="O9" s="203"/>
      <c r="P9" s="211"/>
      <c r="Q9" s="211"/>
      <c r="R9" s="211"/>
      <c r="S9" s="215">
        <f t="shared" si="2"/>
        <v>0</v>
      </c>
      <c r="T9" s="223">
        <f t="shared" si="3"/>
        <v>0</v>
      </c>
      <c r="U9" s="214">
        <f t="shared" si="4"/>
        <v>0</v>
      </c>
      <c r="V9" s="215">
        <f t="shared" si="5"/>
        <v>0</v>
      </c>
      <c r="W9" s="21"/>
      <c r="X9" s="22"/>
      <c r="Y9" s="21"/>
      <c r="Z9" s="21"/>
      <c r="AA9" s="21"/>
    </row>
    <row r="10" spans="2:27" ht="31.5" customHeight="1" thickBot="1">
      <c r="B10" s="624" t="s">
        <v>4</v>
      </c>
      <c r="C10" s="625"/>
      <c r="D10" s="625"/>
      <c r="E10" s="625"/>
      <c r="F10" s="626"/>
      <c r="G10" s="57">
        <f>SUBTOTAL(9,G5:G9)</f>
        <v>0</v>
      </c>
      <c r="H10" s="57">
        <f>SUBTOTAL(9,H5:H9)</f>
        <v>0</v>
      </c>
      <c r="I10" s="61">
        <f>SUBTOTAL(9,I5:I9)</f>
        <v>0</v>
      </c>
      <c r="J10" s="56">
        <f>SUBTOTAL(9,J5:J9)</f>
        <v>0</v>
      </c>
      <c r="K10" s="62" t="s">
        <v>61</v>
      </c>
      <c r="L10" s="56">
        <f t="shared" ref="L10:V10" si="9">SUBTOTAL(9,L5:L9)</f>
        <v>0</v>
      </c>
      <c r="M10" s="57">
        <f t="shared" si="9"/>
        <v>0</v>
      </c>
      <c r="N10" s="63">
        <f t="shared" si="9"/>
        <v>0</v>
      </c>
      <c r="O10" s="56">
        <f t="shared" si="9"/>
        <v>0</v>
      </c>
      <c r="P10" s="57">
        <f t="shared" si="9"/>
        <v>0</v>
      </c>
      <c r="Q10" s="57">
        <f t="shared" si="9"/>
        <v>0</v>
      </c>
      <c r="R10" s="57">
        <f t="shared" si="9"/>
        <v>0</v>
      </c>
      <c r="S10" s="63">
        <f t="shared" si="9"/>
        <v>0</v>
      </c>
      <c r="T10" s="64">
        <f t="shared" si="9"/>
        <v>0</v>
      </c>
      <c r="U10" s="57">
        <f t="shared" si="9"/>
        <v>0</v>
      </c>
      <c r="V10" s="63">
        <f t="shared" si="9"/>
        <v>0</v>
      </c>
      <c r="W10" s="21"/>
      <c r="X10" s="22"/>
      <c r="Y10" s="21"/>
      <c r="Z10" s="21"/>
      <c r="AA10" s="21"/>
    </row>
    <row r="11" spans="2:27" ht="18" customHeight="1">
      <c r="B11" s="21"/>
      <c r="C11" s="21"/>
      <c r="D11" s="108"/>
      <c r="E11" s="21"/>
      <c r="F11" s="108"/>
      <c r="G11" s="108"/>
      <c r="H11" s="22"/>
      <c r="I11" s="21"/>
      <c r="J11" s="21"/>
      <c r="K11" s="21"/>
      <c r="L11" s="21"/>
      <c r="M11" s="21"/>
      <c r="N11" s="21"/>
      <c r="O11" s="21"/>
      <c r="P11" s="21"/>
      <c r="Q11" s="21"/>
      <c r="R11" s="21"/>
      <c r="S11" s="21"/>
      <c r="T11" s="21"/>
      <c r="U11" s="21"/>
      <c r="V11" s="21"/>
      <c r="W11" s="21"/>
      <c r="X11" s="22"/>
      <c r="Y11" s="21"/>
      <c r="Z11" s="21"/>
      <c r="AA11" s="21"/>
    </row>
    <row r="12" spans="2:27" ht="19.5" thickBot="1">
      <c r="H12" s="8"/>
    </row>
    <row r="13" spans="2:27" ht="18" customHeight="1" thickBot="1">
      <c r="B13" s="607" t="s">
        <v>44</v>
      </c>
      <c r="C13" s="610" t="s">
        <v>81</v>
      </c>
      <c r="D13" s="610" t="s">
        <v>77</v>
      </c>
      <c r="E13" s="594" t="s">
        <v>49</v>
      </c>
      <c r="F13" s="594" t="s">
        <v>48</v>
      </c>
      <c r="G13" s="594" t="s">
        <v>114</v>
      </c>
      <c r="H13" s="594" t="s">
        <v>80</v>
      </c>
      <c r="I13" s="614" t="s">
        <v>104</v>
      </c>
      <c r="J13" s="618" t="s">
        <v>60</v>
      </c>
      <c r="K13" s="619"/>
      <c r="L13" s="619"/>
      <c r="M13" s="619"/>
      <c r="N13" s="619"/>
      <c r="O13" s="619"/>
      <c r="P13" s="619"/>
      <c r="Q13" s="619"/>
      <c r="R13" s="619"/>
      <c r="S13" s="620"/>
      <c r="T13" s="113"/>
      <c r="U13" s="111"/>
      <c r="V13" s="112"/>
      <c r="W13" s="21"/>
      <c r="X13" s="22"/>
      <c r="Y13" s="21"/>
      <c r="Z13" s="21"/>
      <c r="AA13" s="21"/>
    </row>
    <row r="14" spans="2:27" ht="27" customHeight="1">
      <c r="B14" s="608"/>
      <c r="C14" s="537"/>
      <c r="D14" s="537"/>
      <c r="E14" s="595"/>
      <c r="F14" s="595"/>
      <c r="G14" s="595"/>
      <c r="H14" s="583"/>
      <c r="I14" s="615"/>
      <c r="J14" s="601" t="s">
        <v>52</v>
      </c>
      <c r="K14" s="617" t="s">
        <v>53</v>
      </c>
      <c r="L14" s="607" t="s">
        <v>47</v>
      </c>
      <c r="M14" s="610" t="s">
        <v>78</v>
      </c>
      <c r="N14" s="588" t="s">
        <v>58</v>
      </c>
      <c r="O14" s="592" t="s">
        <v>54</v>
      </c>
      <c r="P14" s="594" t="s">
        <v>55</v>
      </c>
      <c r="Q14" s="594" t="s">
        <v>56</v>
      </c>
      <c r="R14" s="594" t="s">
        <v>46</v>
      </c>
      <c r="S14" s="588" t="s">
        <v>57</v>
      </c>
      <c r="T14" s="622" t="s">
        <v>82</v>
      </c>
      <c r="U14" s="594" t="s">
        <v>79</v>
      </c>
      <c r="V14" s="599" t="s">
        <v>62</v>
      </c>
      <c r="W14" s="21"/>
      <c r="X14" s="22"/>
      <c r="Y14" s="21"/>
      <c r="Z14" s="21"/>
      <c r="AA14" s="21"/>
    </row>
    <row r="15" spans="2:27" ht="27" customHeight="1" thickBot="1">
      <c r="B15" s="609"/>
      <c r="C15" s="538"/>
      <c r="D15" s="538"/>
      <c r="E15" s="597"/>
      <c r="F15" s="597"/>
      <c r="G15" s="597"/>
      <c r="H15" s="596"/>
      <c r="I15" s="616"/>
      <c r="J15" s="602"/>
      <c r="K15" s="616"/>
      <c r="L15" s="609"/>
      <c r="M15" s="538"/>
      <c r="N15" s="598"/>
      <c r="O15" s="621"/>
      <c r="P15" s="596"/>
      <c r="Q15" s="596"/>
      <c r="R15" s="596"/>
      <c r="S15" s="598"/>
      <c r="T15" s="623"/>
      <c r="U15" s="597"/>
      <c r="V15" s="598"/>
      <c r="W15" s="21"/>
      <c r="X15" s="22"/>
      <c r="Y15" s="21"/>
      <c r="Z15" s="21"/>
      <c r="AA15" s="21"/>
    </row>
    <row r="16" spans="2:27" ht="19.5" thickBot="1">
      <c r="B16" s="33" t="s">
        <v>116</v>
      </c>
      <c r="C16" s="34" t="s">
        <v>26</v>
      </c>
      <c r="D16" s="34" t="s">
        <v>26</v>
      </c>
      <c r="E16" s="36" t="s">
        <v>26</v>
      </c>
      <c r="F16" s="36" t="s">
        <v>26</v>
      </c>
      <c r="G16" s="36" t="s">
        <v>26</v>
      </c>
      <c r="H16" s="66" t="s">
        <v>26</v>
      </c>
      <c r="I16" s="183" t="s">
        <v>26</v>
      </c>
      <c r="J16" s="176" t="s">
        <v>26</v>
      </c>
      <c r="K16" s="183" t="s">
        <v>26</v>
      </c>
      <c r="L16" s="33" t="s">
        <v>26</v>
      </c>
      <c r="M16" s="34" t="s">
        <v>26</v>
      </c>
      <c r="N16" s="32" t="s">
        <v>26</v>
      </c>
      <c r="O16" s="31" t="s">
        <v>26</v>
      </c>
      <c r="P16" s="66" t="s">
        <v>26</v>
      </c>
      <c r="Q16" s="66" t="s">
        <v>26</v>
      </c>
      <c r="R16" s="66" t="s">
        <v>26</v>
      </c>
      <c r="S16" s="32" t="s">
        <v>26</v>
      </c>
      <c r="T16" s="184" t="s">
        <v>26</v>
      </c>
      <c r="U16" s="36" t="s">
        <v>26</v>
      </c>
      <c r="V16" s="32" t="s">
        <v>26</v>
      </c>
      <c r="W16" s="21"/>
      <c r="X16" s="22"/>
      <c r="Y16" s="21"/>
      <c r="Z16" s="21"/>
      <c r="AA16" s="21"/>
    </row>
    <row r="17" spans="2:27" ht="18" customHeight="1">
      <c r="B17" s="81"/>
      <c r="C17" s="82"/>
      <c r="D17" s="82"/>
      <c r="E17" s="172"/>
      <c r="F17" s="172"/>
      <c r="G17" s="377"/>
      <c r="H17" s="378"/>
      <c r="I17" s="166"/>
      <c r="J17" s="173">
        <f t="shared" ref="J17:J21" si="10">H17-I17</f>
        <v>0</v>
      </c>
      <c r="K17" s="174">
        <f t="shared" ref="K17:K18" si="11">IFERROR(H17/R17,0)</f>
        <v>0</v>
      </c>
      <c r="L17" s="131"/>
      <c r="M17" s="132"/>
      <c r="N17" s="152">
        <f t="shared" ref="N17:N18" si="12">ROUND(L17*M17,0)</f>
        <v>0</v>
      </c>
      <c r="O17" s="131"/>
      <c r="P17" s="132"/>
      <c r="Q17" s="376"/>
      <c r="R17" s="132"/>
      <c r="S17" s="152">
        <f t="shared" ref="S17:S21" si="13">IFERROR(IF(E17="○",N17,ROUND(Q17*K17,0)),0)</f>
        <v>0</v>
      </c>
      <c r="T17" s="219">
        <f t="shared" ref="T17:T21" si="14">IF(E17="×",IF(F17="○",H17,IF(S17&lt;0,0,IF(ROUND(J17*0.7,0)&gt;=S17,S17,J17))),IF(ROUND(J17*0.7,0)&gt;=S17,S17,J17))</f>
        <v>0</v>
      </c>
      <c r="U17" s="204">
        <f t="shared" ref="U17:U21" si="15">IF(E17="×",IF(F17="○",0,IF(S17&lt;0,J17,IF(ROUND(J17*0.7,0)&gt;=S17,J17-S17,0))),IF(ROUND(J17*0.7,0)&gt;=S17,J17-S17,0))</f>
        <v>0</v>
      </c>
      <c r="V17" s="205">
        <f t="shared" ref="V17:V21" si="16">IF(E17="○",0,IF(F17="×",0,IF(ROUND(J17*0.7,0)&lt;S17,I17,IF(S17&lt;0,I17+J17,J17-S17+I17))))</f>
        <v>0</v>
      </c>
      <c r="W17" s="21"/>
      <c r="X17" s="22"/>
      <c r="Y17" s="21"/>
      <c r="Z17" s="21"/>
      <c r="AA17" s="21"/>
    </row>
    <row r="18" spans="2:27" ht="18" customHeight="1">
      <c r="B18" s="81"/>
      <c r="C18" s="82"/>
      <c r="D18" s="82"/>
      <c r="E18" s="172"/>
      <c r="F18" s="172"/>
      <c r="G18" s="377"/>
      <c r="H18" s="378"/>
      <c r="I18" s="166"/>
      <c r="J18" s="173">
        <f t="shared" si="10"/>
        <v>0</v>
      </c>
      <c r="K18" s="174">
        <f t="shared" si="11"/>
        <v>0</v>
      </c>
      <c r="L18" s="131"/>
      <c r="M18" s="132"/>
      <c r="N18" s="152">
        <f t="shared" si="12"/>
        <v>0</v>
      </c>
      <c r="O18" s="131"/>
      <c r="P18" s="132"/>
      <c r="Q18" s="376"/>
      <c r="R18" s="132"/>
      <c r="S18" s="152">
        <f t="shared" si="13"/>
        <v>0</v>
      </c>
      <c r="T18" s="219">
        <f t="shared" si="14"/>
        <v>0</v>
      </c>
      <c r="U18" s="204">
        <f t="shared" si="15"/>
        <v>0</v>
      </c>
      <c r="V18" s="205">
        <f t="shared" si="16"/>
        <v>0</v>
      </c>
      <c r="W18" s="21"/>
      <c r="X18" s="22"/>
      <c r="Y18" s="21"/>
      <c r="Z18" s="21"/>
      <c r="AA18" s="21"/>
    </row>
    <row r="19" spans="2:27" ht="18" customHeight="1">
      <c r="B19" s="81"/>
      <c r="C19" s="82"/>
      <c r="D19" s="82"/>
      <c r="E19" s="172"/>
      <c r="F19" s="172"/>
      <c r="G19" s="377"/>
      <c r="H19" s="378"/>
      <c r="I19" s="166"/>
      <c r="J19" s="173">
        <f t="shared" ref="J19:J20" si="17">H19-I19</f>
        <v>0</v>
      </c>
      <c r="K19" s="174">
        <f t="shared" ref="K19:K20" si="18">IFERROR(H19/R19,0)</f>
        <v>0</v>
      </c>
      <c r="L19" s="131"/>
      <c r="M19" s="132"/>
      <c r="N19" s="152">
        <f t="shared" ref="N19:N20" si="19">ROUND(L19*M19,0)</f>
        <v>0</v>
      </c>
      <c r="O19" s="131"/>
      <c r="P19" s="132"/>
      <c r="Q19" s="376"/>
      <c r="R19" s="132"/>
      <c r="S19" s="152">
        <f t="shared" ref="S19:S20" si="20">IFERROR(IF(E19="○",N19,ROUND(Q19*K19,0)),0)</f>
        <v>0</v>
      </c>
      <c r="T19" s="219">
        <f t="shared" si="14"/>
        <v>0</v>
      </c>
      <c r="U19" s="204">
        <f t="shared" si="15"/>
        <v>0</v>
      </c>
      <c r="V19" s="205">
        <f t="shared" si="16"/>
        <v>0</v>
      </c>
      <c r="W19" s="21"/>
      <c r="X19" s="22"/>
      <c r="Y19" s="21"/>
      <c r="Z19" s="21"/>
      <c r="AA19" s="21"/>
    </row>
    <row r="20" spans="2:27" ht="18" customHeight="1">
      <c r="B20" s="81"/>
      <c r="C20" s="82"/>
      <c r="D20" s="82"/>
      <c r="E20" s="172"/>
      <c r="F20" s="172"/>
      <c r="G20" s="377"/>
      <c r="H20" s="378"/>
      <c r="I20" s="166"/>
      <c r="J20" s="173">
        <f t="shared" si="17"/>
        <v>0</v>
      </c>
      <c r="K20" s="174">
        <f t="shared" si="18"/>
        <v>0</v>
      </c>
      <c r="L20" s="131"/>
      <c r="M20" s="132"/>
      <c r="N20" s="152">
        <f t="shared" si="19"/>
        <v>0</v>
      </c>
      <c r="O20" s="131"/>
      <c r="P20" s="132"/>
      <c r="Q20" s="376"/>
      <c r="R20" s="132"/>
      <c r="S20" s="152">
        <f t="shared" si="20"/>
        <v>0</v>
      </c>
      <c r="T20" s="219">
        <f t="shared" si="14"/>
        <v>0</v>
      </c>
      <c r="U20" s="204">
        <f t="shared" si="15"/>
        <v>0</v>
      </c>
      <c r="V20" s="205">
        <f t="shared" si="16"/>
        <v>0</v>
      </c>
      <c r="W20" s="21"/>
      <c r="X20" s="22"/>
      <c r="Y20" s="21"/>
      <c r="Z20" s="21"/>
      <c r="AA20" s="21"/>
    </row>
    <row r="21" spans="2:27" ht="18" customHeight="1" thickBot="1">
      <c r="B21" s="91"/>
      <c r="C21" s="92"/>
      <c r="D21" s="92"/>
      <c r="E21" s="93"/>
      <c r="F21" s="93"/>
      <c r="G21" s="140"/>
      <c r="H21" s="89"/>
      <c r="I21" s="90"/>
      <c r="J21" s="30">
        <f t="shared" si="10"/>
        <v>0</v>
      </c>
      <c r="K21" s="51">
        <f t="shared" ref="K21" si="21">IFERROR(H21/R21,0)</f>
        <v>0</v>
      </c>
      <c r="L21" s="86"/>
      <c r="M21" s="89"/>
      <c r="N21" s="52">
        <f t="shared" ref="N21" si="22">ROUND(L21*M21,0)</f>
        <v>0</v>
      </c>
      <c r="O21" s="86"/>
      <c r="P21" s="89"/>
      <c r="Q21" s="53"/>
      <c r="R21" s="89"/>
      <c r="S21" s="224">
        <f t="shared" si="13"/>
        <v>0</v>
      </c>
      <c r="T21" s="223">
        <f t="shared" si="14"/>
        <v>0</v>
      </c>
      <c r="U21" s="214">
        <f t="shared" si="15"/>
        <v>0</v>
      </c>
      <c r="V21" s="215">
        <f t="shared" si="16"/>
        <v>0</v>
      </c>
      <c r="W21" s="21"/>
      <c r="X21" s="22"/>
      <c r="Y21" s="21"/>
      <c r="Z21" s="21"/>
      <c r="AA21" s="21"/>
    </row>
    <row r="22" spans="2:27" ht="31.5" customHeight="1" thickBot="1">
      <c r="B22" s="624" t="s">
        <v>4</v>
      </c>
      <c r="C22" s="625"/>
      <c r="D22" s="625"/>
      <c r="E22" s="625"/>
      <c r="F22" s="626"/>
      <c r="G22" s="57">
        <f>SUBTOTAL(9,G17:G21)</f>
        <v>0</v>
      </c>
      <c r="H22" s="57">
        <f>SUBTOTAL(9,H17:H21)</f>
        <v>0</v>
      </c>
      <c r="I22" s="61">
        <f>SUBTOTAL(9,I17:I21)</f>
        <v>0</v>
      </c>
      <c r="J22" s="56">
        <f>SUBTOTAL(9,J17:J21)</f>
        <v>0</v>
      </c>
      <c r="K22" s="62" t="s">
        <v>61</v>
      </c>
      <c r="L22" s="56">
        <f t="shared" ref="L22:V22" si="23">SUBTOTAL(9,L17:L21)</f>
        <v>0</v>
      </c>
      <c r="M22" s="57">
        <f t="shared" si="23"/>
        <v>0</v>
      </c>
      <c r="N22" s="63">
        <f t="shared" si="23"/>
        <v>0</v>
      </c>
      <c r="O22" s="56">
        <f t="shared" si="23"/>
        <v>0</v>
      </c>
      <c r="P22" s="57">
        <f t="shared" si="23"/>
        <v>0</v>
      </c>
      <c r="Q22" s="57">
        <f t="shared" si="23"/>
        <v>0</v>
      </c>
      <c r="R22" s="57">
        <f t="shared" si="23"/>
        <v>0</v>
      </c>
      <c r="S22" s="63">
        <f t="shared" si="23"/>
        <v>0</v>
      </c>
      <c r="T22" s="64">
        <f t="shared" si="23"/>
        <v>0</v>
      </c>
      <c r="U22" s="57">
        <f t="shared" si="23"/>
        <v>0</v>
      </c>
      <c r="V22" s="63">
        <f t="shared" si="23"/>
        <v>0</v>
      </c>
      <c r="W22" s="21"/>
      <c r="X22" s="22"/>
      <c r="Y22" s="21"/>
      <c r="Z22" s="21"/>
      <c r="AA22" s="21"/>
    </row>
  </sheetData>
  <sheetProtection formatCells="0" formatColumns="0" formatRows="0" insertColumns="0" insertRows="0" deleteColumns="0" deleteRows="0" sort="0"/>
  <autoFilter ref="B16:S21"/>
  <mergeCells count="46">
    <mergeCell ref="B10:F10"/>
    <mergeCell ref="B22:F22"/>
    <mergeCell ref="B2:B4"/>
    <mergeCell ref="C2:C4"/>
    <mergeCell ref="D2:D4"/>
    <mergeCell ref="B13:B15"/>
    <mergeCell ref="C13:C15"/>
    <mergeCell ref="D13:D15"/>
    <mergeCell ref="E2:E4"/>
    <mergeCell ref="F2:F4"/>
    <mergeCell ref="G2:G4"/>
    <mergeCell ref="G13:G15"/>
    <mergeCell ref="E13:E15"/>
    <mergeCell ref="F13:F15"/>
    <mergeCell ref="V3:V4"/>
    <mergeCell ref="H2:H4"/>
    <mergeCell ref="I2:I4"/>
    <mergeCell ref="J3:J4"/>
    <mergeCell ref="K3:K4"/>
    <mergeCell ref="L3:L4"/>
    <mergeCell ref="M3:M4"/>
    <mergeCell ref="N3:N4"/>
    <mergeCell ref="O3:O4"/>
    <mergeCell ref="P3:P4"/>
    <mergeCell ref="T3:T4"/>
    <mergeCell ref="U3:U4"/>
    <mergeCell ref="J2:S2"/>
    <mergeCell ref="Q3:Q4"/>
    <mergeCell ref="R3:R4"/>
    <mergeCell ref="S3:S4"/>
    <mergeCell ref="V14:V15"/>
    <mergeCell ref="M14:M15"/>
    <mergeCell ref="N14:N15"/>
    <mergeCell ref="O14:O15"/>
    <mergeCell ref="P14:P15"/>
    <mergeCell ref="Q14:Q15"/>
    <mergeCell ref="R14:R15"/>
    <mergeCell ref="S14:S15"/>
    <mergeCell ref="T14:T15"/>
    <mergeCell ref="U14:U15"/>
    <mergeCell ref="H13:H15"/>
    <mergeCell ref="I13:I15"/>
    <mergeCell ref="J14:J15"/>
    <mergeCell ref="K14:K15"/>
    <mergeCell ref="L14:L15"/>
    <mergeCell ref="J13:S13"/>
  </mergeCells>
  <phoneticPr fontId="1"/>
  <conditionalFormatting sqref="L5:N9 L17:N21">
    <cfRule type="expression" dxfId="12" priority="2">
      <formula>$E5="×"</formula>
    </cfRule>
  </conditionalFormatting>
  <conditionalFormatting sqref="O5:O9">
    <cfRule type="expression" dxfId="11" priority="5">
      <formula>E5="有"</formula>
    </cfRule>
  </conditionalFormatting>
  <conditionalFormatting sqref="O5:Q9 O17:Q21">
    <cfRule type="expression" dxfId="10" priority="3">
      <formula>$E5="○"</formula>
    </cfRule>
  </conditionalFormatting>
  <conditionalFormatting sqref="P5:P9">
    <cfRule type="expression" dxfId="9" priority="4">
      <formula>E5="有"</formula>
    </cfRule>
  </conditionalFormatting>
  <conditionalFormatting sqref="Q5:Q9">
    <cfRule type="expression" dxfId="8" priority="6">
      <formula>E5="有"</formula>
    </cfRule>
  </conditionalFormatting>
  <conditionalFormatting sqref="Q5:R9 R17:R21">
    <cfRule type="expression" dxfId="7" priority="7">
      <formula>D5="有"</formula>
    </cfRule>
  </conditionalFormatting>
  <conditionalFormatting sqref="S5:S9 S17:S21">
    <cfRule type="expression" dxfId="6" priority="8">
      <formula>E5="有"</formula>
    </cfRule>
  </conditionalFormatting>
  <conditionalFormatting sqref="V5:V9 V17:V21">
    <cfRule type="expression" dxfId="5" priority="1">
      <formula>$F5="×"</formula>
    </cfRule>
  </conditionalFormatting>
  <dataValidations disablePrompts="1" count="2">
    <dataValidation type="list" allowBlank="1" showInputMessage="1" showErrorMessage="1" sqref="D5:D9 D17:D21">
      <formula1>"出資金,その他（投資及び出資金）"</formula1>
    </dataValidation>
    <dataValidation type="list" allowBlank="1" showInputMessage="1" showErrorMessage="1" sqref="E5:F9 E17:F21">
      <formula1>"○,×"</formula1>
    </dataValidation>
  </dataValidations>
  <pageMargins left="0.70866141732283472" right="0.70866141732283472" top="0.74803149606299213" bottom="0.74803149606299213" header="0.31496062992125984" footer="0.31496062992125984"/>
  <pageSetup paperSize="8" scale="59" orientation="landscape" r:id="rId1"/>
  <headerFooter scaleWithDoc="0" alignWithMargins="0">
    <oddHeader>&amp;C出資金</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B5:B9 B17:B21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X9"/>
  <sheetViews>
    <sheetView topLeftCell="B1" zoomScale="70" zoomScaleNormal="70" zoomScaleSheetLayoutView="70" zoomScalePageLayoutView="70" workbookViewId="0">
      <selection activeCell="AA37" sqref="AA37"/>
    </sheetView>
  </sheetViews>
  <sheetFormatPr defaultColWidth="8.125" defaultRowHeight="18" customHeight="1"/>
  <cols>
    <col min="1" max="1" width="1.5" style="8" customWidth="1"/>
    <col min="2" max="2" width="25.125" style="8" customWidth="1"/>
    <col min="3" max="3" width="32.25" style="8" bestFit="1" customWidth="1"/>
    <col min="4" max="4" width="13" style="8" bestFit="1" customWidth="1"/>
    <col min="5" max="6" width="15" style="8" customWidth="1"/>
    <col min="7" max="7" width="13.875" style="8" customWidth="1"/>
    <col min="8" max="9" width="13.875" style="8" bestFit="1" customWidth="1"/>
    <col min="10" max="11" width="9.25" style="8" bestFit="1" customWidth="1"/>
    <col min="12" max="12" width="10.25" style="8" bestFit="1" customWidth="1"/>
    <col min="13" max="14" width="13.875" style="8" bestFit="1" customWidth="1"/>
    <col min="15" max="15" width="11.25" style="8" bestFit="1" customWidth="1"/>
    <col min="16" max="16" width="17.25" style="8" bestFit="1" customWidth="1"/>
    <col min="17" max="17" width="15" style="8" bestFit="1" customWidth="1"/>
    <col min="18" max="19" width="15" style="8" customWidth="1"/>
    <col min="20" max="20" width="15" style="8" bestFit="1" customWidth="1"/>
    <col min="21" max="21" width="13.875" style="8" bestFit="1" customWidth="1"/>
    <col min="22" max="22" width="5.25" style="8" bestFit="1" customWidth="1"/>
    <col min="23" max="23" width="7.25" style="8" bestFit="1" customWidth="1"/>
    <col min="24" max="24" width="11.25" style="8" customWidth="1"/>
    <col min="25" max="25" width="2.25" style="8" customWidth="1"/>
    <col min="26" max="26" width="13.875" style="8" bestFit="1" customWidth="1"/>
    <col min="27" max="27" width="9.25" style="8" bestFit="1" customWidth="1"/>
    <col min="28" max="16384" width="8.125" style="8"/>
  </cols>
  <sheetData>
    <row r="1" spans="2:24" ht="19.899999999999999" customHeight="1" thickBot="1">
      <c r="X1" s="4" t="s">
        <v>23</v>
      </c>
    </row>
    <row r="2" spans="2:24" ht="18" customHeight="1" thickBot="1">
      <c r="B2" s="607" t="s">
        <v>44</v>
      </c>
      <c r="C2" s="610" t="s">
        <v>66</v>
      </c>
      <c r="D2" s="532" t="s">
        <v>75</v>
      </c>
      <c r="E2" s="628" t="s">
        <v>103</v>
      </c>
      <c r="F2" s="628"/>
      <c r="G2" s="628"/>
      <c r="H2" s="628"/>
      <c r="I2" s="628"/>
      <c r="J2" s="628"/>
      <c r="K2" s="628"/>
      <c r="L2" s="629"/>
      <c r="M2" s="627" t="s">
        <v>20</v>
      </c>
      <c r="N2" s="628"/>
      <c r="O2" s="629"/>
      <c r="P2" s="630" t="s">
        <v>60</v>
      </c>
      <c r="Q2" s="628"/>
      <c r="R2" s="628"/>
      <c r="S2" s="628"/>
      <c r="T2" s="628"/>
      <c r="U2" s="628"/>
      <c r="V2" s="628"/>
      <c r="W2" s="628"/>
      <c r="X2" s="629"/>
    </row>
    <row r="3" spans="2:24" ht="18" customHeight="1">
      <c r="B3" s="608"/>
      <c r="C3" s="537"/>
      <c r="D3" s="646"/>
      <c r="E3" s="633" t="s">
        <v>67</v>
      </c>
      <c r="F3" s="642" t="s">
        <v>68</v>
      </c>
      <c r="G3" s="644" t="s">
        <v>69</v>
      </c>
      <c r="H3" s="631" t="s">
        <v>70</v>
      </c>
      <c r="I3" s="633"/>
      <c r="J3" s="633"/>
      <c r="K3" s="633"/>
      <c r="L3" s="635"/>
      <c r="M3" s="631" t="s">
        <v>73</v>
      </c>
      <c r="N3" s="633" t="s">
        <v>74</v>
      </c>
      <c r="O3" s="635" t="s">
        <v>41</v>
      </c>
      <c r="P3" s="637" t="s">
        <v>143</v>
      </c>
      <c r="Q3" s="633" t="s">
        <v>67</v>
      </c>
      <c r="R3" s="633" t="s">
        <v>68</v>
      </c>
      <c r="S3" s="639" t="s">
        <v>69</v>
      </c>
      <c r="T3" s="607" t="s">
        <v>70</v>
      </c>
      <c r="U3" s="610"/>
      <c r="V3" s="610"/>
      <c r="W3" s="610"/>
      <c r="X3" s="641"/>
    </row>
    <row r="4" spans="2:24" ht="18" customHeight="1" thickBot="1">
      <c r="B4" s="632"/>
      <c r="C4" s="634"/>
      <c r="D4" s="647"/>
      <c r="E4" s="634"/>
      <c r="F4" s="643"/>
      <c r="G4" s="645"/>
      <c r="H4" s="100" t="s">
        <v>76</v>
      </c>
      <c r="I4" s="101" t="s">
        <v>64</v>
      </c>
      <c r="J4" s="101" t="s">
        <v>71</v>
      </c>
      <c r="K4" s="101" t="s">
        <v>72</v>
      </c>
      <c r="L4" s="102" t="s">
        <v>65</v>
      </c>
      <c r="M4" s="632"/>
      <c r="N4" s="634"/>
      <c r="O4" s="636"/>
      <c r="P4" s="638"/>
      <c r="Q4" s="634"/>
      <c r="R4" s="634"/>
      <c r="S4" s="640"/>
      <c r="T4" s="100" t="s">
        <v>76</v>
      </c>
      <c r="U4" s="101" t="s">
        <v>64</v>
      </c>
      <c r="V4" s="101" t="s">
        <v>71</v>
      </c>
      <c r="W4" s="101" t="s">
        <v>72</v>
      </c>
      <c r="X4" s="102" t="s">
        <v>65</v>
      </c>
    </row>
    <row r="5" spans="2:24" ht="18" customHeight="1" thickBot="1">
      <c r="B5" s="33" t="s">
        <v>100</v>
      </c>
      <c r="C5" s="34" t="s">
        <v>100</v>
      </c>
      <c r="D5" s="37" t="s">
        <v>100</v>
      </c>
      <c r="E5" s="34" t="s">
        <v>100</v>
      </c>
      <c r="F5" s="34" t="s">
        <v>100</v>
      </c>
      <c r="G5" s="34" t="s">
        <v>100</v>
      </c>
      <c r="H5" s="34" t="s">
        <v>100</v>
      </c>
      <c r="I5" s="34" t="s">
        <v>100</v>
      </c>
      <c r="J5" s="34" t="s">
        <v>100</v>
      </c>
      <c r="K5" s="34" t="s">
        <v>100</v>
      </c>
      <c r="L5" s="34" t="s">
        <v>100</v>
      </c>
      <c r="M5" s="34" t="s">
        <v>100</v>
      </c>
      <c r="N5" s="34" t="s">
        <v>100</v>
      </c>
      <c r="O5" s="34" t="s">
        <v>100</v>
      </c>
      <c r="P5" s="37" t="s">
        <v>100</v>
      </c>
      <c r="Q5" s="34" t="s">
        <v>100</v>
      </c>
      <c r="R5" s="34" t="s">
        <v>100</v>
      </c>
      <c r="S5" s="34" t="s">
        <v>100</v>
      </c>
      <c r="T5" s="34" t="s">
        <v>100</v>
      </c>
      <c r="U5" s="34" t="s">
        <v>100</v>
      </c>
      <c r="V5" s="34" t="s">
        <v>100</v>
      </c>
      <c r="W5" s="34" t="s">
        <v>100</v>
      </c>
      <c r="X5" s="35" t="s">
        <v>100</v>
      </c>
    </row>
    <row r="6" spans="2:24" ht="33" customHeight="1">
      <c r="B6" s="244"/>
      <c r="C6" s="245"/>
      <c r="D6" s="246"/>
      <c r="E6" s="247">
        <f>F6+G6</f>
        <v>0</v>
      </c>
      <c r="F6" s="132"/>
      <c r="G6" s="479"/>
      <c r="H6" s="206"/>
      <c r="I6" s="201"/>
      <c r="J6" s="201"/>
      <c r="K6" s="201"/>
      <c r="L6" s="202"/>
      <c r="M6" s="379"/>
      <c r="N6" s="380"/>
      <c r="O6" s="381"/>
      <c r="P6" s="248"/>
      <c r="Q6" s="247">
        <f t="shared" ref="Q6" si="0">E6-N6+M6</f>
        <v>0</v>
      </c>
      <c r="R6" s="382"/>
      <c r="S6" s="383"/>
      <c r="T6" s="384"/>
      <c r="U6" s="380"/>
      <c r="V6" s="380"/>
      <c r="W6" s="380"/>
      <c r="X6" s="385"/>
    </row>
    <row r="7" spans="2:24" ht="33" customHeight="1">
      <c r="B7" s="481"/>
      <c r="C7" s="482"/>
      <c r="D7" s="483"/>
      <c r="E7" s="252"/>
      <c r="F7" s="132"/>
      <c r="G7" s="480"/>
      <c r="H7" s="203"/>
      <c r="I7" s="211"/>
      <c r="J7" s="211"/>
      <c r="K7" s="211"/>
      <c r="L7" s="212"/>
      <c r="M7" s="484"/>
      <c r="N7" s="485"/>
      <c r="O7" s="486"/>
      <c r="P7" s="253"/>
      <c r="Q7" s="252"/>
      <c r="R7" s="431"/>
      <c r="S7" s="487"/>
      <c r="T7" s="488"/>
      <c r="U7" s="485"/>
      <c r="V7" s="485"/>
      <c r="W7" s="485"/>
      <c r="X7" s="489"/>
    </row>
    <row r="8" spans="2:24" ht="33" customHeight="1" thickBot="1">
      <c r="B8" s="249"/>
      <c r="C8" s="250"/>
      <c r="D8" s="251"/>
      <c r="E8" s="252"/>
      <c r="F8" s="132"/>
      <c r="G8" s="480"/>
      <c r="H8" s="203"/>
      <c r="I8" s="211"/>
      <c r="J8" s="211"/>
      <c r="K8" s="211"/>
      <c r="L8" s="212"/>
      <c r="M8" s="253"/>
      <c r="N8" s="254"/>
      <c r="O8" s="255"/>
      <c r="P8" s="253"/>
      <c r="Q8" s="252"/>
      <c r="R8" s="256"/>
      <c r="S8" s="257"/>
      <c r="T8" s="258"/>
      <c r="U8" s="254"/>
      <c r="V8" s="254"/>
      <c r="W8" s="254"/>
      <c r="X8" s="259"/>
    </row>
    <row r="9" spans="2:24" ht="33.75" customHeight="1" thickBot="1">
      <c r="B9" s="624" t="s">
        <v>4</v>
      </c>
      <c r="C9" s="625"/>
      <c r="D9" s="625"/>
      <c r="E9" s="239">
        <f t="shared" ref="E9:X9" si="1">SUBTOTAL(9,E6:E8)</f>
        <v>0</v>
      </c>
      <c r="F9" s="240">
        <f t="shared" si="1"/>
        <v>0</v>
      </c>
      <c r="G9" s="242">
        <f t="shared" si="1"/>
        <v>0</v>
      </c>
      <c r="H9" s="239">
        <f t="shared" si="1"/>
        <v>0</v>
      </c>
      <c r="I9" s="240">
        <f t="shared" si="1"/>
        <v>0</v>
      </c>
      <c r="J9" s="240">
        <f t="shared" si="1"/>
        <v>0</v>
      </c>
      <c r="K9" s="240">
        <f t="shared" si="1"/>
        <v>0</v>
      </c>
      <c r="L9" s="241">
        <f t="shared" si="1"/>
        <v>0</v>
      </c>
      <c r="M9" s="239">
        <f t="shared" si="1"/>
        <v>0</v>
      </c>
      <c r="N9" s="240">
        <f t="shared" si="1"/>
        <v>0</v>
      </c>
      <c r="O9" s="241">
        <f t="shared" si="1"/>
        <v>0</v>
      </c>
      <c r="P9" s="239">
        <f t="shared" si="1"/>
        <v>0</v>
      </c>
      <c r="Q9" s="240">
        <f t="shared" si="1"/>
        <v>0</v>
      </c>
      <c r="R9" s="240">
        <f t="shared" si="1"/>
        <v>0</v>
      </c>
      <c r="S9" s="241">
        <f t="shared" si="1"/>
        <v>0</v>
      </c>
      <c r="T9" s="243">
        <f t="shared" si="1"/>
        <v>0</v>
      </c>
      <c r="U9" s="240">
        <f t="shared" si="1"/>
        <v>0</v>
      </c>
      <c r="V9" s="240">
        <f t="shared" si="1"/>
        <v>0</v>
      </c>
      <c r="W9" s="240">
        <f t="shared" si="1"/>
        <v>0</v>
      </c>
      <c r="X9" s="241">
        <f t="shared" si="1"/>
        <v>0</v>
      </c>
    </row>
  </sheetData>
  <sheetProtection formatCells="0" formatColumns="0" formatRows="0" insertColumns="0" insertRows="0" deleteColumns="0" deleteRows="0" sort="0"/>
  <autoFilter ref="B5:X8"/>
  <mergeCells count="19">
    <mergeCell ref="F3:F4"/>
    <mergeCell ref="G3:G4"/>
    <mergeCell ref="B9:D9"/>
    <mergeCell ref="B2:B4"/>
    <mergeCell ref="C2:C4"/>
    <mergeCell ref="D2:D4"/>
    <mergeCell ref="E2:L2"/>
    <mergeCell ref="E3:E4"/>
    <mergeCell ref="H3:L3"/>
    <mergeCell ref="M2:O2"/>
    <mergeCell ref="P2:X2"/>
    <mergeCell ref="M3:M4"/>
    <mergeCell ref="N3:N4"/>
    <mergeCell ref="O3:O4"/>
    <mergeCell ref="P3:P4"/>
    <mergeCell ref="Q3:Q4"/>
    <mergeCell ref="R3:R4"/>
    <mergeCell ref="S3:S4"/>
    <mergeCell ref="T3:X3"/>
  </mergeCells>
  <phoneticPr fontId="1"/>
  <conditionalFormatting sqref="R6:R8 F6:F8">
    <cfRule type="expression" dxfId="4" priority="8">
      <formula>$D6="その他の基金"</formula>
    </cfRule>
  </conditionalFormatting>
  <conditionalFormatting sqref="S6:S8 G6:G8">
    <cfRule type="expression" dxfId="3" priority="9">
      <formula>$D6="財政調整基金"</formula>
    </cfRule>
  </conditionalFormatting>
  <dataValidations disablePrompts="1" count="1">
    <dataValidation type="list" allowBlank="1" showInputMessage="1" showErrorMessage="1" sqref="D6:D8">
      <formula1>"財政調整基金,減債基金,その他の基金"</formula1>
    </dataValidation>
  </dataValidations>
  <pageMargins left="0.70866141732283472" right="0.70866141732283472" top="0.74803149606299213" bottom="0.74803149606299213" header="0.31496062992125984" footer="0.31496062992125984"/>
  <pageSetup paperSize="8" scale="53" orientation="landscape" r:id="rId1"/>
  <headerFooter scaleWithDoc="0" alignWithMargins="0">
    <oddHeader>&amp;C基金</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B6:B8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Q8"/>
  <sheetViews>
    <sheetView topLeftCell="B1" zoomScale="70" zoomScaleNormal="70" zoomScaleSheetLayoutView="70" workbookViewId="0">
      <selection activeCell="AA37" sqref="AA37"/>
    </sheetView>
  </sheetViews>
  <sheetFormatPr defaultRowHeight="18.75"/>
  <cols>
    <col min="1" max="1" width="2.5" customWidth="1"/>
    <col min="2" max="2" width="32.25" bestFit="1" customWidth="1"/>
    <col min="3" max="3" width="39.375" customWidth="1"/>
    <col min="4" max="4" width="8.5" bestFit="1" customWidth="1"/>
    <col min="5" max="5" width="16.375" bestFit="1" customWidth="1"/>
    <col min="6" max="6" width="13.875" bestFit="1" customWidth="1"/>
    <col min="7" max="7" width="13.875" style="8" bestFit="1" customWidth="1"/>
    <col min="8" max="8" width="13.375" style="8" bestFit="1" customWidth="1"/>
    <col min="9" max="13" width="16.75" customWidth="1"/>
    <col min="14" max="14" width="16.875" customWidth="1"/>
    <col min="15" max="17" width="15" customWidth="1"/>
  </cols>
  <sheetData>
    <row r="1" spans="2:17" ht="19.5" thickBot="1"/>
    <row r="2" spans="2:17" ht="18" customHeight="1" thickBot="1">
      <c r="B2" s="607" t="s">
        <v>44</v>
      </c>
      <c r="C2" s="649" t="s">
        <v>83</v>
      </c>
      <c r="D2" s="532" t="s">
        <v>84</v>
      </c>
      <c r="E2" s="659" t="s">
        <v>51</v>
      </c>
      <c r="F2" s="660"/>
      <c r="G2" s="660"/>
      <c r="H2" s="661"/>
      <c r="I2" s="662" t="s">
        <v>20</v>
      </c>
      <c r="J2" s="663"/>
      <c r="K2" s="663"/>
      <c r="L2" s="663"/>
      <c r="M2" s="663"/>
      <c r="N2" s="662" t="s">
        <v>60</v>
      </c>
      <c r="O2" s="669"/>
      <c r="P2" s="663"/>
      <c r="Q2" s="671"/>
    </row>
    <row r="3" spans="2:17" ht="36.4" customHeight="1" thickBot="1">
      <c r="B3" s="648"/>
      <c r="C3" s="650"/>
      <c r="D3" s="655"/>
      <c r="E3" s="657" t="s">
        <v>114</v>
      </c>
      <c r="F3" s="664" t="s">
        <v>85</v>
      </c>
      <c r="G3" s="666" t="s">
        <v>223</v>
      </c>
      <c r="H3" s="667" t="s">
        <v>224</v>
      </c>
      <c r="I3" s="659" t="s">
        <v>159</v>
      </c>
      <c r="J3" s="669"/>
      <c r="K3" s="670" t="s">
        <v>160</v>
      </c>
      <c r="L3" s="669"/>
      <c r="M3" s="299" t="s">
        <v>161</v>
      </c>
      <c r="N3" s="664" t="s">
        <v>114</v>
      </c>
      <c r="O3" s="666" t="s">
        <v>27</v>
      </c>
      <c r="P3" s="666" t="s">
        <v>225</v>
      </c>
      <c r="Q3" s="667" t="s">
        <v>226</v>
      </c>
    </row>
    <row r="4" spans="2:17" ht="38.25" thickBot="1">
      <c r="B4" s="609"/>
      <c r="C4" s="651"/>
      <c r="D4" s="656"/>
      <c r="E4" s="658"/>
      <c r="F4" s="665"/>
      <c r="G4" s="536"/>
      <c r="H4" s="668"/>
      <c r="I4" s="27" t="s">
        <v>162</v>
      </c>
      <c r="J4" s="28" t="s">
        <v>163</v>
      </c>
      <c r="K4" s="28" t="s">
        <v>162</v>
      </c>
      <c r="L4" s="28" t="s">
        <v>164</v>
      </c>
      <c r="M4" s="28" t="s">
        <v>162</v>
      </c>
      <c r="N4" s="665"/>
      <c r="O4" s="536"/>
      <c r="P4" s="536"/>
      <c r="Q4" s="668"/>
    </row>
    <row r="5" spans="2:17" ht="37.15" customHeight="1">
      <c r="B5" s="79"/>
      <c r="C5" s="295"/>
      <c r="D5" s="296"/>
      <c r="E5" s="301"/>
      <c r="F5" s="171">
        <f>SUM(G5:H5)</f>
        <v>0</v>
      </c>
      <c r="G5" s="123"/>
      <c r="H5" s="167"/>
      <c r="I5" s="387"/>
      <c r="J5" s="388"/>
      <c r="K5" s="123"/>
      <c r="L5" s="386"/>
      <c r="M5" s="123"/>
      <c r="N5" s="171"/>
      <c r="O5" s="123">
        <f>F5+I5-K5+M5</f>
        <v>0</v>
      </c>
      <c r="P5" s="123"/>
      <c r="Q5" s="167"/>
    </row>
    <row r="6" spans="2:17" ht="37.15" customHeight="1">
      <c r="B6" s="81"/>
      <c r="C6" s="297"/>
      <c r="D6" s="298"/>
      <c r="E6" s="302"/>
      <c r="F6" s="173">
        <f t="shared" ref="F6" si="0">SUM(G6:H6)</f>
        <v>0</v>
      </c>
      <c r="G6" s="132"/>
      <c r="H6" s="150"/>
      <c r="I6" s="389"/>
      <c r="J6" s="390"/>
      <c r="K6" s="132"/>
      <c r="L6" s="300"/>
      <c r="M6" s="132"/>
      <c r="N6" s="173"/>
      <c r="O6" s="132">
        <f t="shared" ref="O6:O7" si="1">F6+I6-K6+M6</f>
        <v>0</v>
      </c>
      <c r="P6" s="132"/>
      <c r="Q6" s="150"/>
    </row>
    <row r="7" spans="2:17" ht="37.15" customHeight="1" thickBot="1">
      <c r="B7" s="81"/>
      <c r="C7" s="297"/>
      <c r="D7" s="298"/>
      <c r="E7" s="303"/>
      <c r="F7" s="304">
        <f>SUM(G7:H7)</f>
        <v>0</v>
      </c>
      <c r="G7" s="153"/>
      <c r="H7" s="151"/>
      <c r="I7" s="173"/>
      <c r="J7" s="300"/>
      <c r="K7" s="132"/>
      <c r="L7" s="300"/>
      <c r="M7" s="132"/>
      <c r="N7" s="173"/>
      <c r="O7" s="132">
        <f t="shared" si="1"/>
        <v>0</v>
      </c>
      <c r="P7" s="132"/>
      <c r="Q7" s="150"/>
    </row>
    <row r="8" spans="2:17" ht="33.75" customHeight="1" thickBot="1">
      <c r="B8" s="652" t="s">
        <v>4</v>
      </c>
      <c r="C8" s="653"/>
      <c r="D8" s="653"/>
      <c r="E8" s="654"/>
      <c r="F8" s="56">
        <f t="shared" ref="F8:Q8" si="2">SUBTOTAL(9,F5:F7)</f>
        <v>0</v>
      </c>
      <c r="G8" s="57">
        <f t="shared" si="2"/>
        <v>0</v>
      </c>
      <c r="H8" s="57">
        <f t="shared" si="2"/>
        <v>0</v>
      </c>
      <c r="I8" s="56">
        <f t="shared" si="2"/>
        <v>0</v>
      </c>
      <c r="J8" s="57">
        <f t="shared" si="2"/>
        <v>0</v>
      </c>
      <c r="K8" s="57">
        <f t="shared" si="2"/>
        <v>0</v>
      </c>
      <c r="L8" s="57">
        <f t="shared" si="2"/>
        <v>0</v>
      </c>
      <c r="M8" s="57">
        <f t="shared" si="2"/>
        <v>0</v>
      </c>
      <c r="N8" s="56">
        <f t="shared" si="2"/>
        <v>0</v>
      </c>
      <c r="O8" s="57">
        <f t="shared" si="2"/>
        <v>0</v>
      </c>
      <c r="P8" s="57">
        <f t="shared" si="2"/>
        <v>0</v>
      </c>
      <c r="Q8" s="63">
        <f t="shared" si="2"/>
        <v>0</v>
      </c>
    </row>
  </sheetData>
  <mergeCells count="17">
    <mergeCell ref="N2:Q2"/>
    <mergeCell ref="N3:N4"/>
    <mergeCell ref="P3:P4"/>
    <mergeCell ref="Q3:Q4"/>
    <mergeCell ref="O3:O4"/>
    <mergeCell ref="I2:M2"/>
    <mergeCell ref="F3:F4"/>
    <mergeCell ref="G3:G4"/>
    <mergeCell ref="H3:H4"/>
    <mergeCell ref="I3:J3"/>
    <mergeCell ref="K3:L3"/>
    <mergeCell ref="B2:B4"/>
    <mergeCell ref="C2:C4"/>
    <mergeCell ref="B8:E8"/>
    <mergeCell ref="D2:D4"/>
    <mergeCell ref="E3:E4"/>
    <mergeCell ref="E2:H2"/>
  </mergeCells>
  <phoneticPr fontId="1"/>
  <pageMargins left="0.70866141732283472" right="0.70866141732283472" top="0.74803149606299213" bottom="0.74803149606299213" header="0.31496062992125984" footer="0.31496062992125984"/>
  <pageSetup paperSize="8" scale="59" orientation="landscape" r:id="rId1"/>
  <headerFooter scaleWithDoc="0" alignWithMargins="0">
    <oddHeader>&amp;Cその他資産</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B5:B7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1"/>
  <sheetViews>
    <sheetView zoomScale="70" zoomScaleNormal="70" zoomScaleSheetLayoutView="70" workbookViewId="0">
      <selection activeCell="AA37" sqref="AA37"/>
    </sheetView>
  </sheetViews>
  <sheetFormatPr defaultRowHeight="18.75"/>
  <cols>
    <col min="1" max="1" width="30.125" customWidth="1"/>
    <col min="2" max="14" width="15.75" customWidth="1"/>
  </cols>
  <sheetData>
    <row r="1" spans="1:15" ht="26.65" customHeight="1" thickBot="1">
      <c r="N1" s="4" t="s">
        <v>23</v>
      </c>
    </row>
    <row r="2" spans="1:15" ht="21" customHeight="1" thickBot="1">
      <c r="A2" s="607" t="s">
        <v>44</v>
      </c>
      <c r="B2" s="662" t="s">
        <v>51</v>
      </c>
      <c r="C2" s="663"/>
      <c r="D2" s="671"/>
      <c r="E2" s="662" t="s">
        <v>20</v>
      </c>
      <c r="F2" s="663"/>
      <c r="G2" s="663"/>
      <c r="H2" s="663"/>
      <c r="I2" s="663"/>
      <c r="J2" s="663"/>
      <c r="K2" s="671"/>
      <c r="L2" s="662" t="s">
        <v>60</v>
      </c>
      <c r="M2" s="663"/>
      <c r="N2" s="671"/>
    </row>
    <row r="3" spans="1:15" ht="18.75" customHeight="1">
      <c r="A3" s="608"/>
      <c r="B3" s="672" t="s">
        <v>27</v>
      </c>
      <c r="C3" s="676" t="s">
        <v>197</v>
      </c>
      <c r="D3" s="674" t="s">
        <v>198</v>
      </c>
      <c r="E3" s="672" t="s">
        <v>86</v>
      </c>
      <c r="F3" s="673" t="s">
        <v>87</v>
      </c>
      <c r="G3" s="533" t="s">
        <v>40</v>
      </c>
      <c r="H3" s="533"/>
      <c r="I3" s="533"/>
      <c r="J3" s="545"/>
      <c r="K3" s="674" t="s">
        <v>41</v>
      </c>
      <c r="L3" s="637" t="s">
        <v>27</v>
      </c>
      <c r="M3" s="676" t="s">
        <v>199</v>
      </c>
      <c r="N3" s="674" t="s">
        <v>200</v>
      </c>
    </row>
    <row r="4" spans="1:15" ht="23.25" customHeight="1" thickBot="1">
      <c r="A4" s="609"/>
      <c r="B4" s="544"/>
      <c r="C4" s="651"/>
      <c r="D4" s="675"/>
      <c r="E4" s="544"/>
      <c r="F4" s="651"/>
      <c r="G4" s="103" t="s">
        <v>88</v>
      </c>
      <c r="H4" s="103" t="s">
        <v>89</v>
      </c>
      <c r="I4" s="103" t="s">
        <v>115</v>
      </c>
      <c r="J4" s="103" t="s">
        <v>166</v>
      </c>
      <c r="K4" s="675"/>
      <c r="L4" s="547"/>
      <c r="M4" s="651"/>
      <c r="N4" s="675"/>
    </row>
    <row r="5" spans="1:15" ht="18" customHeight="1">
      <c r="A5" s="48" t="s">
        <v>100</v>
      </c>
      <c r="B5" s="49" t="s">
        <v>100</v>
      </c>
      <c r="C5" s="54" t="s">
        <v>100</v>
      </c>
      <c r="D5" s="55" t="s">
        <v>100</v>
      </c>
      <c r="E5" s="49" t="s">
        <v>100</v>
      </c>
      <c r="F5" s="54" t="s">
        <v>100</v>
      </c>
      <c r="G5" s="54" t="s">
        <v>100</v>
      </c>
      <c r="H5" s="54" t="s">
        <v>38</v>
      </c>
      <c r="I5" s="54" t="s">
        <v>38</v>
      </c>
      <c r="J5" s="54" t="s">
        <v>100</v>
      </c>
      <c r="K5" s="55" t="s">
        <v>100</v>
      </c>
      <c r="L5" s="50" t="s">
        <v>100</v>
      </c>
      <c r="M5" s="54" t="s">
        <v>100</v>
      </c>
      <c r="N5" s="55" t="s">
        <v>100</v>
      </c>
    </row>
    <row r="6" spans="1:15" ht="34.5" customHeight="1">
      <c r="A6" s="391"/>
      <c r="B6" s="173">
        <f>SUM(C6:D6)</f>
        <v>0</v>
      </c>
      <c r="C6" s="132"/>
      <c r="D6" s="150"/>
      <c r="E6" s="131"/>
      <c r="F6" s="132">
        <f t="shared" ref="F6:F9" si="0">SUM(G6:J6)</f>
        <v>0</v>
      </c>
      <c r="G6" s="132"/>
      <c r="H6" s="132"/>
      <c r="I6" s="132"/>
      <c r="J6" s="132"/>
      <c r="K6" s="150"/>
      <c r="L6" s="142">
        <f t="shared" ref="L6:L9" si="1">B6+E6-G6+K6</f>
        <v>0</v>
      </c>
      <c r="M6" s="132"/>
      <c r="N6" s="152"/>
      <c r="O6" s="7"/>
    </row>
    <row r="7" spans="1:15" ht="34.5" customHeight="1">
      <c r="A7" s="391"/>
      <c r="B7" s="173">
        <f t="shared" ref="B7:B9" si="2">SUM(C7:D7)</f>
        <v>0</v>
      </c>
      <c r="C7" s="132"/>
      <c r="D7" s="150"/>
      <c r="E7" s="131"/>
      <c r="F7" s="132">
        <f t="shared" si="0"/>
        <v>0</v>
      </c>
      <c r="G7" s="132"/>
      <c r="H7" s="132"/>
      <c r="I7" s="132"/>
      <c r="J7" s="132"/>
      <c r="K7" s="150"/>
      <c r="L7" s="142">
        <f t="shared" si="1"/>
        <v>0</v>
      </c>
      <c r="M7" s="132"/>
      <c r="N7" s="125"/>
      <c r="O7" s="7"/>
    </row>
    <row r="8" spans="1:15" ht="34.5" customHeight="1">
      <c r="A8" s="391"/>
      <c r="B8" s="173">
        <f t="shared" si="2"/>
        <v>0</v>
      </c>
      <c r="C8" s="132"/>
      <c r="D8" s="150"/>
      <c r="E8" s="131"/>
      <c r="F8" s="132">
        <f t="shared" si="0"/>
        <v>0</v>
      </c>
      <c r="G8" s="132"/>
      <c r="H8" s="132"/>
      <c r="I8" s="132"/>
      <c r="J8" s="132"/>
      <c r="K8" s="150"/>
      <c r="L8" s="142">
        <f t="shared" si="1"/>
        <v>0</v>
      </c>
      <c r="M8" s="132"/>
      <c r="N8" s="125"/>
      <c r="O8" s="7"/>
    </row>
    <row r="9" spans="1:15" ht="34.5" customHeight="1">
      <c r="A9" s="391"/>
      <c r="B9" s="173">
        <f t="shared" si="2"/>
        <v>0</v>
      </c>
      <c r="C9" s="132"/>
      <c r="D9" s="150"/>
      <c r="E9" s="131"/>
      <c r="F9" s="132">
        <f t="shared" si="0"/>
        <v>0</v>
      </c>
      <c r="G9" s="132"/>
      <c r="H9" s="132"/>
      <c r="I9" s="132"/>
      <c r="J9" s="132"/>
      <c r="K9" s="150"/>
      <c r="L9" s="142">
        <f t="shared" si="1"/>
        <v>0</v>
      </c>
      <c r="M9" s="132"/>
      <c r="N9" s="125"/>
      <c r="O9" s="7"/>
    </row>
    <row r="10" spans="1:15" ht="34.5" customHeight="1" thickBot="1">
      <c r="A10" s="114"/>
      <c r="B10" s="110"/>
      <c r="C10" s="153"/>
      <c r="D10" s="151"/>
      <c r="E10" s="168"/>
      <c r="F10" s="153"/>
      <c r="G10" s="153"/>
      <c r="H10" s="153"/>
      <c r="I10" s="153"/>
      <c r="J10" s="153"/>
      <c r="K10" s="151"/>
      <c r="L10" s="143"/>
      <c r="M10" s="153"/>
      <c r="N10" s="154"/>
    </row>
    <row r="11" spans="1:15" ht="34.5" customHeight="1" thickBot="1">
      <c r="A11" s="392" t="s">
        <v>165</v>
      </c>
      <c r="B11" s="393">
        <f t="shared" ref="B11:N11" si="3">SUBTOTAL(9,B6:B10)</f>
        <v>0</v>
      </c>
      <c r="C11" s="394">
        <f t="shared" si="3"/>
        <v>0</v>
      </c>
      <c r="D11" s="395">
        <f t="shared" si="3"/>
        <v>0</v>
      </c>
      <c r="E11" s="396">
        <f t="shared" si="3"/>
        <v>0</v>
      </c>
      <c r="F11" s="394">
        <f t="shared" si="3"/>
        <v>0</v>
      </c>
      <c r="G11" s="394">
        <f t="shared" si="3"/>
        <v>0</v>
      </c>
      <c r="H11" s="394">
        <f t="shared" si="3"/>
        <v>0</v>
      </c>
      <c r="I11" s="394">
        <f t="shared" si="3"/>
        <v>0</v>
      </c>
      <c r="J11" s="394">
        <f t="shared" si="3"/>
        <v>0</v>
      </c>
      <c r="K11" s="395">
        <f t="shared" si="3"/>
        <v>0</v>
      </c>
      <c r="L11" s="397">
        <f t="shared" si="3"/>
        <v>0</v>
      </c>
      <c r="M11" s="394">
        <f t="shared" si="3"/>
        <v>0</v>
      </c>
      <c r="N11" s="398">
        <f t="shared" si="3"/>
        <v>0</v>
      </c>
    </row>
  </sheetData>
  <sheetProtection formatCells="0" formatColumns="0" formatRows="0" insertColumns="0" insertRows="0" insertHyperlinks="0" deleteColumns="0" deleteRows="0" sort="0"/>
  <autoFilter ref="A5:N5"/>
  <mergeCells count="14">
    <mergeCell ref="A2:A4"/>
    <mergeCell ref="B2:D2"/>
    <mergeCell ref="B3:B4"/>
    <mergeCell ref="C3:C4"/>
    <mergeCell ref="D3:D4"/>
    <mergeCell ref="E2:K2"/>
    <mergeCell ref="L2:N2"/>
    <mergeCell ref="E3:E4"/>
    <mergeCell ref="F3:F4"/>
    <mergeCell ref="K3:K4"/>
    <mergeCell ref="L3:L4"/>
    <mergeCell ref="M3:M4"/>
    <mergeCell ref="N3:N4"/>
    <mergeCell ref="G3:J3"/>
  </mergeCells>
  <phoneticPr fontId="1"/>
  <pageMargins left="0.70866141732283472" right="0.70866141732283472" top="0.74803149606299213" bottom="0.74803149606299213" header="0.31496062992125984" footer="0.31496062992125984"/>
  <pageSetup paperSize="8" scale="75" orientation="landscape" r:id="rId1"/>
  <headerFooter scaleWithDoc="0" alignWithMargins="0">
    <oddHeader>&amp;C地方債</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A6:A10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17"/>
  <sheetViews>
    <sheetView zoomScale="70" zoomScaleNormal="70" zoomScaleSheetLayoutView="80" workbookViewId="0">
      <selection activeCell="AA37" sqref="AA37"/>
    </sheetView>
  </sheetViews>
  <sheetFormatPr defaultRowHeight="18.75"/>
  <cols>
    <col min="1" max="1" width="2.25" customWidth="1"/>
    <col min="2" max="2" width="41.25" bestFit="1" customWidth="1"/>
    <col min="3" max="5" width="24.75" style="8" customWidth="1"/>
    <col min="6" max="6" width="7.75" customWidth="1"/>
  </cols>
  <sheetData>
    <row r="1" spans="2:5" ht="19.5" thickBot="1">
      <c r="E1" s="4" t="s">
        <v>23</v>
      </c>
    </row>
    <row r="2" spans="2:5" ht="19.5" thickBot="1">
      <c r="B2" s="677" t="s">
        <v>44</v>
      </c>
      <c r="C2" s="679" t="s">
        <v>51</v>
      </c>
      <c r="D2" s="680"/>
      <c r="E2" s="681"/>
    </row>
    <row r="3" spans="2:5" ht="38.25" thickBot="1">
      <c r="B3" s="678"/>
      <c r="C3" s="41" t="s">
        <v>193</v>
      </c>
      <c r="D3" s="42" t="s">
        <v>194</v>
      </c>
      <c r="E3" s="43" t="s">
        <v>108</v>
      </c>
    </row>
    <row r="4" spans="2:5" ht="18" customHeight="1">
      <c r="B4" s="96"/>
      <c r="C4" s="122"/>
      <c r="D4" s="123"/>
      <c r="E4" s="125"/>
    </row>
    <row r="5" spans="2:5" ht="18" customHeight="1">
      <c r="B5" s="97"/>
      <c r="C5" s="131"/>
      <c r="D5" s="132"/>
      <c r="E5" s="125"/>
    </row>
    <row r="6" spans="2:5" ht="18" customHeight="1">
      <c r="B6" s="97"/>
      <c r="C6" s="131"/>
      <c r="D6" s="132"/>
      <c r="E6" s="125"/>
    </row>
    <row r="7" spans="2:5" ht="18" customHeight="1">
      <c r="B7" s="97"/>
      <c r="C7" s="131"/>
      <c r="D7" s="132"/>
      <c r="E7" s="125"/>
    </row>
    <row r="8" spans="2:5" ht="18" customHeight="1" thickBot="1">
      <c r="B8" s="98"/>
      <c r="C8" s="85"/>
      <c r="D8" s="78"/>
      <c r="E8" s="154"/>
    </row>
    <row r="9" spans="2:5" ht="19.5" thickBot="1"/>
    <row r="10" spans="2:5" ht="19.5" thickBot="1">
      <c r="B10" s="682" t="s">
        <v>44</v>
      </c>
      <c r="C10" s="662" t="s">
        <v>60</v>
      </c>
      <c r="D10" s="663"/>
      <c r="E10" s="671"/>
    </row>
    <row r="11" spans="2:5" ht="38.25" thickBot="1">
      <c r="B11" s="683"/>
      <c r="C11" s="27" t="s">
        <v>195</v>
      </c>
      <c r="D11" s="28" t="s">
        <v>196</v>
      </c>
      <c r="E11" s="29" t="s">
        <v>108</v>
      </c>
    </row>
    <row r="12" spans="2:5" ht="18" customHeight="1">
      <c r="B12" s="344"/>
      <c r="C12" s="399"/>
      <c r="D12" s="400"/>
      <c r="E12" s="345">
        <f>C12+D12</f>
        <v>0</v>
      </c>
    </row>
    <row r="13" spans="2:5" ht="18" customHeight="1">
      <c r="B13" s="346"/>
      <c r="C13" s="131"/>
      <c r="D13" s="132"/>
      <c r="E13" s="125">
        <f t="shared" ref="E13:E15" si="0">C13+D13</f>
        <v>0</v>
      </c>
    </row>
    <row r="14" spans="2:5" ht="18" customHeight="1">
      <c r="B14" s="346"/>
      <c r="C14" s="131"/>
      <c r="D14" s="132"/>
      <c r="E14" s="125">
        <f t="shared" si="0"/>
        <v>0</v>
      </c>
    </row>
    <row r="15" spans="2:5" ht="18" customHeight="1">
      <c r="B15" s="346"/>
      <c r="C15" s="131"/>
      <c r="D15" s="132"/>
      <c r="E15" s="125">
        <f t="shared" si="0"/>
        <v>0</v>
      </c>
    </row>
    <row r="16" spans="2:5" ht="18" customHeight="1" thickBot="1">
      <c r="B16" s="347"/>
      <c r="C16" s="168"/>
      <c r="D16" s="153"/>
      <c r="E16" s="154"/>
    </row>
    <row r="17" spans="3:5">
      <c r="C17" s="348"/>
      <c r="D17" s="348"/>
      <c r="E17" s="348"/>
    </row>
  </sheetData>
  <sheetProtection formatCells="0" formatColumns="0" formatRows="0" insertColumns="0" insertRows="0" insertHyperlinks="0" deleteColumns="0" deleteRows="0" sort="0"/>
  <mergeCells count="4">
    <mergeCell ref="B2:B3"/>
    <mergeCell ref="C2:E2"/>
    <mergeCell ref="B10:B11"/>
    <mergeCell ref="C10:E10"/>
  </mergeCells>
  <phoneticPr fontId="1"/>
  <pageMargins left="0.70866141732283472" right="0.70866141732283472" top="0.74803149606299213" bottom="0.74803149606299213" header="0.31496062992125984" footer="0.31496062992125984"/>
  <pageSetup paperSize="8" orientation="landscape" r:id="rId1"/>
  <headerFooter scaleWithDoc="0" alignWithMargins="0">
    <oddHeader>&amp;C賞与等引当金</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B4:B8 B12:B16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11"/>
  <sheetViews>
    <sheetView zoomScale="70" zoomScaleNormal="70" zoomScaleSheetLayoutView="80" workbookViewId="0">
      <selection activeCell="E6" sqref="E6"/>
    </sheetView>
  </sheetViews>
  <sheetFormatPr defaultRowHeight="18.75"/>
  <cols>
    <col min="1" max="1" width="2.75" customWidth="1"/>
    <col min="2" max="2" width="32.25" bestFit="1" customWidth="1"/>
    <col min="3" max="3" width="32.25" customWidth="1"/>
    <col min="4" max="7" width="16.75" style="8" customWidth="1"/>
    <col min="8" max="9" width="16.75" customWidth="1"/>
  </cols>
  <sheetData>
    <row r="1" spans="2:9" ht="19.5" thickBot="1">
      <c r="G1" s="4" t="s">
        <v>23</v>
      </c>
    </row>
    <row r="2" spans="2:9" ht="18" customHeight="1" thickBot="1">
      <c r="B2" s="607" t="s">
        <v>44</v>
      </c>
      <c r="C2" s="607" t="s">
        <v>173</v>
      </c>
      <c r="D2" s="662" t="s">
        <v>51</v>
      </c>
      <c r="E2" s="663"/>
      <c r="F2" s="663"/>
      <c r="G2" s="671"/>
    </row>
    <row r="3" spans="2:9" ht="38.25" customHeight="1" thickBot="1">
      <c r="B3" s="609"/>
      <c r="C3" s="609"/>
      <c r="D3" s="38" t="s">
        <v>91</v>
      </c>
      <c r="E3" s="37" t="s">
        <v>92</v>
      </c>
      <c r="F3" s="37" t="s">
        <v>93</v>
      </c>
      <c r="G3" s="35" t="s">
        <v>27</v>
      </c>
    </row>
    <row r="4" spans="2:9" ht="18" customHeight="1">
      <c r="B4" s="79"/>
      <c r="C4" s="79"/>
      <c r="D4" s="80"/>
      <c r="E4" s="76"/>
      <c r="F4" s="94"/>
      <c r="G4" s="125">
        <f>SUM(D4:F4)</f>
        <v>0</v>
      </c>
    </row>
    <row r="5" spans="2:9" ht="18" customHeight="1" thickBot="1">
      <c r="B5" s="84"/>
      <c r="C5" s="84"/>
      <c r="D5" s="85"/>
      <c r="E5" s="78"/>
      <c r="F5" s="95"/>
      <c r="G5" s="127">
        <f>SUM(D5:F5)</f>
        <v>0</v>
      </c>
    </row>
    <row r="7" spans="2:9" ht="19.5" thickBot="1"/>
    <row r="8" spans="2:9" ht="19.5" thickBot="1">
      <c r="B8" s="607" t="s">
        <v>44</v>
      </c>
      <c r="C8" s="607" t="s">
        <v>44</v>
      </c>
      <c r="D8" s="662" t="s">
        <v>60</v>
      </c>
      <c r="E8" s="663"/>
      <c r="F8" s="663"/>
      <c r="G8" s="663"/>
      <c r="H8" s="663"/>
      <c r="I8" s="671"/>
    </row>
    <row r="9" spans="2:9" ht="38.25" thickBot="1">
      <c r="B9" s="609"/>
      <c r="C9" s="609"/>
      <c r="D9" s="27" t="s">
        <v>91</v>
      </c>
      <c r="E9" s="28" t="s">
        <v>92</v>
      </c>
      <c r="F9" s="28" t="s">
        <v>93</v>
      </c>
      <c r="G9" s="40" t="s">
        <v>27</v>
      </c>
      <c r="H9" s="28" t="s">
        <v>94</v>
      </c>
      <c r="I9" s="29" t="s">
        <v>107</v>
      </c>
    </row>
    <row r="10" spans="2:9" ht="18" customHeight="1">
      <c r="B10" s="79"/>
      <c r="C10" s="79"/>
      <c r="D10" s="122"/>
      <c r="E10" s="123"/>
      <c r="F10" s="123"/>
      <c r="G10" s="124">
        <f>SUM(D10:F10)</f>
        <v>0</v>
      </c>
      <c r="H10" s="124">
        <f>IF(G10-G4&gt;=0,G10-G4,"")</f>
        <v>0</v>
      </c>
      <c r="I10" s="125">
        <f>IF(G10-G4&lt;=0,G4-G10,"")</f>
        <v>0</v>
      </c>
    </row>
    <row r="11" spans="2:9" ht="18" customHeight="1" thickBot="1">
      <c r="B11" s="84"/>
      <c r="C11" s="84"/>
      <c r="D11" s="85"/>
      <c r="E11" s="78"/>
      <c r="F11" s="95"/>
      <c r="G11" s="126">
        <f>SUM(D11:F11)</f>
        <v>0</v>
      </c>
      <c r="H11" s="126">
        <f>IF(G11-G5&gt;=0,G11-G5,"")</f>
        <v>0</v>
      </c>
      <c r="I11" s="127">
        <f>IF(G11-G5&lt;=0,G5-G11,"")</f>
        <v>0</v>
      </c>
    </row>
  </sheetData>
  <mergeCells count="6">
    <mergeCell ref="B2:B3"/>
    <mergeCell ref="D2:G2"/>
    <mergeCell ref="B8:B9"/>
    <mergeCell ref="D8:I8"/>
    <mergeCell ref="C2:C3"/>
    <mergeCell ref="C8:C9"/>
  </mergeCells>
  <phoneticPr fontId="1"/>
  <pageMargins left="0.70866141732283472" right="0.70866141732283472" top="0.74803149606299213" bottom="0.74803149606299213" header="0.31496062992125984" footer="0.31496062992125984"/>
  <pageSetup paperSize="8" orientation="landscape" r:id="rId1"/>
  <headerFooter scaleWithDoc="0" alignWithMargins="0">
    <oddHeader>&amp;C損失補償等引当金</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B4:C5 B10:C11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4"/>
  <sheetViews>
    <sheetView zoomScale="70" zoomScaleNormal="70" zoomScaleSheetLayoutView="80" workbookViewId="0">
      <selection activeCell="E6" sqref="E6"/>
    </sheetView>
  </sheetViews>
  <sheetFormatPr defaultRowHeight="18.75"/>
  <cols>
    <col min="1" max="1" width="1.25" customWidth="1"/>
    <col min="2" max="2" width="17.75" customWidth="1"/>
    <col min="3" max="4" width="21.25" style="8" bestFit="1" customWidth="1"/>
    <col min="5" max="5" width="21.25" style="8" customWidth="1"/>
    <col min="6" max="6" width="18.25" style="8" customWidth="1"/>
    <col min="7" max="7" width="14.25" style="8" bestFit="1" customWidth="1"/>
    <col min="8" max="8" width="15.5" style="8" customWidth="1"/>
    <col min="9" max="10" width="19.25" style="8" bestFit="1" customWidth="1"/>
    <col min="11" max="11" width="14.25" style="8" customWidth="1"/>
    <col min="12" max="12" width="13.875" bestFit="1" customWidth="1"/>
    <col min="13" max="13" width="5.25" customWidth="1"/>
  </cols>
  <sheetData>
    <row r="1" spans="2:13" ht="19.5" thickBot="1">
      <c r="B1" s="1"/>
      <c r="C1" s="44"/>
      <c r="D1" s="44"/>
      <c r="E1" s="44"/>
      <c r="F1" s="44"/>
      <c r="G1" s="44"/>
      <c r="L1" s="8"/>
      <c r="M1" s="8"/>
    </row>
    <row r="2" spans="2:13" ht="52.15" customHeight="1" thickBot="1">
      <c r="B2" s="31" t="s">
        <v>95</v>
      </c>
      <c r="C2" s="36" t="s">
        <v>175</v>
      </c>
      <c r="D2" s="36" t="s">
        <v>98</v>
      </c>
      <c r="E2" s="183" t="s">
        <v>176</v>
      </c>
      <c r="F2" s="32" t="s">
        <v>27</v>
      </c>
      <c r="G2" s="352" t="s">
        <v>174</v>
      </c>
      <c r="H2" s="188" t="s">
        <v>109</v>
      </c>
      <c r="I2" s="34" t="s">
        <v>96</v>
      </c>
      <c r="J2" s="35" t="s">
        <v>97</v>
      </c>
      <c r="K2"/>
    </row>
    <row r="3" spans="2:13" ht="50.65" customHeight="1">
      <c r="B3" s="46" t="s">
        <v>191</v>
      </c>
      <c r="C3" s="349"/>
      <c r="D3" s="349"/>
      <c r="E3" s="354"/>
      <c r="F3" s="130">
        <f>C3+D3+E3</f>
        <v>0</v>
      </c>
      <c r="G3" s="353"/>
      <c r="H3" s="305">
        <f>F3</f>
        <v>0</v>
      </c>
      <c r="I3" s="350" t="s">
        <v>61</v>
      </c>
      <c r="J3" s="351" t="s">
        <v>61</v>
      </c>
      <c r="K3"/>
    </row>
    <row r="4" spans="2:13" ht="50.65" customHeight="1" thickBot="1">
      <c r="B4" s="45" t="s">
        <v>192</v>
      </c>
      <c r="C4" s="128"/>
      <c r="D4" s="128"/>
      <c r="E4" s="401"/>
      <c r="F4" s="129">
        <f>C4+D4+E4</f>
        <v>0</v>
      </c>
      <c r="G4" s="402"/>
      <c r="H4" s="143">
        <f>F4</f>
        <v>0</v>
      </c>
      <c r="I4" s="495" t="s">
        <v>220</v>
      </c>
      <c r="J4" s="496" t="s">
        <v>117</v>
      </c>
      <c r="K4" s="44"/>
      <c r="L4" s="44"/>
      <c r="M4" s="39"/>
    </row>
  </sheetData>
  <sheetProtection formatCells="0" formatColumns="0" formatRows="0" insertColumns="0" insertRows="0" insertHyperlinks="0" deleteColumns="0" deleteRows="0" sort="0"/>
  <phoneticPr fontId="1"/>
  <pageMargins left="0.70866141732283472" right="0.70866141732283472" top="0.74803149606299213" bottom="0.74803149606299213" header="0.31496062992125984" footer="0.31496062992125984"/>
  <pageSetup paperSize="8" scale="91" orientation="landscape" r:id="rId1"/>
  <headerFooter scaleWithDoc="0" alignWithMargins="0">
    <oddHeader>&amp;C退職手当引当金</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26"/>
  <sheetViews>
    <sheetView zoomScale="80" zoomScaleNormal="80" zoomScaleSheetLayoutView="80" workbookViewId="0">
      <selection activeCell="E6" sqref="E6"/>
    </sheetView>
  </sheetViews>
  <sheetFormatPr defaultRowHeight="18.75"/>
  <cols>
    <col min="1" max="1" width="1.75" style="7" customWidth="1"/>
    <col min="2" max="2" width="19.25" style="7" customWidth="1"/>
    <col min="3" max="3" width="47.5" style="7" customWidth="1"/>
    <col min="4" max="4" width="27.625" style="6" customWidth="1"/>
    <col min="5" max="5" width="19.625" style="306" customWidth="1"/>
    <col min="6" max="6" width="9.75" style="6" customWidth="1"/>
    <col min="7" max="9" width="20" style="306" customWidth="1"/>
    <col min="10" max="11" width="20" style="307" customWidth="1"/>
    <col min="12" max="40" width="8.75" style="7"/>
  </cols>
  <sheetData>
    <row r="1" spans="1:40" ht="19.5" thickBot="1"/>
    <row r="2" spans="1:40" ht="20.100000000000001" customHeight="1">
      <c r="A2"/>
      <c r="B2" s="684" t="s">
        <v>144</v>
      </c>
      <c r="C2" s="684" t="s">
        <v>167</v>
      </c>
      <c r="D2" s="684" t="s">
        <v>168</v>
      </c>
      <c r="E2" s="687" t="s">
        <v>169</v>
      </c>
      <c r="F2" s="690" t="s">
        <v>170</v>
      </c>
      <c r="G2" s="613" t="s">
        <v>51</v>
      </c>
      <c r="H2" s="613"/>
      <c r="I2" s="613"/>
      <c r="J2" s="613"/>
      <c r="K2" s="693"/>
      <c r="L2"/>
      <c r="M2"/>
      <c r="N2"/>
      <c r="O2"/>
      <c r="P2"/>
      <c r="Q2"/>
      <c r="R2"/>
      <c r="S2"/>
      <c r="T2"/>
      <c r="U2"/>
      <c r="V2"/>
      <c r="W2"/>
      <c r="X2"/>
      <c r="Y2"/>
      <c r="Z2"/>
      <c r="AA2"/>
      <c r="AB2"/>
      <c r="AC2"/>
      <c r="AD2"/>
      <c r="AE2"/>
      <c r="AF2"/>
      <c r="AG2"/>
      <c r="AH2"/>
      <c r="AI2"/>
      <c r="AJ2"/>
      <c r="AK2"/>
      <c r="AL2"/>
      <c r="AM2"/>
      <c r="AN2"/>
    </row>
    <row r="3" spans="1:40" ht="20.100000000000001" customHeight="1">
      <c r="A3"/>
      <c r="B3" s="685"/>
      <c r="C3" s="685"/>
      <c r="D3" s="685"/>
      <c r="E3" s="688"/>
      <c r="F3" s="691"/>
      <c r="G3" s="546" t="s">
        <v>171</v>
      </c>
      <c r="H3" s="647" t="s">
        <v>227</v>
      </c>
      <c r="I3" s="647" t="s">
        <v>227</v>
      </c>
      <c r="J3" s="694" t="s">
        <v>40</v>
      </c>
      <c r="K3" s="539"/>
      <c r="L3"/>
      <c r="M3"/>
      <c r="N3"/>
      <c r="O3"/>
      <c r="P3"/>
      <c r="Q3"/>
      <c r="R3"/>
      <c r="S3"/>
      <c r="T3"/>
      <c r="U3"/>
      <c r="V3"/>
      <c r="W3"/>
      <c r="X3"/>
      <c r="Y3"/>
      <c r="Z3"/>
      <c r="AA3"/>
      <c r="AB3"/>
      <c r="AC3"/>
      <c r="AD3"/>
      <c r="AE3"/>
      <c r="AF3"/>
      <c r="AG3"/>
      <c r="AH3"/>
      <c r="AI3"/>
      <c r="AJ3"/>
      <c r="AK3"/>
      <c r="AL3"/>
      <c r="AM3"/>
      <c r="AN3"/>
    </row>
    <row r="4" spans="1:40" ht="39.950000000000003" customHeight="1">
      <c r="A4"/>
      <c r="B4" s="686"/>
      <c r="C4" s="686"/>
      <c r="D4" s="686"/>
      <c r="E4" s="689"/>
      <c r="F4" s="692"/>
      <c r="G4" s="694"/>
      <c r="H4" s="673"/>
      <c r="I4" s="673"/>
      <c r="J4" s="26" t="s">
        <v>228</v>
      </c>
      <c r="K4" s="332" t="s">
        <v>229</v>
      </c>
      <c r="L4"/>
      <c r="M4"/>
      <c r="N4"/>
      <c r="O4"/>
      <c r="P4"/>
      <c r="Q4"/>
      <c r="R4"/>
      <c r="S4"/>
      <c r="T4"/>
      <c r="U4"/>
      <c r="V4"/>
      <c r="W4"/>
      <c r="X4"/>
      <c r="Y4"/>
      <c r="Z4"/>
      <c r="AA4"/>
      <c r="AB4"/>
      <c r="AC4"/>
      <c r="AD4"/>
      <c r="AE4"/>
      <c r="AF4"/>
      <c r="AG4"/>
      <c r="AH4"/>
      <c r="AI4"/>
      <c r="AJ4"/>
      <c r="AK4"/>
      <c r="AL4"/>
      <c r="AM4"/>
      <c r="AN4"/>
    </row>
    <row r="5" spans="1:40" ht="18" customHeight="1" thickBot="1">
      <c r="A5"/>
      <c r="B5" s="333" t="s">
        <v>38</v>
      </c>
      <c r="C5" s="333" t="s">
        <v>26</v>
      </c>
      <c r="D5" s="333" t="s">
        <v>26</v>
      </c>
      <c r="E5" s="334" t="s">
        <v>26</v>
      </c>
      <c r="F5" s="335" t="s">
        <v>26</v>
      </c>
      <c r="G5" s="336" t="s">
        <v>26</v>
      </c>
      <c r="H5" s="337" t="s">
        <v>26</v>
      </c>
      <c r="I5" s="337" t="s">
        <v>26</v>
      </c>
      <c r="J5" s="337" t="s">
        <v>26</v>
      </c>
      <c r="K5" s="338" t="s">
        <v>26</v>
      </c>
      <c r="L5"/>
      <c r="M5"/>
      <c r="N5"/>
      <c r="O5"/>
      <c r="P5"/>
      <c r="Q5"/>
      <c r="R5"/>
      <c r="S5"/>
      <c r="T5"/>
      <c r="U5"/>
      <c r="V5"/>
      <c r="W5"/>
      <c r="X5"/>
      <c r="Y5"/>
      <c r="Z5"/>
      <c r="AA5"/>
      <c r="AB5"/>
      <c r="AC5"/>
      <c r="AD5"/>
      <c r="AE5"/>
      <c r="AF5"/>
      <c r="AG5"/>
      <c r="AH5"/>
      <c r="AI5"/>
      <c r="AJ5"/>
      <c r="AK5"/>
      <c r="AL5"/>
      <c r="AM5"/>
      <c r="AN5"/>
    </row>
    <row r="6" spans="1:40" ht="18" customHeight="1" thickTop="1">
      <c r="B6" s="308"/>
      <c r="C6" s="308"/>
      <c r="D6" s="309"/>
      <c r="E6" s="310"/>
      <c r="F6" s="311"/>
      <c r="G6" s="312"/>
      <c r="H6" s="313"/>
      <c r="I6" s="313"/>
      <c r="J6" s="314"/>
      <c r="K6" s="315"/>
    </row>
    <row r="7" spans="1:40" ht="18" customHeight="1">
      <c r="B7" s="308"/>
      <c r="C7" s="308"/>
      <c r="D7" s="309"/>
      <c r="E7" s="310"/>
      <c r="F7" s="311"/>
      <c r="G7" s="312"/>
      <c r="H7" s="313"/>
      <c r="I7" s="313"/>
      <c r="J7" s="314"/>
      <c r="K7" s="315"/>
    </row>
    <row r="8" spans="1:40" ht="18" customHeight="1">
      <c r="B8" s="308"/>
      <c r="C8" s="308"/>
      <c r="D8" s="309"/>
      <c r="E8" s="310"/>
      <c r="F8" s="311"/>
      <c r="G8" s="312"/>
      <c r="H8" s="313"/>
      <c r="I8" s="313"/>
      <c r="J8" s="314"/>
      <c r="K8" s="315"/>
    </row>
    <row r="9" spans="1:40" ht="18" customHeight="1">
      <c r="B9" s="9"/>
      <c r="C9" s="9"/>
      <c r="D9" s="316"/>
      <c r="E9" s="317"/>
      <c r="F9" s="318"/>
      <c r="G9" s="319"/>
      <c r="H9" s="320"/>
      <c r="I9" s="320"/>
      <c r="J9" s="321"/>
      <c r="K9" s="322"/>
    </row>
    <row r="10" spans="1:40" ht="18" customHeight="1" thickBot="1">
      <c r="B10" s="323"/>
      <c r="C10" s="324"/>
      <c r="D10" s="325"/>
      <c r="E10" s="326"/>
      <c r="F10" s="327"/>
      <c r="G10" s="328"/>
      <c r="H10" s="329"/>
      <c r="I10" s="329"/>
      <c r="J10" s="330"/>
      <c r="K10" s="331"/>
    </row>
    <row r="11" spans="1:40" ht="30" customHeight="1" thickTop="1" thickBot="1">
      <c r="B11" s="696"/>
      <c r="C11" s="696"/>
      <c r="D11" s="697"/>
      <c r="E11" s="339">
        <f>SUBTOTAL(9,E6:E10)</f>
        <v>0</v>
      </c>
      <c r="F11" s="340" t="s">
        <v>117</v>
      </c>
      <c r="G11" s="341">
        <f>SUBTOTAL(9,G6:G10)</f>
        <v>0</v>
      </c>
      <c r="H11" s="342">
        <f>SUBTOTAL(9,H6:H10)</f>
        <v>0</v>
      </c>
      <c r="I11" s="342">
        <f>SUBTOTAL(9,I6:I10)</f>
        <v>0</v>
      </c>
      <c r="J11" s="342">
        <f>SUBTOTAL(9,J6:J10)</f>
        <v>0</v>
      </c>
      <c r="K11" s="343">
        <f>SUBTOTAL(9,K6:K10)</f>
        <v>0</v>
      </c>
    </row>
    <row r="12" spans="1:40" ht="14.25" customHeight="1">
      <c r="B12" s="268"/>
      <c r="C12" s="268"/>
      <c r="D12" s="268"/>
    </row>
    <row r="14" spans="1:40" ht="19.5" thickBot="1"/>
    <row r="15" spans="1:40" ht="20.100000000000001" customHeight="1">
      <c r="A15"/>
      <c r="B15" s="698" t="s">
        <v>144</v>
      </c>
      <c r="C15" s="684" t="s">
        <v>167</v>
      </c>
      <c r="D15" s="684" t="s">
        <v>168</v>
      </c>
      <c r="E15" s="687" t="s">
        <v>169</v>
      </c>
      <c r="F15" s="690" t="s">
        <v>170</v>
      </c>
      <c r="G15" s="613" t="s">
        <v>60</v>
      </c>
      <c r="H15" s="613"/>
      <c r="I15" s="613"/>
      <c r="J15" s="613"/>
      <c r="K15" s="693"/>
      <c r="L15"/>
      <c r="M15"/>
      <c r="N15"/>
      <c r="O15"/>
      <c r="P15"/>
      <c r="Q15"/>
      <c r="R15"/>
      <c r="S15"/>
      <c r="T15"/>
      <c r="U15"/>
      <c r="V15"/>
      <c r="W15"/>
      <c r="X15"/>
      <c r="Y15"/>
      <c r="Z15"/>
      <c r="AA15"/>
      <c r="AB15"/>
      <c r="AC15"/>
      <c r="AD15"/>
      <c r="AE15"/>
      <c r="AF15"/>
      <c r="AG15"/>
      <c r="AH15"/>
      <c r="AI15"/>
      <c r="AJ15"/>
      <c r="AK15"/>
      <c r="AL15"/>
      <c r="AM15"/>
      <c r="AN15"/>
    </row>
    <row r="16" spans="1:40" ht="20.100000000000001" customHeight="1">
      <c r="A16"/>
      <c r="B16" s="699"/>
      <c r="C16" s="685"/>
      <c r="D16" s="685"/>
      <c r="E16" s="688"/>
      <c r="F16" s="691"/>
      <c r="G16" s="546" t="s">
        <v>171</v>
      </c>
      <c r="H16" s="647" t="s">
        <v>230</v>
      </c>
      <c r="I16" s="647" t="s">
        <v>231</v>
      </c>
      <c r="J16" s="694" t="s">
        <v>40</v>
      </c>
      <c r="K16" s="539"/>
      <c r="L16"/>
      <c r="M16"/>
      <c r="N16"/>
      <c r="O16"/>
      <c r="P16"/>
      <c r="Q16"/>
      <c r="R16"/>
      <c r="S16"/>
      <c r="T16"/>
      <c r="U16"/>
      <c r="V16"/>
      <c r="W16"/>
      <c r="X16"/>
      <c r="Y16"/>
      <c r="Z16"/>
      <c r="AA16"/>
      <c r="AB16"/>
      <c r="AC16"/>
      <c r="AD16"/>
      <c r="AE16"/>
      <c r="AF16"/>
      <c r="AG16"/>
      <c r="AH16"/>
      <c r="AI16"/>
      <c r="AJ16"/>
      <c r="AK16"/>
      <c r="AL16"/>
      <c r="AM16"/>
      <c r="AN16"/>
    </row>
    <row r="17" spans="1:41" ht="39.950000000000003" customHeight="1">
      <c r="A17"/>
      <c r="B17" s="700"/>
      <c r="C17" s="686"/>
      <c r="D17" s="686"/>
      <c r="E17" s="689"/>
      <c r="F17" s="692"/>
      <c r="G17" s="694"/>
      <c r="H17" s="673"/>
      <c r="I17" s="673"/>
      <c r="J17" s="26" t="s">
        <v>232</v>
      </c>
      <c r="K17" s="332" t="s">
        <v>233</v>
      </c>
      <c r="L17"/>
      <c r="M17"/>
      <c r="N17"/>
      <c r="O17"/>
      <c r="P17"/>
      <c r="Q17"/>
      <c r="R17"/>
      <c r="S17"/>
      <c r="T17"/>
      <c r="U17"/>
      <c r="V17"/>
      <c r="W17"/>
      <c r="X17"/>
      <c r="Y17"/>
      <c r="Z17"/>
      <c r="AA17"/>
      <c r="AB17"/>
      <c r="AC17"/>
      <c r="AD17"/>
      <c r="AE17"/>
      <c r="AF17"/>
      <c r="AG17"/>
      <c r="AH17"/>
      <c r="AI17"/>
      <c r="AJ17"/>
      <c r="AK17"/>
      <c r="AL17"/>
      <c r="AM17"/>
      <c r="AN17"/>
    </row>
    <row r="18" spans="1:41" ht="18" customHeight="1" thickBot="1">
      <c r="A18"/>
      <c r="B18" s="471" t="s">
        <v>38</v>
      </c>
      <c r="C18" s="333" t="s">
        <v>26</v>
      </c>
      <c r="D18" s="333" t="s">
        <v>26</v>
      </c>
      <c r="E18" s="334" t="s">
        <v>26</v>
      </c>
      <c r="F18" s="335" t="s">
        <v>26</v>
      </c>
      <c r="G18" s="336" t="s">
        <v>26</v>
      </c>
      <c r="H18" s="337" t="s">
        <v>26</v>
      </c>
      <c r="I18" s="337" t="s">
        <v>26</v>
      </c>
      <c r="J18" s="337" t="s">
        <v>26</v>
      </c>
      <c r="K18" s="338" t="s">
        <v>26</v>
      </c>
      <c r="L18"/>
      <c r="M18"/>
      <c r="N18"/>
      <c r="O18"/>
      <c r="P18"/>
      <c r="Q18"/>
      <c r="R18"/>
      <c r="S18"/>
      <c r="T18"/>
      <c r="U18"/>
      <c r="V18"/>
      <c r="W18"/>
      <c r="X18"/>
      <c r="Y18"/>
      <c r="Z18"/>
      <c r="AA18"/>
      <c r="AB18"/>
      <c r="AC18"/>
      <c r="AD18"/>
      <c r="AE18"/>
      <c r="AF18"/>
      <c r="AG18"/>
      <c r="AH18"/>
      <c r="AI18"/>
      <c r="AJ18"/>
      <c r="AK18"/>
      <c r="AL18"/>
      <c r="AM18"/>
      <c r="AN18"/>
    </row>
    <row r="19" spans="1:41" s="7" customFormat="1" ht="18" customHeight="1" thickTop="1">
      <c r="B19" s="472"/>
      <c r="C19" s="451"/>
      <c r="D19" s="309"/>
      <c r="E19" s="452"/>
      <c r="F19" s="453"/>
      <c r="G19" s="312"/>
      <c r="H19" s="313"/>
      <c r="I19" s="313"/>
      <c r="J19" s="314"/>
      <c r="K19" s="315"/>
      <c r="AO19"/>
    </row>
    <row r="20" spans="1:41" s="7" customFormat="1" ht="18" customHeight="1">
      <c r="B20" s="473"/>
      <c r="C20" s="9"/>
      <c r="D20" s="316"/>
      <c r="E20" s="317"/>
      <c r="F20" s="403"/>
      <c r="G20" s="319"/>
      <c r="H20" s="320"/>
      <c r="I20" s="320"/>
      <c r="J20" s="321"/>
      <c r="K20" s="322"/>
    </row>
    <row r="21" spans="1:41" s="7" customFormat="1" ht="18" customHeight="1">
      <c r="B21" s="473"/>
      <c r="C21" s="9"/>
      <c r="D21" s="316"/>
      <c r="E21" s="317"/>
      <c r="F21" s="403"/>
      <c r="G21" s="319"/>
      <c r="H21" s="320"/>
      <c r="I21" s="320"/>
      <c r="J21" s="321"/>
      <c r="K21" s="322"/>
    </row>
    <row r="22" spans="1:41" s="7" customFormat="1" ht="18" customHeight="1">
      <c r="B22" s="473"/>
      <c r="C22" s="9"/>
      <c r="D22" s="316"/>
      <c r="E22" s="317"/>
      <c r="F22" s="403"/>
      <c r="G22" s="319"/>
      <c r="H22" s="320"/>
      <c r="I22" s="320"/>
      <c r="J22" s="321"/>
      <c r="K22" s="322"/>
    </row>
    <row r="23" spans="1:41" s="7" customFormat="1" ht="18" customHeight="1" thickBot="1">
      <c r="B23" s="474"/>
      <c r="C23" s="324"/>
      <c r="D23" s="325"/>
      <c r="E23" s="326"/>
      <c r="F23" s="327"/>
      <c r="G23" s="328"/>
      <c r="H23" s="329"/>
      <c r="I23" s="329"/>
      <c r="J23" s="330"/>
      <c r="K23" s="331"/>
    </row>
    <row r="24" spans="1:41" s="7" customFormat="1" ht="30" customHeight="1" thickTop="1" thickBot="1">
      <c r="B24" s="695" t="s">
        <v>190</v>
      </c>
      <c r="C24" s="696"/>
      <c r="D24" s="697"/>
      <c r="E24" s="339">
        <f>SUBTOTAL(9,E19:E23)</f>
        <v>0</v>
      </c>
      <c r="F24" s="340" t="s">
        <v>117</v>
      </c>
      <c r="G24" s="341">
        <f>SUBTOTAL(9,G19:G23)</f>
        <v>0</v>
      </c>
      <c r="H24" s="342">
        <f>SUBTOTAL(9,H19:H23)</f>
        <v>0</v>
      </c>
      <c r="I24" s="342">
        <f>SUBTOTAL(9,I19:I23)</f>
        <v>0</v>
      </c>
      <c r="J24" s="342">
        <f>SUBTOTAL(9,J19:J23)</f>
        <v>0</v>
      </c>
      <c r="K24" s="343">
        <f>SUBTOTAL(9,K19:K23)</f>
        <v>0</v>
      </c>
    </row>
    <row r="25" spans="1:41" s="7" customFormat="1">
      <c r="D25" s="6"/>
      <c r="E25" s="306"/>
      <c r="F25" s="6"/>
    </row>
    <row r="26" spans="1:41" s="7" customFormat="1">
      <c r="D26" s="6"/>
      <c r="E26" s="306"/>
      <c r="F26" s="6"/>
    </row>
  </sheetData>
  <mergeCells count="22">
    <mergeCell ref="B24:D24"/>
    <mergeCell ref="B11:D11"/>
    <mergeCell ref="F15:F17"/>
    <mergeCell ref="G15:K15"/>
    <mergeCell ref="G16:G17"/>
    <mergeCell ref="H16:H17"/>
    <mergeCell ref="I16:I17"/>
    <mergeCell ref="J16:K16"/>
    <mergeCell ref="B15:B17"/>
    <mergeCell ref="C15:C17"/>
    <mergeCell ref="D15:D17"/>
    <mergeCell ref="E15:E17"/>
    <mergeCell ref="G2:K2"/>
    <mergeCell ref="G3:G4"/>
    <mergeCell ref="H3:H4"/>
    <mergeCell ref="I3:I4"/>
    <mergeCell ref="J3:K3"/>
    <mergeCell ref="B2:B4"/>
    <mergeCell ref="C2:C4"/>
    <mergeCell ref="D2:D4"/>
    <mergeCell ref="E2:E4"/>
    <mergeCell ref="F2:F4"/>
  </mergeCells>
  <phoneticPr fontId="1"/>
  <conditionalFormatting sqref="G6:K10 G19:K23">
    <cfRule type="expression" dxfId="2" priority="7">
      <formula>$F6="×"</formula>
    </cfRule>
    <cfRule type="expression" dxfId="1" priority="8">
      <formula>#REF!="×"</formula>
    </cfRule>
  </conditionalFormatting>
  <dataValidations disablePrompts="1" count="1">
    <dataValidation type="list" allowBlank="1" showInputMessage="1" showErrorMessage="1" sqref="F6:F10 F19:F23">
      <formula1>"○,×"</formula1>
    </dataValidation>
  </dataValidations>
  <pageMargins left="0.70866141732283472" right="0.70866141732283472" top="0.74803149606299213" bottom="0.74803149606299213" header="0.31496062992125984" footer="0.31496062992125984"/>
  <pageSetup paperSize="8" scale="75" orientation="landscape" r:id="rId1"/>
  <headerFooter scaleWithDoc="0" alignWithMargins="0">
    <oddHeader>&amp;C債務負担行為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23"/>
  <sheetViews>
    <sheetView topLeftCell="B1" zoomScale="60" zoomScaleNormal="60" zoomScaleSheetLayoutView="80" workbookViewId="0">
      <selection activeCell="E6" sqref="E6"/>
    </sheetView>
  </sheetViews>
  <sheetFormatPr defaultRowHeight="18.75"/>
  <cols>
    <col min="1" max="1" width="34.375" style="7" bestFit="1" customWidth="1"/>
    <col min="2" max="2" width="34.125" style="7" bestFit="1" customWidth="1"/>
    <col min="3" max="3" width="30.75" style="7" bestFit="1" customWidth="1"/>
    <col min="4" max="4" width="8.25" style="7" bestFit="1" customWidth="1"/>
    <col min="5" max="5" width="9.375" style="7" bestFit="1" customWidth="1"/>
    <col min="6" max="6" width="9.875" style="7" bestFit="1" customWidth="1"/>
    <col min="7" max="7" width="18.875" style="7" customWidth="1"/>
    <col min="8" max="9" width="18.25" style="7" customWidth="1"/>
    <col min="10" max="10" width="19.625" style="269" customWidth="1"/>
    <col min="11" max="17" width="20.5" style="7" customWidth="1"/>
    <col min="18" max="18" width="8.75" style="7" customWidth="1"/>
    <col min="19" max="43" width="8.75" style="7"/>
  </cols>
  <sheetData>
    <row r="1" spans="1:18" ht="20.100000000000001" customHeight="1">
      <c r="A1" s="709" t="s">
        <v>144</v>
      </c>
      <c r="B1" s="711" t="s">
        <v>145</v>
      </c>
      <c r="C1" s="711" t="s">
        <v>146</v>
      </c>
      <c r="D1" s="713" t="s">
        <v>147</v>
      </c>
      <c r="E1" s="715" t="s">
        <v>148</v>
      </c>
      <c r="F1" s="724" t="s">
        <v>149</v>
      </c>
      <c r="G1" s="717" t="s">
        <v>51</v>
      </c>
      <c r="H1" s="718"/>
      <c r="I1" s="718"/>
      <c r="J1" s="718"/>
      <c r="K1" s="719"/>
    </row>
    <row r="2" spans="1:18" ht="50.1" customHeight="1">
      <c r="A2" s="710"/>
      <c r="B2" s="712"/>
      <c r="C2" s="712"/>
      <c r="D2" s="714"/>
      <c r="E2" s="716"/>
      <c r="F2" s="725"/>
      <c r="G2" s="435" t="s">
        <v>63</v>
      </c>
      <c r="H2" s="720" t="s">
        <v>150</v>
      </c>
      <c r="I2" s="721"/>
      <c r="J2" s="445" t="s">
        <v>151</v>
      </c>
      <c r="K2" s="440" t="s">
        <v>152</v>
      </c>
    </row>
    <row r="3" spans="1:18" ht="18" customHeight="1">
      <c r="A3" s="275" t="s">
        <v>38</v>
      </c>
      <c r="B3" s="276" t="s">
        <v>38</v>
      </c>
      <c r="C3" s="276" t="s">
        <v>26</v>
      </c>
      <c r="D3" s="277" t="s">
        <v>26</v>
      </c>
      <c r="E3" s="278" t="s">
        <v>26</v>
      </c>
      <c r="F3" s="279" t="s">
        <v>26</v>
      </c>
      <c r="G3" s="437" t="s">
        <v>26</v>
      </c>
      <c r="H3" s="722" t="s">
        <v>26</v>
      </c>
      <c r="I3" s="723"/>
      <c r="J3" s="446" t="s">
        <v>26</v>
      </c>
      <c r="K3" s="441" t="s">
        <v>26</v>
      </c>
    </row>
    <row r="4" spans="1:18" s="7" customFormat="1" ht="18" customHeight="1">
      <c r="A4" s="264"/>
      <c r="B4" s="265"/>
      <c r="C4" s="265"/>
      <c r="D4" s="266"/>
      <c r="E4" s="436"/>
      <c r="F4" s="412"/>
      <c r="G4" s="450"/>
      <c r="H4" s="701"/>
      <c r="I4" s="702"/>
      <c r="J4" s="447"/>
      <c r="K4" s="442">
        <f t="shared" ref="K4:K7" si="0">IF(H4="○",G4,IF(G4&lt;J4,G4,J4))</f>
        <v>0</v>
      </c>
      <c r="R4" s="7" t="str">
        <f t="shared" ref="R4:R8" si="1">IF(G4=K4,"○","×")</f>
        <v>○</v>
      </c>
    </row>
    <row r="5" spans="1:18" s="7" customFormat="1" ht="18" customHeight="1">
      <c r="A5" s="264"/>
      <c r="B5" s="265"/>
      <c r="C5" s="265"/>
      <c r="D5" s="266"/>
      <c r="E5" s="436"/>
      <c r="F5" s="412"/>
      <c r="G5" s="450"/>
      <c r="H5" s="701"/>
      <c r="I5" s="702"/>
      <c r="J5" s="447"/>
      <c r="K5" s="442">
        <f t="shared" si="0"/>
        <v>0</v>
      </c>
      <c r="R5" s="7" t="str">
        <f t="shared" si="1"/>
        <v>○</v>
      </c>
    </row>
    <row r="6" spans="1:18" s="7" customFormat="1" ht="18" customHeight="1">
      <c r="A6" s="264"/>
      <c r="B6" s="265"/>
      <c r="C6" s="265"/>
      <c r="D6" s="266"/>
      <c r="E6" s="436"/>
      <c r="F6" s="412"/>
      <c r="G6" s="450"/>
      <c r="H6" s="701"/>
      <c r="I6" s="702"/>
      <c r="J6" s="447"/>
      <c r="K6" s="442">
        <f t="shared" si="0"/>
        <v>0</v>
      </c>
      <c r="R6" s="7" t="str">
        <f t="shared" si="1"/>
        <v>○</v>
      </c>
    </row>
    <row r="7" spans="1:18" s="7" customFormat="1" ht="18" customHeight="1">
      <c r="A7" s="264"/>
      <c r="B7" s="265"/>
      <c r="C7" s="265"/>
      <c r="D7" s="266"/>
      <c r="E7" s="436"/>
      <c r="F7" s="412"/>
      <c r="G7" s="450"/>
      <c r="H7" s="701"/>
      <c r="I7" s="702"/>
      <c r="J7" s="447"/>
      <c r="K7" s="442">
        <f t="shared" si="0"/>
        <v>0</v>
      </c>
      <c r="R7" s="7" t="str">
        <f t="shared" si="1"/>
        <v>○</v>
      </c>
    </row>
    <row r="8" spans="1:18" s="7" customFormat="1" ht="18" customHeight="1" thickBot="1">
      <c r="A8" s="407"/>
      <c r="B8" s="408"/>
      <c r="C8" s="408"/>
      <c r="D8" s="409"/>
      <c r="E8" s="410"/>
      <c r="F8" s="411"/>
      <c r="G8" s="438"/>
      <c r="H8" s="703"/>
      <c r="I8" s="704"/>
      <c r="J8" s="448"/>
      <c r="K8" s="443">
        <f t="shared" ref="K8" si="2">IF(H8="○",G8,IF(G8&lt;J8,G8,J8))</f>
        <v>0</v>
      </c>
      <c r="R8" s="7" t="str">
        <f t="shared" si="1"/>
        <v>○</v>
      </c>
    </row>
    <row r="9" spans="1:18" s="7" customFormat="1" ht="24.95" customHeight="1" thickBot="1">
      <c r="A9" s="726" t="s">
        <v>157</v>
      </c>
      <c r="B9" s="727"/>
      <c r="C9" s="727"/>
      <c r="D9" s="727"/>
      <c r="E9" s="727"/>
      <c r="F9" s="728"/>
      <c r="G9" s="439">
        <f>SUBTOTAL(9,G4:G8)</f>
        <v>0</v>
      </c>
      <c r="H9" s="705" t="s">
        <v>61</v>
      </c>
      <c r="I9" s="706"/>
      <c r="J9" s="449">
        <f>SUBTOTAL(9,J4:J8)</f>
        <v>0</v>
      </c>
      <c r="K9" s="444">
        <f>SUBTOTAL(9,K4:K8)</f>
        <v>0</v>
      </c>
    </row>
    <row r="10" spans="1:18" s="7" customFormat="1">
      <c r="A10" s="268"/>
      <c r="B10" s="268"/>
      <c r="C10" s="268"/>
      <c r="D10" s="268"/>
      <c r="E10" s="268"/>
      <c r="F10" s="268"/>
      <c r="J10" s="269"/>
    </row>
    <row r="14" spans="1:18" s="7" customFormat="1" ht="19.5" thickBot="1">
      <c r="J14" s="269"/>
    </row>
    <row r="15" spans="1:18" s="7" customFormat="1" ht="20.100000000000001" customHeight="1">
      <c r="A15" s="709" t="s">
        <v>144</v>
      </c>
      <c r="B15" s="711" t="s">
        <v>145</v>
      </c>
      <c r="C15" s="711" t="s">
        <v>146</v>
      </c>
      <c r="D15" s="713" t="s">
        <v>147</v>
      </c>
      <c r="E15" s="715" t="s">
        <v>148</v>
      </c>
      <c r="F15" s="724" t="s">
        <v>149</v>
      </c>
      <c r="G15" s="718" t="s">
        <v>20</v>
      </c>
      <c r="H15" s="718"/>
      <c r="I15" s="729"/>
      <c r="J15" s="718" t="s">
        <v>60</v>
      </c>
      <c r="K15" s="718"/>
      <c r="L15" s="718"/>
      <c r="M15" s="718"/>
      <c r="N15" s="718"/>
      <c r="O15" s="718"/>
      <c r="P15" s="718"/>
      <c r="Q15" s="719"/>
    </row>
    <row r="16" spans="1:18" s="7" customFormat="1" ht="50.1" customHeight="1">
      <c r="A16" s="710"/>
      <c r="B16" s="712"/>
      <c r="C16" s="712"/>
      <c r="D16" s="714"/>
      <c r="E16" s="716"/>
      <c r="F16" s="725"/>
      <c r="G16" s="272" t="s">
        <v>158</v>
      </c>
      <c r="H16" s="280" t="s">
        <v>153</v>
      </c>
      <c r="I16" s="281" t="s">
        <v>154</v>
      </c>
      <c r="J16" s="282" t="s">
        <v>63</v>
      </c>
      <c r="K16" s="735" t="s">
        <v>155</v>
      </c>
      <c r="L16" s="735"/>
      <c r="M16" s="271" t="s">
        <v>156</v>
      </c>
      <c r="N16" s="420" t="s">
        <v>187</v>
      </c>
      <c r="O16" s="357" t="s">
        <v>188</v>
      </c>
      <c r="P16" s="357" t="s">
        <v>189</v>
      </c>
      <c r="Q16" s="283" t="s">
        <v>152</v>
      </c>
    </row>
    <row r="17" spans="1:17" s="7" customFormat="1" ht="18" customHeight="1" thickBot="1">
      <c r="A17" s="284" t="s">
        <v>26</v>
      </c>
      <c r="B17" s="285" t="s">
        <v>38</v>
      </c>
      <c r="C17" s="285" t="s">
        <v>26</v>
      </c>
      <c r="D17" s="286" t="s">
        <v>26</v>
      </c>
      <c r="E17" s="287" t="s">
        <v>26</v>
      </c>
      <c r="F17" s="288" t="s">
        <v>26</v>
      </c>
      <c r="G17" s="286" t="s">
        <v>26</v>
      </c>
      <c r="H17" s="287" t="s">
        <v>26</v>
      </c>
      <c r="I17" s="289" t="s">
        <v>26</v>
      </c>
      <c r="J17" s="290" t="s">
        <v>26</v>
      </c>
      <c r="K17" s="736" t="s">
        <v>26</v>
      </c>
      <c r="L17" s="736"/>
      <c r="M17" s="287" t="s">
        <v>26</v>
      </c>
      <c r="N17" s="421" t="s">
        <v>26</v>
      </c>
      <c r="O17" s="421" t="s">
        <v>26</v>
      </c>
      <c r="P17" s="421" t="s">
        <v>26</v>
      </c>
      <c r="Q17" s="288" t="s">
        <v>26</v>
      </c>
    </row>
    <row r="18" spans="1:17" s="7" customFormat="1" ht="18" customHeight="1">
      <c r="A18" s="260"/>
      <c r="B18" s="261"/>
      <c r="C18" s="261"/>
      <c r="D18" s="262"/>
      <c r="E18" s="263"/>
      <c r="F18" s="273"/>
      <c r="G18" s="292"/>
      <c r="H18" s="292"/>
      <c r="I18" s="419"/>
      <c r="J18" s="424"/>
      <c r="K18" s="707"/>
      <c r="L18" s="707"/>
      <c r="M18" s="263"/>
      <c r="N18" s="425"/>
      <c r="O18" s="425"/>
      <c r="P18" s="425"/>
      <c r="Q18" s="125">
        <f>IF(K18="○",J18,IF(N18&lt;J18,N18,J18))</f>
        <v>0</v>
      </c>
    </row>
    <row r="19" spans="1:17" s="7" customFormat="1" ht="18" customHeight="1">
      <c r="A19" s="264"/>
      <c r="B19" s="265"/>
      <c r="C19" s="265"/>
      <c r="D19" s="266"/>
      <c r="E19" s="267"/>
      <c r="F19" s="274"/>
      <c r="G19" s="293"/>
      <c r="H19" s="293"/>
      <c r="I19" s="417"/>
      <c r="J19" s="418"/>
      <c r="K19" s="708"/>
      <c r="L19" s="708"/>
      <c r="M19" s="270"/>
      <c r="N19" s="422"/>
      <c r="O19" s="422"/>
      <c r="P19" s="422"/>
      <c r="Q19" s="152">
        <f>IF(K19="○",J19,IF(N19&lt;J19,N19,J19))</f>
        <v>0</v>
      </c>
    </row>
    <row r="20" spans="1:17" s="7" customFormat="1" ht="18" customHeight="1">
      <c r="A20" s="264"/>
      <c r="B20" s="265"/>
      <c r="C20" s="265"/>
      <c r="D20" s="266"/>
      <c r="E20" s="267"/>
      <c r="F20" s="274"/>
      <c r="G20" s="293"/>
      <c r="H20" s="293"/>
      <c r="I20" s="417"/>
      <c r="J20" s="418"/>
      <c r="K20" s="708"/>
      <c r="L20" s="708"/>
      <c r="M20" s="270"/>
      <c r="N20" s="422"/>
      <c r="O20" s="422"/>
      <c r="P20" s="433"/>
      <c r="Q20" s="152">
        <f t="shared" ref="Q20:Q21" si="3">IF(K20="○",J20,IF(N20&lt;J20,N20,J20))</f>
        <v>0</v>
      </c>
    </row>
    <row r="21" spans="1:17" s="7" customFormat="1" ht="18" customHeight="1">
      <c r="A21" s="264"/>
      <c r="B21" s="265"/>
      <c r="C21" s="265"/>
      <c r="D21" s="266"/>
      <c r="E21" s="267"/>
      <c r="F21" s="274"/>
      <c r="G21" s="293"/>
      <c r="H21" s="293"/>
      <c r="I21" s="417"/>
      <c r="J21" s="418"/>
      <c r="K21" s="708"/>
      <c r="L21" s="708"/>
      <c r="M21" s="270"/>
      <c r="N21" s="422"/>
      <c r="O21" s="422"/>
      <c r="P21" s="433"/>
      <c r="Q21" s="152">
        <f t="shared" si="3"/>
        <v>0</v>
      </c>
    </row>
    <row r="22" spans="1:17" s="7" customFormat="1" ht="18" customHeight="1" thickBot="1">
      <c r="A22" s="426"/>
      <c r="B22" s="427"/>
      <c r="C22" s="427"/>
      <c r="D22" s="413"/>
      <c r="E22" s="428"/>
      <c r="F22" s="429"/>
      <c r="G22" s="430"/>
      <c r="H22" s="431"/>
      <c r="I22" s="432"/>
      <c r="J22" s="294"/>
      <c r="K22" s="733"/>
      <c r="L22" s="733"/>
      <c r="M22" s="291"/>
      <c r="N22" s="423"/>
      <c r="O22" s="423"/>
      <c r="P22" s="434"/>
      <c r="Q22" s="224"/>
    </row>
    <row r="23" spans="1:17" s="7" customFormat="1" ht="24.95" customHeight="1" thickBot="1">
      <c r="A23" s="730" t="s">
        <v>157</v>
      </c>
      <c r="B23" s="731"/>
      <c r="C23" s="731"/>
      <c r="D23" s="731"/>
      <c r="E23" s="731"/>
      <c r="F23" s="732"/>
      <c r="G23" s="414">
        <f>SUBTOTAL(9,G18:G22)</f>
        <v>0</v>
      </c>
      <c r="H23" s="414">
        <f>SUBTOTAL(9,H18:H22)</f>
        <v>0</v>
      </c>
      <c r="I23" s="415">
        <f>SUBTOTAL(9,I18:I22)</f>
        <v>0</v>
      </c>
      <c r="J23" s="416">
        <f>SUBTOTAL(9,J18:J22)</f>
        <v>0</v>
      </c>
      <c r="K23" s="734" t="s">
        <v>61</v>
      </c>
      <c r="L23" s="734"/>
      <c r="M23" s="57">
        <f>SUBTOTAL(9,M18:M22)</f>
        <v>0</v>
      </c>
      <c r="N23" s="61">
        <f>SUBTOTAL(9,N18:N22)</f>
        <v>0</v>
      </c>
      <c r="O23" s="61">
        <f>SUBTOTAL(9,O18:O22)</f>
        <v>0</v>
      </c>
      <c r="P23" s="61"/>
      <c r="Q23" s="63">
        <f>SUBTOTAL(9,Q18:Q22)</f>
        <v>0</v>
      </c>
    </row>
  </sheetData>
  <autoFilter ref="A17:Q21">
    <filterColumn colId="10" showButton="0"/>
  </autoFilter>
  <mergeCells count="33">
    <mergeCell ref="J15:Q15"/>
    <mergeCell ref="K16:L16"/>
    <mergeCell ref="K17:L17"/>
    <mergeCell ref="A15:A16"/>
    <mergeCell ref="B15:B16"/>
    <mergeCell ref="C15:C16"/>
    <mergeCell ref="D15:D16"/>
    <mergeCell ref="A23:F23"/>
    <mergeCell ref="K22:L22"/>
    <mergeCell ref="K23:L23"/>
    <mergeCell ref="K21:L21"/>
    <mergeCell ref="K20:L20"/>
    <mergeCell ref="H9:I9"/>
    <mergeCell ref="K18:L18"/>
    <mergeCell ref="K19:L19"/>
    <mergeCell ref="A1:A2"/>
    <mergeCell ref="B1:B2"/>
    <mergeCell ref="C1:C2"/>
    <mergeCell ref="D1:D2"/>
    <mergeCell ref="E1:E2"/>
    <mergeCell ref="E15:E16"/>
    <mergeCell ref="G1:K1"/>
    <mergeCell ref="H2:I2"/>
    <mergeCell ref="H3:I3"/>
    <mergeCell ref="F1:F2"/>
    <mergeCell ref="F15:F16"/>
    <mergeCell ref="A9:F9"/>
    <mergeCell ref="G15:I15"/>
    <mergeCell ref="H7:I7"/>
    <mergeCell ref="H4:I4"/>
    <mergeCell ref="H5:I5"/>
    <mergeCell ref="H6:I6"/>
    <mergeCell ref="H8:I8"/>
  </mergeCells>
  <phoneticPr fontId="1"/>
  <conditionalFormatting sqref="M18 J4:J8 M19:P22">
    <cfRule type="expression" dxfId="0" priority="3">
      <formula>$H4="○"</formula>
    </cfRule>
  </conditionalFormatting>
  <dataValidations disablePrompts="1" count="1">
    <dataValidation type="list" allowBlank="1" showInputMessage="1" showErrorMessage="1" sqref="H22 H8:I8 H4:H7 K18:L22">
      <formula1>"○,×"</formula1>
    </dataValidation>
  </dataValidations>
  <pageMargins left="0.70866141732283472" right="0.70866141732283472" top="0.74803149606299213" bottom="0.74803149606299213" header="0.31496062992125984" footer="0.31496062992125984"/>
  <pageSetup paperSize="8" scale="51" orientation="landscape" r:id="rId1"/>
  <headerFooter scaleWithDoc="0" alignWithMargins="0">
    <oddHeader>&amp;C棚卸資産</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20"/>
  <sheetViews>
    <sheetView tabSelected="1" zoomScale="70" zoomScaleNormal="70" zoomScaleSheetLayoutView="80" workbookViewId="0">
      <selection activeCell="E6" sqref="E6"/>
    </sheetView>
  </sheetViews>
  <sheetFormatPr defaultRowHeight="18.75"/>
  <cols>
    <col min="1" max="1" width="2.25" customWidth="1"/>
    <col min="2" max="2" width="32.25" bestFit="1" customWidth="1"/>
    <col min="3" max="3" width="51.125" customWidth="1"/>
    <col min="4" max="4" width="20.5" customWidth="1"/>
    <col min="5" max="5" width="12.875" bestFit="1" customWidth="1"/>
    <col min="6" max="6" width="11.25" style="8" bestFit="1" customWidth="1"/>
    <col min="7" max="7" width="13.375" style="8" bestFit="1" customWidth="1"/>
    <col min="8" max="8" width="22.25" bestFit="1" customWidth="1"/>
    <col min="9" max="9" width="42.25" bestFit="1" customWidth="1"/>
    <col min="10" max="10" width="32.25" bestFit="1" customWidth="1"/>
    <col min="11" max="11" width="16.375" bestFit="1" customWidth="1"/>
    <col min="12" max="12" width="22.25" customWidth="1"/>
    <col min="13" max="13" width="22.25" bestFit="1" customWidth="1"/>
    <col min="14" max="14" width="18.25" bestFit="1" customWidth="1"/>
    <col min="16" max="16" width="13.25" bestFit="1" customWidth="1"/>
  </cols>
  <sheetData>
    <row r="1" spans="2:18">
      <c r="H1" s="4" t="s">
        <v>105</v>
      </c>
    </row>
    <row r="2" spans="2:18" ht="18" customHeight="1">
      <c r="B2" s="537" t="s">
        <v>44</v>
      </c>
      <c r="C2" s="737" t="s">
        <v>90</v>
      </c>
      <c r="D2" s="737" t="s">
        <v>84</v>
      </c>
      <c r="E2" s="646" t="s">
        <v>51</v>
      </c>
      <c r="F2" s="738"/>
      <c r="G2" s="546"/>
      <c r="H2" s="595" t="s">
        <v>179</v>
      </c>
      <c r="I2" s="595" t="s">
        <v>180</v>
      </c>
      <c r="J2" s="583" t="s">
        <v>181</v>
      </c>
      <c r="K2" s="583" t="s">
        <v>186</v>
      </c>
      <c r="L2" s="583" t="s">
        <v>183</v>
      </c>
      <c r="M2" s="583" t="s">
        <v>184</v>
      </c>
    </row>
    <row r="3" spans="2:18" ht="37.5">
      <c r="B3" s="537"/>
      <c r="C3" s="737"/>
      <c r="D3" s="737"/>
      <c r="E3" s="26" t="s">
        <v>85</v>
      </c>
      <c r="F3" s="26" t="s">
        <v>234</v>
      </c>
      <c r="G3" s="26" t="s">
        <v>235</v>
      </c>
      <c r="H3" s="595"/>
      <c r="I3" s="595"/>
      <c r="J3" s="595"/>
      <c r="K3" s="595"/>
      <c r="L3" s="595"/>
      <c r="M3" s="595"/>
    </row>
    <row r="4" spans="2:18">
      <c r="B4" s="20" t="s">
        <v>185</v>
      </c>
      <c r="C4" s="20" t="s">
        <v>185</v>
      </c>
      <c r="D4" s="20" t="s">
        <v>185</v>
      </c>
      <c r="E4" s="20" t="s">
        <v>185</v>
      </c>
      <c r="F4" s="20" t="s">
        <v>185</v>
      </c>
      <c r="G4" s="20" t="s">
        <v>185</v>
      </c>
      <c r="H4" s="20" t="s">
        <v>185</v>
      </c>
      <c r="I4" s="20" t="s">
        <v>185</v>
      </c>
      <c r="J4" s="20" t="s">
        <v>185</v>
      </c>
      <c r="K4" s="20" t="s">
        <v>185</v>
      </c>
      <c r="L4" s="20" t="s">
        <v>185</v>
      </c>
      <c r="M4" s="20" t="s">
        <v>185</v>
      </c>
    </row>
    <row r="5" spans="2:18" ht="18" customHeight="1">
      <c r="B5" s="9"/>
      <c r="C5" s="404"/>
      <c r="D5" s="405"/>
      <c r="E5" s="376"/>
      <c r="F5" s="376"/>
      <c r="G5" s="376"/>
      <c r="H5" s="2"/>
      <c r="I5" s="2"/>
      <c r="J5" s="2"/>
      <c r="K5" s="19"/>
      <c r="L5" s="2"/>
      <c r="M5" s="2"/>
    </row>
    <row r="6" spans="2:18" ht="18" customHeight="1">
      <c r="B6" s="9"/>
      <c r="C6" s="404"/>
      <c r="D6" s="405"/>
      <c r="E6" s="376"/>
      <c r="F6" s="376"/>
      <c r="G6" s="376"/>
      <c r="H6" s="2"/>
      <c r="I6" s="2"/>
      <c r="J6" s="2"/>
      <c r="K6" s="19"/>
      <c r="L6" s="2"/>
      <c r="M6" s="2"/>
    </row>
    <row r="7" spans="2:18" ht="18" customHeight="1">
      <c r="B7" s="9"/>
      <c r="C7" s="404"/>
      <c r="D7" s="405"/>
      <c r="E7" s="376"/>
      <c r="F7" s="376"/>
      <c r="G7" s="376"/>
      <c r="H7" s="2"/>
      <c r="I7" s="2"/>
      <c r="J7" s="2"/>
      <c r="K7" s="19"/>
      <c r="L7" s="2"/>
      <c r="M7" s="2"/>
      <c r="O7" s="7"/>
      <c r="P7" s="7"/>
    </row>
    <row r="8" spans="2:18" ht="18" customHeight="1">
      <c r="B8" s="9"/>
      <c r="C8" s="404"/>
      <c r="D8" s="405"/>
      <c r="E8" s="376"/>
      <c r="F8" s="376"/>
      <c r="G8" s="376"/>
      <c r="H8" s="2"/>
      <c r="I8" s="2"/>
      <c r="J8" s="2"/>
      <c r="K8" s="19"/>
      <c r="L8" s="2"/>
      <c r="M8" s="2"/>
      <c r="O8" s="7"/>
      <c r="P8" s="7"/>
    </row>
    <row r="9" spans="2:18" ht="18" customHeight="1">
      <c r="B9" s="9"/>
      <c r="C9" s="404"/>
      <c r="D9" s="405"/>
      <c r="E9" s="376"/>
      <c r="F9" s="376"/>
      <c r="G9" s="376"/>
      <c r="H9" s="2"/>
      <c r="I9" s="2"/>
      <c r="J9" s="2"/>
      <c r="K9" s="19"/>
      <c r="L9" s="2"/>
      <c r="M9" s="2"/>
      <c r="O9" s="7"/>
      <c r="P9" s="7"/>
    </row>
    <row r="10" spans="2:18">
      <c r="B10" s="739" t="s">
        <v>172</v>
      </c>
      <c r="C10" s="739"/>
      <c r="D10" s="739"/>
      <c r="E10" s="406">
        <f>SUBTOTAL(9,E5:E9)</f>
        <v>0</v>
      </c>
      <c r="F10" s="406">
        <f>SUBTOTAL(9,F5:F9)</f>
        <v>0</v>
      </c>
      <c r="G10" s="406">
        <f>SUBTOTAL(9,G5:G9)</f>
        <v>0</v>
      </c>
      <c r="H10" s="406" t="s">
        <v>61</v>
      </c>
      <c r="I10" s="406" t="s">
        <v>61</v>
      </c>
      <c r="J10" s="406" t="s">
        <v>61</v>
      </c>
      <c r="K10" s="406" t="s">
        <v>61</v>
      </c>
      <c r="L10" s="406" t="s">
        <v>61</v>
      </c>
      <c r="M10" s="406" t="s">
        <v>61</v>
      </c>
    </row>
    <row r="11" spans="2:18">
      <c r="E11" s="39"/>
    </row>
    <row r="12" spans="2:18" ht="18" customHeight="1">
      <c r="B12" s="537" t="s">
        <v>44</v>
      </c>
      <c r="C12" s="737" t="s">
        <v>90</v>
      </c>
      <c r="D12" s="737" t="s">
        <v>84</v>
      </c>
      <c r="E12" s="737" t="s">
        <v>60</v>
      </c>
      <c r="F12" s="737"/>
      <c r="G12" s="737"/>
      <c r="H12" s="737"/>
      <c r="I12" s="595" t="s">
        <v>179</v>
      </c>
      <c r="J12" s="595" t="s">
        <v>180</v>
      </c>
      <c r="K12" s="583" t="s">
        <v>181</v>
      </c>
      <c r="L12" s="595" t="s">
        <v>182</v>
      </c>
      <c r="M12" s="583" t="s">
        <v>183</v>
      </c>
      <c r="N12" s="583" t="s">
        <v>184</v>
      </c>
    </row>
    <row r="13" spans="2:18" ht="54.4" customHeight="1">
      <c r="B13" s="537"/>
      <c r="C13" s="737"/>
      <c r="D13" s="737"/>
      <c r="E13" s="26" t="s">
        <v>85</v>
      </c>
      <c r="F13" s="26" t="s">
        <v>236</v>
      </c>
      <c r="G13" s="26" t="s">
        <v>237</v>
      </c>
      <c r="H13" s="26" t="s">
        <v>238</v>
      </c>
      <c r="I13" s="595"/>
      <c r="J13" s="595"/>
      <c r="K13" s="595"/>
      <c r="L13" s="595"/>
      <c r="M13" s="595"/>
      <c r="N13" s="595"/>
    </row>
    <row r="14" spans="2:18">
      <c r="B14" s="20" t="s">
        <v>185</v>
      </c>
      <c r="C14" s="26" t="s">
        <v>26</v>
      </c>
      <c r="D14" s="26" t="s">
        <v>26</v>
      </c>
      <c r="E14" s="26" t="s">
        <v>26</v>
      </c>
      <c r="F14" s="26" t="s">
        <v>26</v>
      </c>
      <c r="G14" s="26" t="s">
        <v>26</v>
      </c>
      <c r="H14" s="26" t="s">
        <v>26</v>
      </c>
      <c r="I14" s="17" t="s">
        <v>26</v>
      </c>
      <c r="J14" s="17" t="s">
        <v>26</v>
      </c>
      <c r="K14" s="17" t="s">
        <v>26</v>
      </c>
      <c r="L14" s="17" t="s">
        <v>26</v>
      </c>
      <c r="M14" s="17" t="s">
        <v>26</v>
      </c>
      <c r="N14" s="17" t="s">
        <v>26</v>
      </c>
    </row>
    <row r="15" spans="2:18">
      <c r="B15" s="9"/>
      <c r="C15" s="404"/>
      <c r="D15" s="405"/>
      <c r="E15" s="376">
        <f t="shared" ref="E15:E19" si="0">G15+H15</f>
        <v>0</v>
      </c>
      <c r="F15" s="376"/>
      <c r="G15" s="376"/>
      <c r="H15" s="376"/>
      <c r="I15" s="404"/>
      <c r="J15" s="2"/>
      <c r="K15" s="2"/>
      <c r="L15" s="374"/>
      <c r="M15" s="2"/>
      <c r="N15" s="2"/>
      <c r="R15" s="7"/>
    </row>
    <row r="16" spans="2:18">
      <c r="B16" s="9"/>
      <c r="C16" s="404"/>
      <c r="D16" s="405"/>
      <c r="E16" s="376">
        <f t="shared" si="0"/>
        <v>0</v>
      </c>
      <c r="F16" s="376"/>
      <c r="G16" s="376"/>
      <c r="H16" s="376"/>
      <c r="I16" s="404"/>
      <c r="J16" s="2"/>
      <c r="K16" s="2"/>
      <c r="L16" s="374"/>
      <c r="M16" s="2"/>
      <c r="N16" s="2"/>
      <c r="R16" s="7"/>
    </row>
    <row r="17" spans="2:18">
      <c r="B17" s="9"/>
      <c r="C17" s="404"/>
      <c r="D17" s="405"/>
      <c r="E17" s="376">
        <f>G17+H17</f>
        <v>0</v>
      </c>
      <c r="F17" s="376"/>
      <c r="G17" s="376"/>
      <c r="H17" s="376"/>
      <c r="I17" s="404"/>
      <c r="J17" s="2"/>
      <c r="K17" s="2"/>
      <c r="L17" s="374"/>
      <c r="M17" s="2"/>
      <c r="N17" s="2"/>
      <c r="R17" s="7"/>
    </row>
    <row r="18" spans="2:18">
      <c r="B18" s="9"/>
      <c r="C18" s="404"/>
      <c r="D18" s="405"/>
      <c r="E18" s="376">
        <f t="shared" si="0"/>
        <v>0</v>
      </c>
      <c r="F18" s="376"/>
      <c r="G18" s="376"/>
      <c r="H18" s="376"/>
      <c r="I18" s="404"/>
      <c r="J18" s="2"/>
      <c r="K18" s="2"/>
      <c r="L18" s="374"/>
      <c r="M18" s="2"/>
      <c r="N18" s="2"/>
      <c r="R18" s="7"/>
    </row>
    <row r="19" spans="2:18">
      <c r="B19" s="9"/>
      <c r="C19" s="404"/>
      <c r="D19" s="405"/>
      <c r="E19" s="376">
        <f t="shared" si="0"/>
        <v>0</v>
      </c>
      <c r="F19" s="376"/>
      <c r="G19" s="376"/>
      <c r="H19" s="376"/>
      <c r="I19" s="404"/>
      <c r="J19" s="2"/>
      <c r="K19" s="2"/>
      <c r="L19" s="374"/>
      <c r="M19" s="2"/>
      <c r="N19" s="2"/>
      <c r="R19" s="7"/>
    </row>
    <row r="20" spans="2:18">
      <c r="B20" s="739" t="s">
        <v>4</v>
      </c>
      <c r="C20" s="739"/>
      <c r="D20" s="739"/>
      <c r="E20" s="406">
        <f>SUBTOTAL(9,E15:E19)</f>
        <v>0</v>
      </c>
      <c r="F20" s="406">
        <f>SUBTOTAL(9,F15:F19)</f>
        <v>0</v>
      </c>
      <c r="G20" s="406">
        <f>SUBTOTAL(9,G15:G19)</f>
        <v>0</v>
      </c>
      <c r="H20" s="406">
        <f>SUBTOTAL(9,H15:H19)</f>
        <v>0</v>
      </c>
      <c r="I20" s="406" t="s">
        <v>61</v>
      </c>
      <c r="J20" s="406" t="s">
        <v>61</v>
      </c>
      <c r="K20" s="406">
        <f>SUBTOTAL(9,K17:K19)</f>
        <v>0</v>
      </c>
      <c r="L20" s="406">
        <f>SUBTOTAL(9,L17:L19)</f>
        <v>0</v>
      </c>
      <c r="M20" s="406" t="s">
        <v>61</v>
      </c>
      <c r="N20" s="406" t="s">
        <v>61</v>
      </c>
    </row>
  </sheetData>
  <autoFilter ref="B4:M9"/>
  <mergeCells count="22">
    <mergeCell ref="H2:H3"/>
    <mergeCell ref="E12:H12"/>
    <mergeCell ref="I12:I13"/>
    <mergeCell ref="E2:G2"/>
    <mergeCell ref="B20:D20"/>
    <mergeCell ref="B2:B3"/>
    <mergeCell ref="C2:C3"/>
    <mergeCell ref="D2:D3"/>
    <mergeCell ref="B12:B13"/>
    <mergeCell ref="C12:C13"/>
    <mergeCell ref="D12:D13"/>
    <mergeCell ref="B10:D10"/>
    <mergeCell ref="I2:I3"/>
    <mergeCell ref="N12:N13"/>
    <mergeCell ref="J2:J3"/>
    <mergeCell ref="K2:K3"/>
    <mergeCell ref="L2:L3"/>
    <mergeCell ref="M2:M3"/>
    <mergeCell ref="J12:J13"/>
    <mergeCell ref="K12:K13"/>
    <mergeCell ref="L12:L13"/>
    <mergeCell ref="M12:M13"/>
  </mergeCells>
  <phoneticPr fontId="1"/>
  <dataValidations disablePrompts="1" count="1">
    <dataValidation type="list" allowBlank="1" showInputMessage="1" showErrorMessage="1" sqref="D5:D9 D15:D19">
      <formula1>"未払金,未払費用,前受金,前受収益,その他"</formula1>
    </dataValidation>
  </dataValidations>
  <pageMargins left="0.70866141732283472" right="0.70866141732283472" top="0.74803149606299213" bottom="0.74803149606299213" header="0.31496062992125984" footer="0.31496062992125984"/>
  <pageSetup paperSize="8" scale="56" orientation="landscape" r:id="rId1"/>
  <headerFooter scaleWithDoc="0" alignWithMargins="0">
    <oddHeader>&amp;Cその他負債</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B5:B9 B15:B19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作業要領</vt:lpstr>
      <vt:lpstr>貸倒実績率</vt:lpstr>
      <vt:lpstr>現金預金</vt:lpstr>
      <vt:lpstr>未収金・長期延滞債権</vt:lpstr>
      <vt:lpstr>貸付金</vt:lpstr>
      <vt:lpstr>有価証券 (その他)</vt:lpstr>
      <vt:lpstr>出資金</vt:lpstr>
      <vt:lpstr>基金</vt:lpstr>
      <vt:lpstr>その他資産</vt:lpstr>
      <vt:lpstr>地方債</vt:lpstr>
      <vt:lpstr>賞与等引当金</vt:lpstr>
      <vt:lpstr>損失補償等引当金</vt:lpstr>
      <vt:lpstr>退職手当引当金</vt:lpstr>
      <vt:lpstr>債務負担行為</vt:lpstr>
      <vt:lpstr>棚卸資産</vt:lpstr>
      <vt:lpstr>その他負債</vt:lpstr>
      <vt:lpstr>その他資産!Print_Area</vt:lpstr>
      <vt:lpstr>その他負債!Print_Area</vt:lpstr>
      <vt:lpstr>基金!Print_Area</vt:lpstr>
      <vt:lpstr>債務負担行為!Print_Area</vt:lpstr>
      <vt:lpstr>出資金!Print_Area</vt:lpstr>
      <vt:lpstr>賞与等引当金!Print_Area</vt:lpstr>
      <vt:lpstr>損失補償等引当金!Print_Area</vt:lpstr>
      <vt:lpstr>貸付金!Print_Area</vt:lpstr>
      <vt:lpstr>退職手当引当金!Print_Area</vt:lpstr>
      <vt:lpstr>棚卸資産!Print_Area</vt:lpstr>
      <vt:lpstr>地方債!Print_Area</vt:lpstr>
      <vt:lpstr>未収金・長期延滞債権!Print_Area</vt:lpstr>
      <vt:lpstr>'有価証券 (その他)'!Print_Area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hashimoto</dc:creator>
  <cp:lastModifiedBy>福山市</cp:lastModifiedBy>
  <cp:lastPrinted>2025-01-15T05:06:53Z</cp:lastPrinted>
  <dcterms:created xsi:type="dcterms:W3CDTF">2019-04-01T05:00:21Z</dcterms:created>
  <dcterms:modified xsi:type="dcterms:W3CDTF">2025-01-17T11:04:38Z</dcterms:modified>
</cp:coreProperties>
</file>