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backupFile="1"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8_{410AC588-2C2B-4014-A595-2317BFDD1828}" xr6:coauthVersionLast="47" xr6:coauthVersionMax="47" xr10:uidLastSave="{00000000-0000-0000-0000-000000000000}"/>
  <bookViews>
    <workbookView xWindow="-110" yWindow="-110" windowWidth="19420" windowHeight="11500" tabRatio="597" activeTab="3" xr2:uid="{00000000-000D-0000-FFFF-FFFF00000000}"/>
  </bookViews>
  <sheets>
    <sheet name="使い方" sheetId="9" r:id="rId1"/>
    <sheet name="登録管理台帳" sheetId="1" r:id="rId2"/>
    <sheet name="名簿掲載情報" sheetId="5" r:id="rId3"/>
    <sheet name="資格者名簿（2023以降用）" sheetId="10" r:id="rId4"/>
    <sheet name="名簿表紙（～2023）" sheetId="6" r:id="rId5"/>
    <sheet name="資格者名簿（2014.10.30～2023）" sheetId="7" r:id="rId6"/>
    <sheet name="プルダウンリスト" sheetId="8" r:id="rId7"/>
    <sheet name="資格者名簿（～2014.10.15）" sheetId="4" r:id="rId8"/>
  </sheets>
  <definedNames>
    <definedName name="_xlnm._FilterDatabase" localSheetId="3" hidden="1">'資格者名簿（2023以降用）'!$A$3:$I$3</definedName>
    <definedName name="_xlnm._FilterDatabase" localSheetId="1" hidden="1">登録管理台帳!$A$10:$AN$194</definedName>
    <definedName name="_xlnm._FilterDatabase" localSheetId="2" hidden="1">名簿掲載情報!$A$16:$M$66</definedName>
    <definedName name="_xlnm.Print_Area" localSheetId="7">'資格者名簿（～2014.10.15）'!$B$1:$AL$386</definedName>
    <definedName name="_xlnm.Print_Area" localSheetId="5">'資格者名簿（2014.10.30～2023）'!$B$6:$AL$503</definedName>
    <definedName name="_xlnm.Print_Area" localSheetId="3">'資格者名簿（2023以降用）'!$A$1:$I$73</definedName>
    <definedName name="_xlnm.Print_Area" localSheetId="2">名簿掲載情報!$A$16:$O$198</definedName>
    <definedName name="_xlnm.Print_Area" localSheetId="4">'名簿表紙（～2023）'!$A$7:$I$62</definedName>
    <definedName name="_xlnm.Print_Titles" localSheetId="7">'資格者名簿（～2014.10.15）'!$1:$1</definedName>
    <definedName name="_xlnm.Print_Titles" localSheetId="5">'資格者名簿（2014.10.30～2023）'!$6:$6</definedName>
    <definedName name="_xlnm.Print_Titles" localSheetId="3">'資格者名簿（2023以降用）'!$1:$3</definedName>
    <definedName name="_xlnm.Print_Titles" localSheetId="1">登録管理台帳!$3:$9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7" i="5" l="1"/>
  <c r="B87" i="5"/>
  <c r="D87" i="5"/>
  <c r="E87" i="5"/>
  <c r="F87" i="5"/>
  <c r="G87" i="5"/>
  <c r="H87" i="5"/>
  <c r="I87" i="5"/>
  <c r="J87" i="5"/>
  <c r="K87" i="5"/>
  <c r="L87" i="5"/>
  <c r="M87" i="5"/>
  <c r="N87" i="5"/>
  <c r="AK195" i="1" l="1"/>
  <c r="AJ195" i="1"/>
  <c r="O87" i="5" s="1"/>
  <c r="AL195" i="1" l="1"/>
  <c r="C87" i="5"/>
  <c r="A86" i="5"/>
  <c r="B86" i="5"/>
  <c r="D86" i="5"/>
  <c r="E86" i="5"/>
  <c r="F86" i="5"/>
  <c r="G86" i="5"/>
  <c r="H86" i="5"/>
  <c r="I86" i="5"/>
  <c r="J86" i="5"/>
  <c r="K86" i="5"/>
  <c r="L86" i="5"/>
  <c r="M86" i="5"/>
  <c r="N86" i="5"/>
  <c r="AK194" i="1"/>
  <c r="AL194" i="1" s="1"/>
  <c r="AJ194" i="1"/>
  <c r="O86" i="5" s="1"/>
  <c r="C86" i="5" l="1"/>
  <c r="A85" i="5"/>
  <c r="B85" i="5"/>
  <c r="D85" i="5"/>
  <c r="E85" i="5"/>
  <c r="F85" i="5"/>
  <c r="G85" i="5"/>
  <c r="H85" i="5"/>
  <c r="I85" i="5"/>
  <c r="J85" i="5"/>
  <c r="K85" i="5"/>
  <c r="L85" i="5"/>
  <c r="M85" i="5"/>
  <c r="N85" i="5"/>
  <c r="AK193" i="1" l="1"/>
  <c r="AJ193" i="1"/>
  <c r="O85" i="5" s="1"/>
  <c r="AL193" i="1" l="1"/>
  <c r="C85" i="5"/>
  <c r="A84" i="5"/>
  <c r="B84" i="5"/>
  <c r="D84" i="5"/>
  <c r="E84" i="5"/>
  <c r="F84" i="5"/>
  <c r="G84" i="5"/>
  <c r="H84" i="5"/>
  <c r="I84" i="5"/>
  <c r="J84" i="5"/>
  <c r="K84" i="5"/>
  <c r="L84" i="5"/>
  <c r="M84" i="5"/>
  <c r="N84" i="5"/>
  <c r="AK192" i="1"/>
  <c r="AL192" i="1" s="1"/>
  <c r="AJ192" i="1"/>
  <c r="O84" i="5" s="1"/>
  <c r="C84" i="5" l="1"/>
  <c r="A83" i="5"/>
  <c r="B83" i="5"/>
  <c r="D83" i="5"/>
  <c r="E83" i="5"/>
  <c r="F83" i="5"/>
  <c r="G83" i="5"/>
  <c r="H83" i="5"/>
  <c r="I83" i="5"/>
  <c r="J83" i="5"/>
  <c r="K83" i="5"/>
  <c r="L83" i="5"/>
  <c r="M83" i="5"/>
  <c r="N83" i="5"/>
  <c r="AK191" i="1"/>
  <c r="AL191" i="1" s="1"/>
  <c r="AJ191" i="1"/>
  <c r="O83" i="5" s="1"/>
  <c r="C83" i="5" l="1"/>
  <c r="A82" i="5"/>
  <c r="B82" i="5"/>
  <c r="D82" i="5"/>
  <c r="E82" i="5"/>
  <c r="F82" i="5"/>
  <c r="G82" i="5"/>
  <c r="H82" i="5"/>
  <c r="I82" i="5"/>
  <c r="J82" i="5"/>
  <c r="K82" i="5"/>
  <c r="L82" i="5"/>
  <c r="M82" i="5"/>
  <c r="N82" i="5"/>
  <c r="AK190" i="1"/>
  <c r="AL190" i="1" s="1"/>
  <c r="AJ190" i="1"/>
  <c r="O82" i="5" s="1"/>
  <c r="C82" i="5" l="1"/>
  <c r="A81" i="5"/>
  <c r="B81" i="5"/>
  <c r="D81" i="5"/>
  <c r="E81" i="5"/>
  <c r="F81" i="5"/>
  <c r="G81" i="5"/>
  <c r="H81" i="5"/>
  <c r="I81" i="5"/>
  <c r="J81" i="5"/>
  <c r="K81" i="5"/>
  <c r="L81" i="5"/>
  <c r="M81" i="5"/>
  <c r="N81" i="5"/>
  <c r="AK189" i="1"/>
  <c r="AL189" i="1" s="1"/>
  <c r="AJ189" i="1"/>
  <c r="O81" i="5" s="1"/>
  <c r="C81" i="5" l="1"/>
  <c r="A80" i="5"/>
  <c r="B80" i="5"/>
  <c r="D80" i="5"/>
  <c r="E80" i="5"/>
  <c r="F80" i="5"/>
  <c r="G80" i="5"/>
  <c r="H80" i="5"/>
  <c r="I80" i="5"/>
  <c r="J80" i="5"/>
  <c r="K80" i="5"/>
  <c r="L80" i="5"/>
  <c r="M80" i="5"/>
  <c r="N80" i="5"/>
  <c r="AJ188" i="1"/>
  <c r="O80" i="5" s="1"/>
  <c r="AK188" i="1"/>
  <c r="AL188" i="1" s="1"/>
  <c r="C80" i="5" l="1"/>
  <c r="A79" i="5"/>
  <c r="B79" i="5"/>
  <c r="D79" i="5"/>
  <c r="E79" i="5"/>
  <c r="F79" i="5"/>
  <c r="G79" i="5"/>
  <c r="H79" i="5"/>
  <c r="I79" i="5"/>
  <c r="J79" i="5"/>
  <c r="K79" i="5"/>
  <c r="L79" i="5"/>
  <c r="M79" i="5"/>
  <c r="N79" i="5"/>
  <c r="AK187" i="1"/>
  <c r="AL187" i="1" s="1"/>
  <c r="AJ187" i="1"/>
  <c r="O79" i="5" s="1"/>
  <c r="C79" i="5" l="1"/>
  <c r="A78" i="5"/>
  <c r="B78" i="5"/>
  <c r="D78" i="5"/>
  <c r="E78" i="5"/>
  <c r="F78" i="5"/>
  <c r="G78" i="5"/>
  <c r="H78" i="5"/>
  <c r="I78" i="5"/>
  <c r="J78" i="5"/>
  <c r="K78" i="5"/>
  <c r="L78" i="5"/>
  <c r="M78" i="5"/>
  <c r="N78" i="5"/>
  <c r="AK186" i="1"/>
  <c r="AL186" i="1" s="1"/>
  <c r="AJ186" i="1"/>
  <c r="O78" i="5" s="1"/>
  <c r="C78" i="5" l="1"/>
  <c r="A77" i="5"/>
  <c r="B77" i="5"/>
  <c r="D77" i="5"/>
  <c r="E77" i="5"/>
  <c r="F77" i="5"/>
  <c r="G77" i="5"/>
  <c r="H77" i="5"/>
  <c r="I77" i="5"/>
  <c r="J77" i="5"/>
  <c r="K77" i="5"/>
  <c r="L77" i="5"/>
  <c r="M77" i="5"/>
  <c r="N77" i="5"/>
  <c r="AJ185" i="1"/>
  <c r="O77" i="5" s="1"/>
  <c r="AK185" i="1"/>
  <c r="AL185" i="1" s="1"/>
  <c r="C77" i="5" l="1"/>
  <c r="D76" i="5"/>
  <c r="E76" i="5"/>
  <c r="F76" i="5"/>
  <c r="G76" i="5"/>
  <c r="H76" i="5"/>
  <c r="I76" i="5"/>
  <c r="J76" i="5"/>
  <c r="K76" i="5"/>
  <c r="L76" i="5"/>
  <c r="M76" i="5"/>
  <c r="N76" i="5"/>
  <c r="B76" i="5"/>
  <c r="A76" i="5"/>
  <c r="AK184" i="1" l="1"/>
  <c r="AJ184" i="1"/>
  <c r="O76" i="5" s="1"/>
  <c r="AL184" i="1" l="1"/>
  <c r="C76" i="5"/>
  <c r="A75" i="5"/>
  <c r="B75" i="5"/>
  <c r="D75" i="5"/>
  <c r="E75" i="5"/>
  <c r="F75" i="5"/>
  <c r="G75" i="5"/>
  <c r="H75" i="5"/>
  <c r="I75" i="5"/>
  <c r="J75" i="5"/>
  <c r="K75" i="5"/>
  <c r="L75" i="5"/>
  <c r="M75" i="5"/>
  <c r="N75" i="5"/>
  <c r="AK183" i="1"/>
  <c r="AL183" i="1" s="1"/>
  <c r="AJ183" i="1"/>
  <c r="O75" i="5" s="1"/>
  <c r="C75" i="5" l="1"/>
  <c r="A74" i="5"/>
  <c r="B74" i="5"/>
  <c r="D74" i="5"/>
  <c r="E74" i="5"/>
  <c r="F74" i="5"/>
  <c r="G74" i="5"/>
  <c r="H74" i="5"/>
  <c r="I74" i="5"/>
  <c r="J74" i="5"/>
  <c r="K74" i="5"/>
  <c r="L74" i="5"/>
  <c r="M74" i="5"/>
  <c r="N74" i="5"/>
  <c r="AK182" i="1"/>
  <c r="AL182" i="1" s="1"/>
  <c r="AJ182" i="1"/>
  <c r="O74" i="5" s="1"/>
  <c r="C74" i="5" l="1"/>
  <c r="A73" i="5"/>
  <c r="B73" i="5"/>
  <c r="D73" i="5"/>
  <c r="E73" i="5"/>
  <c r="F73" i="5"/>
  <c r="G73" i="5"/>
  <c r="H73" i="5"/>
  <c r="I73" i="5"/>
  <c r="J73" i="5"/>
  <c r="K73" i="5"/>
  <c r="L73" i="5"/>
  <c r="M73" i="5"/>
  <c r="N73" i="5"/>
  <c r="AK181" i="1"/>
  <c r="AL181" i="1" s="1"/>
  <c r="AJ181" i="1"/>
  <c r="O73" i="5" s="1"/>
  <c r="C73" i="5" l="1"/>
  <c r="B59" i="5"/>
  <c r="AK146" i="1"/>
  <c r="C59" i="5" s="1"/>
  <c r="D59" i="5"/>
  <c r="E59" i="5"/>
  <c r="F59" i="5"/>
  <c r="G59" i="5"/>
  <c r="H59" i="5"/>
  <c r="I59" i="5"/>
  <c r="J59" i="5"/>
  <c r="K59" i="5"/>
  <c r="L59" i="5"/>
  <c r="M59" i="5"/>
  <c r="N59" i="5"/>
  <c r="A59" i="5"/>
  <c r="AK145" i="1"/>
  <c r="C58" i="5" s="1"/>
  <c r="D68" i="5"/>
  <c r="E68" i="5"/>
  <c r="F68" i="5"/>
  <c r="G68" i="5"/>
  <c r="H68" i="5"/>
  <c r="I68" i="5"/>
  <c r="J68" i="5"/>
  <c r="K68" i="5"/>
  <c r="L68" i="5"/>
  <c r="M68" i="5"/>
  <c r="N68" i="5"/>
  <c r="B68" i="5"/>
  <c r="A68" i="5"/>
  <c r="A69" i="5"/>
  <c r="A70" i="5"/>
  <c r="A71" i="5"/>
  <c r="A72" i="5"/>
  <c r="N72" i="5"/>
  <c r="N71" i="5"/>
  <c r="N70" i="5"/>
  <c r="N69" i="5"/>
  <c r="N67" i="5"/>
  <c r="N66" i="5"/>
  <c r="N65" i="5"/>
  <c r="N64" i="5"/>
  <c r="N63" i="5"/>
  <c r="N62" i="5"/>
  <c r="N61" i="5"/>
  <c r="N60"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B71" i="5"/>
  <c r="D71" i="5"/>
  <c r="E71" i="5"/>
  <c r="F71" i="5"/>
  <c r="G71" i="5"/>
  <c r="H71" i="5"/>
  <c r="I71" i="5"/>
  <c r="J71" i="5"/>
  <c r="K71" i="5"/>
  <c r="L71" i="5"/>
  <c r="M71" i="5"/>
  <c r="B72" i="5"/>
  <c r="D72" i="5"/>
  <c r="E72" i="5"/>
  <c r="F72" i="5"/>
  <c r="G72" i="5"/>
  <c r="H72" i="5"/>
  <c r="I72" i="5"/>
  <c r="J72" i="5"/>
  <c r="K72" i="5"/>
  <c r="L72" i="5"/>
  <c r="M72" i="5"/>
  <c r="AJ179" i="1"/>
  <c r="O71" i="5" s="1"/>
  <c r="AK179" i="1"/>
  <c r="C71" i="5" s="1"/>
  <c r="AJ180" i="1"/>
  <c r="O72" i="5" s="1"/>
  <c r="AK180" i="1"/>
  <c r="AL180" i="1" s="1"/>
  <c r="AJ65" i="1"/>
  <c r="O28" i="5" s="1"/>
  <c r="A21" i="5"/>
  <c r="A20" i="5"/>
  <c r="A19" i="5"/>
  <c r="A18" i="5"/>
  <c r="AH8" i="1"/>
  <c r="B69" i="5"/>
  <c r="D69" i="5"/>
  <c r="E69" i="5"/>
  <c r="F69" i="5"/>
  <c r="G69" i="5"/>
  <c r="H69" i="5"/>
  <c r="I69" i="5"/>
  <c r="J69" i="5"/>
  <c r="K69" i="5"/>
  <c r="L69" i="5"/>
  <c r="M69" i="5"/>
  <c r="B70" i="5"/>
  <c r="D70" i="5"/>
  <c r="E70" i="5"/>
  <c r="F70" i="5"/>
  <c r="G70" i="5"/>
  <c r="H70" i="5"/>
  <c r="I70" i="5"/>
  <c r="J70" i="5"/>
  <c r="K70" i="5"/>
  <c r="L70" i="5"/>
  <c r="M70" i="5"/>
  <c r="AK178" i="1"/>
  <c r="C70" i="5" s="1"/>
  <c r="AJ178" i="1"/>
  <c r="O70" i="5" s="1"/>
  <c r="AK177" i="1"/>
  <c r="C69" i="5" s="1"/>
  <c r="AJ177" i="1"/>
  <c r="O69" i="5" s="1"/>
  <c r="AJ98" i="1"/>
  <c r="O39" i="5" s="1"/>
  <c r="AJ149" i="1"/>
  <c r="O60" i="5" s="1"/>
  <c r="AJ148" i="1"/>
  <c r="AK148" i="1"/>
  <c r="AL148" i="1" s="1"/>
  <c r="AJ176" i="1"/>
  <c r="O68" i="5" s="1"/>
  <c r="AK176" i="1"/>
  <c r="C68" i="5" s="1"/>
  <c r="A67" i="5"/>
  <c r="B67" i="5"/>
  <c r="D67" i="5"/>
  <c r="E67" i="5"/>
  <c r="F67" i="5"/>
  <c r="G67" i="5"/>
  <c r="H67" i="5"/>
  <c r="I67" i="5"/>
  <c r="J67" i="5"/>
  <c r="K67" i="5"/>
  <c r="L67" i="5"/>
  <c r="M67" i="5"/>
  <c r="AJ175" i="1"/>
  <c r="O67" i="5" s="1"/>
  <c r="AK175" i="1"/>
  <c r="AL175" i="1" s="1"/>
  <c r="AJ145" i="1"/>
  <c r="O58" i="5" s="1"/>
  <c r="AJ129" i="1"/>
  <c r="O51" i="5" s="1"/>
  <c r="AK129" i="1"/>
  <c r="AL129" i="1" s="1"/>
  <c r="AK144" i="1"/>
  <c r="AL144" i="1" s="1"/>
  <c r="A66" i="5"/>
  <c r="AK174" i="1"/>
  <c r="AL174" i="1" s="1"/>
  <c r="AJ174" i="1"/>
  <c r="AK163" i="1"/>
  <c r="AL163" i="1" s="1"/>
  <c r="AK161" i="1"/>
  <c r="AL161" i="1" s="1"/>
  <c r="H547" i="7"/>
  <c r="AK89" i="1"/>
  <c r="AL89" i="1" s="1"/>
  <c r="AK173" i="1"/>
  <c r="AJ173" i="1"/>
  <c r="M66" i="5"/>
  <c r="L66" i="5"/>
  <c r="K66" i="5"/>
  <c r="J66" i="5"/>
  <c r="I66" i="5"/>
  <c r="H66" i="5"/>
  <c r="G66" i="5"/>
  <c r="F66" i="5"/>
  <c r="E66" i="5"/>
  <c r="D66" i="5"/>
  <c r="B66" i="5"/>
  <c r="AK172" i="1"/>
  <c r="C66" i="5" s="1"/>
  <c r="AJ172" i="1"/>
  <c r="O66" i="5" s="1"/>
  <c r="AJ128" i="1"/>
  <c r="O50" i="5" s="1"/>
  <c r="AJ123" i="1"/>
  <c r="O46" i="5" s="1"/>
  <c r="A46" i="5"/>
  <c r="A47" i="5"/>
  <c r="AJ43" i="1"/>
  <c r="O27" i="5" s="1"/>
  <c r="AJ25" i="1"/>
  <c r="O21" i="5" s="1"/>
  <c r="AJ26" i="1"/>
  <c r="O22" i="5" s="1"/>
  <c r="AJ24" i="1"/>
  <c r="O20" i="5" s="1"/>
  <c r="AJ171" i="1"/>
  <c r="O65" i="5" s="1"/>
  <c r="AK171" i="1"/>
  <c r="C65" i="5" s="1"/>
  <c r="M65" i="5"/>
  <c r="L65" i="5"/>
  <c r="K65" i="5"/>
  <c r="J65" i="5"/>
  <c r="I65" i="5"/>
  <c r="H65" i="5"/>
  <c r="G65" i="5"/>
  <c r="F65" i="5"/>
  <c r="E65" i="5"/>
  <c r="D65" i="5"/>
  <c r="B65" i="5"/>
  <c r="A65" i="5"/>
  <c r="AJ170" i="1"/>
  <c r="AK170" i="1"/>
  <c r="H631" i="7"/>
  <c r="A22" i="5"/>
  <c r="A23" i="5"/>
  <c r="A24" i="5"/>
  <c r="A25" i="5"/>
  <c r="A26" i="5"/>
  <c r="A27" i="5"/>
  <c r="A28" i="5"/>
  <c r="A29" i="5"/>
  <c r="A30" i="5"/>
  <c r="A31" i="5"/>
  <c r="A32" i="5"/>
  <c r="A33" i="5"/>
  <c r="A34" i="5"/>
  <c r="A35" i="5"/>
  <c r="A36" i="5"/>
  <c r="A37" i="5"/>
  <c r="A38" i="5"/>
  <c r="A39" i="5"/>
  <c r="A40" i="5"/>
  <c r="A41" i="5"/>
  <c r="A42" i="5"/>
  <c r="A43" i="5"/>
  <c r="A44" i="5"/>
  <c r="A45" i="5"/>
  <c r="A48" i="5"/>
  <c r="A49" i="5"/>
  <c r="A50" i="5"/>
  <c r="A51" i="5"/>
  <c r="A52" i="5"/>
  <c r="A53" i="5"/>
  <c r="A54" i="5"/>
  <c r="A55" i="5"/>
  <c r="A56" i="5"/>
  <c r="A57" i="5"/>
  <c r="A58" i="5"/>
  <c r="A60" i="5"/>
  <c r="A61" i="5"/>
  <c r="A62" i="5"/>
  <c r="A63" i="5"/>
  <c r="A64" i="5"/>
  <c r="AJ169" i="1"/>
  <c r="AK169" i="1"/>
  <c r="AL169" i="1" s="1"/>
  <c r="L546" i="7"/>
  <c r="H629" i="7"/>
  <c r="M628" i="7"/>
  <c r="M626" i="7"/>
  <c r="H624" i="7"/>
  <c r="H625" i="7"/>
  <c r="M627" i="7"/>
  <c r="Z624" i="7"/>
  <c r="L623" i="7"/>
  <c r="Z625" i="7"/>
  <c r="AJ168" i="1"/>
  <c r="AK168" i="1"/>
  <c r="AL168" i="1" s="1"/>
  <c r="AJ167" i="1"/>
  <c r="AK167" i="1"/>
  <c r="AK166" i="1"/>
  <c r="AJ166" i="1"/>
  <c r="F52" i="5"/>
  <c r="AK130" i="1"/>
  <c r="AL130" i="1" s="1"/>
  <c r="AJ130" i="1"/>
  <c r="O52" i="5" s="1"/>
  <c r="AJ165" i="1"/>
  <c r="AK165" i="1"/>
  <c r="AL165" i="1" s="1"/>
  <c r="AJ164" i="1"/>
  <c r="AK164" i="1"/>
  <c r="AL164" i="1" s="1"/>
  <c r="AJ163" i="1"/>
  <c r="AK85" i="1"/>
  <c r="AL85" i="1" s="1"/>
  <c r="AJ85" i="1"/>
  <c r="O32" i="5" s="1"/>
  <c r="AJ144" i="1"/>
  <c r="O57" i="5" s="1"/>
  <c r="AK90" i="1"/>
  <c r="AL90" i="1" s="1"/>
  <c r="AJ90" i="1"/>
  <c r="O33" i="5" s="1"/>
  <c r="AJ143" i="1"/>
  <c r="AJ162" i="1"/>
  <c r="AK162" i="1"/>
  <c r="AL162" i="1" s="1"/>
  <c r="AJ161" i="1"/>
  <c r="AJ160" i="1"/>
  <c r="O64" i="5" s="1"/>
  <c r="AK160" i="1"/>
  <c r="AL160" i="1" s="1"/>
  <c r="AJ126" i="1"/>
  <c r="O48" i="5" s="1"/>
  <c r="H643" i="7"/>
  <c r="M642" i="7"/>
  <c r="M641" i="7"/>
  <c r="M640" i="7"/>
  <c r="Z639" i="7"/>
  <c r="H639" i="7"/>
  <c r="Z638" i="7"/>
  <c r="H638" i="7"/>
  <c r="L637" i="7"/>
  <c r="AJ141" i="1"/>
  <c r="O55" i="5" s="1"/>
  <c r="K64" i="5"/>
  <c r="L64" i="5"/>
  <c r="M64" i="5"/>
  <c r="F64" i="5"/>
  <c r="G64" i="5"/>
  <c r="H64" i="5"/>
  <c r="I64" i="5"/>
  <c r="J64" i="5"/>
  <c r="E64" i="5"/>
  <c r="D64" i="5"/>
  <c r="B64" i="5"/>
  <c r="AK159" i="1"/>
  <c r="AL159" i="1" s="1"/>
  <c r="AK158" i="1"/>
  <c r="AL158" i="1" s="1"/>
  <c r="AK157" i="1"/>
  <c r="AL157" i="1" s="1"/>
  <c r="AK156" i="1"/>
  <c r="AL156" i="1" s="1"/>
  <c r="AK155" i="1"/>
  <c r="AL155" i="1" s="1"/>
  <c r="AK154" i="1"/>
  <c r="AL154" i="1" s="1"/>
  <c r="AK153" i="1"/>
  <c r="AL153" i="1" s="1"/>
  <c r="AK152" i="1"/>
  <c r="AL152" i="1" s="1"/>
  <c r="AK151" i="1"/>
  <c r="AL151" i="1" s="1"/>
  <c r="AK150" i="1"/>
  <c r="AL150" i="1" s="1"/>
  <c r="AK149" i="1"/>
  <c r="C60" i="5" s="1"/>
  <c r="AK147" i="1"/>
  <c r="AL147" i="1" s="1"/>
  <c r="AK143" i="1"/>
  <c r="AL143" i="1" s="1"/>
  <c r="AK142" i="1"/>
  <c r="AL142" i="1" s="1"/>
  <c r="AK141" i="1"/>
  <c r="C55" i="5" s="1"/>
  <c r="AK140" i="1"/>
  <c r="AL140" i="1" s="1"/>
  <c r="AK139" i="1"/>
  <c r="C53" i="5" s="1"/>
  <c r="AK138" i="1"/>
  <c r="AL138" i="1" s="1"/>
  <c r="AK137" i="1"/>
  <c r="AL137" i="1" s="1"/>
  <c r="AK136" i="1"/>
  <c r="AL136" i="1" s="1"/>
  <c r="AK135" i="1"/>
  <c r="AL135" i="1" s="1"/>
  <c r="AK134" i="1"/>
  <c r="AL134" i="1" s="1"/>
  <c r="AK133" i="1"/>
  <c r="AL133" i="1" s="1"/>
  <c r="AK132" i="1"/>
  <c r="AL132" i="1" s="1"/>
  <c r="AK131" i="1"/>
  <c r="AL131" i="1" s="1"/>
  <c r="AK128" i="1"/>
  <c r="C50" i="5" s="1"/>
  <c r="AK127" i="1"/>
  <c r="AL127" i="1" s="1"/>
  <c r="AK126" i="1"/>
  <c r="AL126" i="1" s="1"/>
  <c r="AK125" i="1"/>
  <c r="AL125" i="1" s="1"/>
  <c r="AK124" i="1"/>
  <c r="C47" i="5" s="1"/>
  <c r="AK123" i="1"/>
  <c r="C46" i="5" s="1"/>
  <c r="AK122" i="1"/>
  <c r="AL122" i="1" s="1"/>
  <c r="AK121" i="1"/>
  <c r="AL121" i="1" s="1"/>
  <c r="AK120" i="1"/>
  <c r="AL120" i="1" s="1"/>
  <c r="AK119" i="1"/>
  <c r="AL119" i="1" s="1"/>
  <c r="AK118" i="1"/>
  <c r="AL118" i="1" s="1"/>
  <c r="AK117" i="1"/>
  <c r="AL117" i="1" s="1"/>
  <c r="AK116" i="1"/>
  <c r="AL116" i="1" s="1"/>
  <c r="AK115" i="1"/>
  <c r="AL115" i="1" s="1"/>
  <c r="AK114" i="1"/>
  <c r="AL114" i="1" s="1"/>
  <c r="AK113" i="1"/>
  <c r="AL113" i="1" s="1"/>
  <c r="AK112" i="1"/>
  <c r="AL112" i="1" s="1"/>
  <c r="AK111" i="1"/>
  <c r="AL111" i="1" s="1"/>
  <c r="AK110" i="1"/>
  <c r="AL110" i="1" s="1"/>
  <c r="AK109" i="1"/>
  <c r="C44" i="5" s="1"/>
  <c r="AK108" i="1"/>
  <c r="AL108" i="1" s="1"/>
  <c r="AK107" i="1"/>
  <c r="AL107" i="1" s="1"/>
  <c r="AK106" i="1"/>
  <c r="AL106" i="1" s="1"/>
  <c r="AK105" i="1"/>
  <c r="AL105" i="1" s="1"/>
  <c r="AK104" i="1"/>
  <c r="AL104" i="1" s="1"/>
  <c r="AK103" i="1"/>
  <c r="AL103" i="1" s="1"/>
  <c r="AK102" i="1"/>
  <c r="C42" i="5" s="1"/>
  <c r="AK101" i="1"/>
  <c r="C41" i="5" s="1"/>
  <c r="AK100" i="1"/>
  <c r="AL100" i="1" s="1"/>
  <c r="AK99" i="1"/>
  <c r="AL99" i="1" s="1"/>
  <c r="AK98" i="1"/>
  <c r="C39" i="5" s="1"/>
  <c r="AK97" i="1"/>
  <c r="C38" i="5" s="1"/>
  <c r="AK96" i="1"/>
  <c r="C37" i="5" s="1"/>
  <c r="AK95" i="1"/>
  <c r="C36" i="5" s="1"/>
  <c r="AK94" i="1"/>
  <c r="AL94" i="1" s="1"/>
  <c r="AK93" i="1"/>
  <c r="AL93" i="1" s="1"/>
  <c r="AK92" i="1"/>
  <c r="AL92" i="1" s="1"/>
  <c r="AK91" i="1"/>
  <c r="AL91" i="1" s="1"/>
  <c r="AK88" i="1"/>
  <c r="AL88" i="1" s="1"/>
  <c r="AK87" i="1"/>
  <c r="AL87" i="1" s="1"/>
  <c r="AK86" i="1"/>
  <c r="AL86" i="1" s="1"/>
  <c r="AK84" i="1"/>
  <c r="C31" i="5" s="1"/>
  <c r="AK83" i="1"/>
  <c r="AL83" i="1" s="1"/>
  <c r="AK82" i="1"/>
  <c r="AL82" i="1" s="1"/>
  <c r="AK81" i="1"/>
  <c r="AL81" i="1" s="1"/>
  <c r="AK80" i="1"/>
  <c r="AL80" i="1" s="1"/>
  <c r="AK79" i="1"/>
  <c r="AL79" i="1" s="1"/>
  <c r="AK78" i="1"/>
  <c r="AL78" i="1" s="1"/>
  <c r="AK77" i="1"/>
  <c r="AL77" i="1" s="1"/>
  <c r="AK76" i="1"/>
  <c r="AL76" i="1" s="1"/>
  <c r="AK75" i="1"/>
  <c r="AL75" i="1" s="1"/>
  <c r="AK74" i="1"/>
  <c r="AL74" i="1" s="1"/>
  <c r="AK73" i="1"/>
  <c r="AL73" i="1" s="1"/>
  <c r="AK72" i="1"/>
  <c r="AL72" i="1" s="1"/>
  <c r="AK71" i="1"/>
  <c r="AL71" i="1" s="1"/>
  <c r="AK70" i="1"/>
  <c r="AL70" i="1" s="1"/>
  <c r="AK69" i="1"/>
  <c r="AL69" i="1" s="1"/>
  <c r="AK68" i="1"/>
  <c r="AL68" i="1" s="1"/>
  <c r="AK67" i="1"/>
  <c r="AL67" i="1" s="1"/>
  <c r="AK66" i="1"/>
  <c r="AL66" i="1" s="1"/>
  <c r="AK65" i="1"/>
  <c r="AL65" i="1" s="1"/>
  <c r="AK64" i="1"/>
  <c r="AL64" i="1" s="1"/>
  <c r="AK63" i="1"/>
  <c r="AL63" i="1" s="1"/>
  <c r="AK62" i="1"/>
  <c r="AL62" i="1" s="1"/>
  <c r="AK61" i="1"/>
  <c r="AL61" i="1" s="1"/>
  <c r="AK60" i="1"/>
  <c r="AL60" i="1" s="1"/>
  <c r="AK59" i="1"/>
  <c r="AL59" i="1" s="1"/>
  <c r="AK58" i="1"/>
  <c r="AL58" i="1" s="1"/>
  <c r="AK57" i="1"/>
  <c r="AL57" i="1" s="1"/>
  <c r="AK56" i="1"/>
  <c r="AL56" i="1" s="1"/>
  <c r="AK55" i="1"/>
  <c r="AL55" i="1" s="1"/>
  <c r="AK54" i="1"/>
  <c r="AL54" i="1" s="1"/>
  <c r="AK53" i="1"/>
  <c r="AL53" i="1" s="1"/>
  <c r="AK52" i="1"/>
  <c r="AL52" i="1" s="1"/>
  <c r="AK51" i="1"/>
  <c r="AL51" i="1" s="1"/>
  <c r="AK50" i="1"/>
  <c r="AL50" i="1" s="1"/>
  <c r="AK49" i="1"/>
  <c r="AL49" i="1" s="1"/>
  <c r="AK48" i="1"/>
  <c r="AL48" i="1" s="1"/>
  <c r="AK47" i="1"/>
  <c r="AL47" i="1" s="1"/>
  <c r="AK46" i="1"/>
  <c r="AL46" i="1" s="1"/>
  <c r="AK45" i="1"/>
  <c r="AL45" i="1" s="1"/>
  <c r="AK44" i="1"/>
  <c r="AL44" i="1" s="1"/>
  <c r="AK43" i="1"/>
  <c r="C27" i="5" s="1"/>
  <c r="AK42" i="1"/>
  <c r="AL42" i="1" s="1"/>
  <c r="AK41" i="1"/>
  <c r="AL41" i="1" s="1"/>
  <c r="AK40" i="1"/>
  <c r="AL40" i="1" s="1"/>
  <c r="AK39" i="1"/>
  <c r="AL39" i="1" s="1"/>
  <c r="AK38" i="1"/>
  <c r="AL38" i="1" s="1"/>
  <c r="AK37" i="1"/>
  <c r="AL37" i="1" s="1"/>
  <c r="AK36" i="1"/>
  <c r="AL36" i="1" s="1"/>
  <c r="AK35" i="1"/>
  <c r="AL35" i="1" s="1"/>
  <c r="AK34" i="1"/>
  <c r="AL34" i="1" s="1"/>
  <c r="AK33" i="1"/>
  <c r="AL33" i="1" s="1"/>
  <c r="AK32" i="1"/>
  <c r="AL32" i="1" s="1"/>
  <c r="AK31" i="1"/>
  <c r="AL31" i="1" s="1"/>
  <c r="AK30" i="1"/>
  <c r="AL30" i="1" s="1"/>
  <c r="AK29" i="1"/>
  <c r="AL29" i="1" s="1"/>
  <c r="AK28" i="1"/>
  <c r="AL28" i="1" s="1"/>
  <c r="AK27" i="1"/>
  <c r="AL27" i="1" s="1"/>
  <c r="AK26" i="1"/>
  <c r="AL26" i="1" s="1"/>
  <c r="AK25" i="1"/>
  <c r="AL25" i="1" s="1"/>
  <c r="AK24" i="1"/>
  <c r="AL24" i="1" s="1"/>
  <c r="AK23" i="1"/>
  <c r="AL23" i="1" s="1"/>
  <c r="AK22" i="1"/>
  <c r="AL22" i="1" s="1"/>
  <c r="AK21" i="1"/>
  <c r="AL21" i="1" s="1"/>
  <c r="AK20" i="1"/>
  <c r="AL20" i="1" s="1"/>
  <c r="AK19" i="1"/>
  <c r="AL19" i="1" s="1"/>
  <c r="AK18" i="1"/>
  <c r="AL18" i="1" s="1"/>
  <c r="AK17" i="1"/>
  <c r="AK16" i="1"/>
  <c r="AL16" i="1" s="1"/>
  <c r="AK15" i="1"/>
  <c r="AL15" i="1" s="1"/>
  <c r="AK14" i="1"/>
  <c r="AL14" i="1" s="1"/>
  <c r="AK13" i="1"/>
  <c r="AL13" i="1" s="1"/>
  <c r="AK12" i="1"/>
  <c r="AL12" i="1" s="1"/>
  <c r="AK11" i="1"/>
  <c r="AL11" i="1" s="1"/>
  <c r="AK10" i="1"/>
  <c r="AL10" i="1" s="1"/>
  <c r="AJ157" i="1"/>
  <c r="AJ158" i="1"/>
  <c r="AJ159" i="1"/>
  <c r="AJ119" i="1"/>
  <c r="AJ120" i="1"/>
  <c r="AJ121" i="1"/>
  <c r="AJ122" i="1"/>
  <c r="AJ124" i="1"/>
  <c r="O47" i="5" s="1"/>
  <c r="AJ125" i="1"/>
  <c r="AJ127" i="1"/>
  <c r="O49" i="5" s="1"/>
  <c r="AJ131" i="1"/>
  <c r="AJ132" i="1"/>
  <c r="AJ133" i="1"/>
  <c r="AJ134" i="1"/>
  <c r="AJ135" i="1"/>
  <c r="AJ136" i="1"/>
  <c r="AJ137" i="1"/>
  <c r="AJ138" i="1"/>
  <c r="AJ139" i="1"/>
  <c r="O53" i="5" s="1"/>
  <c r="AJ140" i="1"/>
  <c r="O54" i="5" s="1"/>
  <c r="AJ142" i="1"/>
  <c r="O56" i="5" s="1"/>
  <c r="AJ146" i="1"/>
  <c r="O59" i="5" s="1"/>
  <c r="AJ147" i="1"/>
  <c r="AJ150" i="1"/>
  <c r="AJ151" i="1"/>
  <c r="AJ152" i="1"/>
  <c r="AJ153" i="1"/>
  <c r="O61" i="5" s="1"/>
  <c r="AJ154" i="1"/>
  <c r="O62" i="5" s="1"/>
  <c r="AJ155" i="1"/>
  <c r="O63" i="5" s="1"/>
  <c r="AJ156" i="1"/>
  <c r="AJ114" i="1"/>
  <c r="AJ115" i="1"/>
  <c r="AJ116" i="1"/>
  <c r="O45" i="5" s="1"/>
  <c r="AJ117" i="1"/>
  <c r="AJ118" i="1"/>
  <c r="AJ110" i="1"/>
  <c r="AJ111" i="1"/>
  <c r="AJ112" i="1"/>
  <c r="AJ113" i="1"/>
  <c r="AJ99" i="1"/>
  <c r="AJ100" i="1"/>
  <c r="O40" i="5" s="1"/>
  <c r="AJ101" i="1"/>
  <c r="O41" i="5" s="1"/>
  <c r="AJ102" i="1"/>
  <c r="O42" i="5" s="1"/>
  <c r="AJ103" i="1"/>
  <c r="AJ104" i="1"/>
  <c r="AJ105" i="1"/>
  <c r="AJ106" i="1"/>
  <c r="AJ107" i="1"/>
  <c r="AJ108" i="1"/>
  <c r="O43" i="5" s="1"/>
  <c r="AJ109" i="1"/>
  <c r="O44" i="5" s="1"/>
  <c r="AJ91" i="1"/>
  <c r="AJ92" i="1"/>
  <c r="AJ93" i="1"/>
  <c r="O34" i="5" s="1"/>
  <c r="AJ94" i="1"/>
  <c r="O35" i="5" s="1"/>
  <c r="AJ95" i="1"/>
  <c r="O36" i="5" s="1"/>
  <c r="AJ96" i="1"/>
  <c r="O37" i="5" s="1"/>
  <c r="AJ97" i="1"/>
  <c r="O38" i="5" s="1"/>
  <c r="AJ87" i="1"/>
  <c r="AJ88" i="1"/>
  <c r="AJ89" i="1"/>
  <c r="AJ86" i="1"/>
  <c r="AJ83" i="1"/>
  <c r="AJ84" i="1"/>
  <c r="O31" i="5" s="1"/>
  <c r="AJ82" i="1"/>
  <c r="AJ81" i="1"/>
  <c r="O30" i="5" s="1"/>
  <c r="AJ80" i="1"/>
  <c r="AJ76" i="1"/>
  <c r="AJ77" i="1"/>
  <c r="AJ78" i="1"/>
  <c r="AJ79" i="1"/>
  <c r="AJ75" i="1"/>
  <c r="AJ74" i="1"/>
  <c r="AJ73" i="1"/>
  <c r="AJ72" i="1"/>
  <c r="AJ71" i="1"/>
  <c r="AJ69" i="1"/>
  <c r="AJ70" i="1"/>
  <c r="AJ68" i="1"/>
  <c r="AJ67" i="1"/>
  <c r="O29" i="5" s="1"/>
  <c r="AJ66" i="1"/>
  <c r="AJ64" i="1"/>
  <c r="AJ63" i="1"/>
  <c r="AJ62" i="1"/>
  <c r="AJ58" i="1"/>
  <c r="AJ61" i="1"/>
  <c r="AJ60" i="1"/>
  <c r="AJ59" i="1"/>
  <c r="AJ57" i="1"/>
  <c r="AJ56" i="1"/>
  <c r="AJ45" i="1"/>
  <c r="AJ46" i="1"/>
  <c r="AJ47" i="1"/>
  <c r="AJ48" i="1"/>
  <c r="AJ49" i="1"/>
  <c r="AJ50" i="1"/>
  <c r="AJ51" i="1"/>
  <c r="AJ52" i="1"/>
  <c r="AJ53" i="1"/>
  <c r="AJ54" i="1"/>
  <c r="AJ55" i="1"/>
  <c r="AJ44" i="1"/>
  <c r="AJ42" i="1"/>
  <c r="AJ38" i="1"/>
  <c r="AJ39" i="1"/>
  <c r="AJ40" i="1"/>
  <c r="AJ41" i="1"/>
  <c r="AJ37" i="1"/>
  <c r="AJ36" i="1"/>
  <c r="O26" i="5" s="1"/>
  <c r="AJ35" i="1"/>
  <c r="AJ34" i="1"/>
  <c r="AJ33" i="1"/>
  <c r="AJ32" i="1"/>
  <c r="O25" i="5" s="1"/>
  <c r="AJ31" i="1"/>
  <c r="AJ30" i="1"/>
  <c r="O24" i="5" s="1"/>
  <c r="AJ29" i="1"/>
  <c r="O23" i="5" s="1"/>
  <c r="AJ28" i="1"/>
  <c r="AJ27" i="1"/>
  <c r="AJ23" i="1"/>
  <c r="AJ22" i="1"/>
  <c r="AJ21" i="1"/>
  <c r="AJ20" i="1"/>
  <c r="AJ18" i="1"/>
  <c r="O19" i="5" s="1"/>
  <c r="AJ19" i="1"/>
  <c r="AJ17" i="1"/>
  <c r="O18" i="5" s="1"/>
  <c r="AJ12" i="1"/>
  <c r="AJ13" i="1"/>
  <c r="AJ14" i="1"/>
  <c r="AJ15" i="1"/>
  <c r="AJ16" i="1"/>
  <c r="AJ11" i="1"/>
  <c r="AJ10" i="1"/>
  <c r="O17" i="5" s="1"/>
  <c r="J62" i="5"/>
  <c r="B63" i="5"/>
  <c r="D63" i="5"/>
  <c r="E63" i="5"/>
  <c r="F63" i="5"/>
  <c r="G63" i="5"/>
  <c r="H63" i="5"/>
  <c r="I63" i="5"/>
  <c r="J63" i="5"/>
  <c r="K63" i="5"/>
  <c r="L63" i="5"/>
  <c r="M63" i="5"/>
  <c r="B61" i="5"/>
  <c r="D61" i="5"/>
  <c r="E61" i="5"/>
  <c r="F61" i="5"/>
  <c r="G61" i="5"/>
  <c r="H61" i="5"/>
  <c r="I61" i="5"/>
  <c r="J61" i="5"/>
  <c r="K61" i="5"/>
  <c r="L61" i="5"/>
  <c r="M61" i="5"/>
  <c r="B62" i="5"/>
  <c r="D62" i="5"/>
  <c r="E62" i="5"/>
  <c r="F62" i="5"/>
  <c r="G62" i="5"/>
  <c r="H62" i="5"/>
  <c r="I62" i="5"/>
  <c r="K62" i="5"/>
  <c r="L62" i="5"/>
  <c r="M62" i="5"/>
  <c r="B60" i="5"/>
  <c r="D60" i="5"/>
  <c r="E60" i="5"/>
  <c r="F60" i="5"/>
  <c r="G60" i="5"/>
  <c r="H60" i="5"/>
  <c r="I60" i="5"/>
  <c r="J60" i="5"/>
  <c r="K60" i="5"/>
  <c r="L60" i="5"/>
  <c r="M60" i="5"/>
  <c r="M58" i="5"/>
  <c r="L58" i="5"/>
  <c r="K58" i="5"/>
  <c r="J58" i="5"/>
  <c r="I58" i="5"/>
  <c r="H58" i="5"/>
  <c r="G58" i="5"/>
  <c r="F58" i="5"/>
  <c r="E58" i="5"/>
  <c r="D58" i="5"/>
  <c r="B58" i="5"/>
  <c r="H17" i="5"/>
  <c r="I17" i="5"/>
  <c r="J17" i="5"/>
  <c r="K17" i="5"/>
  <c r="L17" i="5"/>
  <c r="M17" i="5"/>
  <c r="G17" i="5"/>
  <c r="F17" i="5"/>
  <c r="E17" i="5"/>
  <c r="D17" i="5"/>
  <c r="D18" i="5"/>
  <c r="B21" i="5"/>
  <c r="B18" i="5"/>
  <c r="E18" i="5"/>
  <c r="F18" i="5"/>
  <c r="G18" i="5"/>
  <c r="H18" i="5"/>
  <c r="I18" i="5"/>
  <c r="J18" i="5"/>
  <c r="K18" i="5"/>
  <c r="L18" i="5"/>
  <c r="M18" i="5"/>
  <c r="B19" i="5"/>
  <c r="B20"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D54" i="5"/>
  <c r="E54" i="5"/>
  <c r="F54" i="5"/>
  <c r="G54" i="5"/>
  <c r="H54" i="5"/>
  <c r="I54" i="5"/>
  <c r="J54" i="5"/>
  <c r="K54" i="5"/>
  <c r="L54" i="5"/>
  <c r="M54" i="5"/>
  <c r="D55" i="5"/>
  <c r="E55" i="5"/>
  <c r="F55" i="5"/>
  <c r="G55" i="5"/>
  <c r="H55" i="5"/>
  <c r="I55" i="5"/>
  <c r="J55" i="5"/>
  <c r="K55" i="5"/>
  <c r="L55" i="5"/>
  <c r="M55" i="5"/>
  <c r="D56" i="5"/>
  <c r="E56" i="5"/>
  <c r="F56" i="5"/>
  <c r="G56" i="5"/>
  <c r="H56" i="5"/>
  <c r="I56" i="5"/>
  <c r="J56" i="5"/>
  <c r="K56" i="5"/>
  <c r="L56" i="5"/>
  <c r="M56" i="5"/>
  <c r="D57" i="5"/>
  <c r="E57" i="5"/>
  <c r="F57" i="5"/>
  <c r="G57" i="5"/>
  <c r="H57" i="5"/>
  <c r="I57" i="5"/>
  <c r="J57" i="5"/>
  <c r="K57" i="5"/>
  <c r="L57" i="5"/>
  <c r="M57" i="5"/>
  <c r="B14" i="7"/>
  <c r="B21" i="7" s="1"/>
  <c r="B28" i="7" s="1"/>
  <c r="B35" i="7" s="1"/>
  <c r="B42" i="7" s="1"/>
  <c r="B49" i="7" s="1"/>
  <c r="B56" i="7" s="1"/>
  <c r="B63" i="7" s="1"/>
  <c r="B70" i="7" s="1"/>
  <c r="B77" i="7" s="1"/>
  <c r="B84" i="7" s="1"/>
  <c r="B91" i="7" s="1"/>
  <c r="B98" i="7" s="1"/>
  <c r="B105" i="7" s="1"/>
  <c r="B112" i="7" s="1"/>
  <c r="B119" i="7" s="1"/>
  <c r="B126" i="7" s="1"/>
  <c r="B133" i="7" s="1"/>
  <c r="B140" i="7" s="1"/>
  <c r="B147" i="7" s="1"/>
  <c r="B154" i="7" s="1"/>
  <c r="B161" i="7" s="1"/>
  <c r="B168" i="7" s="1"/>
  <c r="B175" i="7" s="1"/>
  <c r="B182" i="7" s="1"/>
  <c r="B189" i="7" s="1"/>
  <c r="B196" i="7" s="1"/>
  <c r="B203" i="7" s="1"/>
  <c r="B210" i="7" s="1"/>
  <c r="B217" i="7" s="1"/>
  <c r="B224" i="7" s="1"/>
  <c r="B231" i="7" s="1"/>
  <c r="B238" i="7" s="1"/>
  <c r="B245" i="7" s="1"/>
  <c r="B252" i="7" s="1"/>
  <c r="B259" i="7" s="1"/>
  <c r="B266" i="7" s="1"/>
  <c r="B273" i="7" s="1"/>
  <c r="B280" i="7" s="1"/>
  <c r="B287" i="7" s="1"/>
  <c r="B294" i="7" s="1"/>
  <c r="B301" i="7" s="1"/>
  <c r="B308" i="7" s="1"/>
  <c r="B315" i="7" s="1"/>
  <c r="B322" i="7" s="1"/>
  <c r="B329" i="7" s="1"/>
  <c r="B336" i="7" s="1"/>
  <c r="B343" i="7" s="1"/>
  <c r="D39" i="5"/>
  <c r="E39" i="5"/>
  <c r="F39" i="5"/>
  <c r="G39" i="5"/>
  <c r="H39" i="5"/>
  <c r="I39" i="5"/>
  <c r="J39" i="5"/>
  <c r="K39" i="5"/>
  <c r="L39" i="5"/>
  <c r="M39" i="5"/>
  <c r="D53" i="5"/>
  <c r="E53" i="5"/>
  <c r="F53" i="5"/>
  <c r="G53" i="5"/>
  <c r="H53" i="5"/>
  <c r="I53" i="5"/>
  <c r="J53" i="5"/>
  <c r="K53" i="5"/>
  <c r="L53" i="5"/>
  <c r="M53" i="5"/>
  <c r="I412" i="4"/>
  <c r="H413" i="4"/>
  <c r="Z413" i="4"/>
  <c r="H414" i="4"/>
  <c r="Z414" i="4"/>
  <c r="H415" i="4"/>
  <c r="Z415" i="4"/>
  <c r="K416" i="4"/>
  <c r="X416" i="4"/>
  <c r="I417" i="4"/>
  <c r="H418" i="4"/>
  <c r="Z418" i="4"/>
  <c r="H419" i="4"/>
  <c r="Z419" i="4"/>
  <c r="H420" i="4"/>
  <c r="Z420" i="4"/>
  <c r="K421" i="4"/>
  <c r="X421" i="4"/>
  <c r="I422" i="4"/>
  <c r="H423" i="4"/>
  <c r="Z423" i="4"/>
  <c r="H424" i="4"/>
  <c r="Z424" i="4"/>
  <c r="H425" i="4"/>
  <c r="Z425" i="4"/>
  <c r="K426" i="4"/>
  <c r="X426" i="4"/>
  <c r="I427" i="4"/>
  <c r="H428" i="4"/>
  <c r="Z428" i="4"/>
  <c r="H429" i="4"/>
  <c r="Z429" i="4"/>
  <c r="H430" i="4"/>
  <c r="Z430" i="4"/>
  <c r="K431" i="4"/>
  <c r="X431" i="4"/>
  <c r="I432" i="4"/>
  <c r="H433" i="4"/>
  <c r="Z433" i="4"/>
  <c r="H434" i="4"/>
  <c r="Z434" i="4"/>
  <c r="H435" i="4"/>
  <c r="Z435" i="4"/>
  <c r="K436" i="4"/>
  <c r="X436" i="4"/>
  <c r="I437" i="4"/>
  <c r="H438" i="4"/>
  <c r="Z438" i="4"/>
  <c r="H439" i="4"/>
  <c r="Z439" i="4"/>
  <c r="H440" i="4"/>
  <c r="Z440" i="4"/>
  <c r="K441" i="4"/>
  <c r="X441" i="4"/>
  <c r="I442" i="4"/>
  <c r="H443" i="4"/>
  <c r="Z443" i="4"/>
  <c r="H444" i="4"/>
  <c r="Z444" i="4"/>
  <c r="H445" i="4"/>
  <c r="Z445" i="4"/>
  <c r="K446" i="4"/>
  <c r="X446" i="4"/>
  <c r="I447" i="4"/>
  <c r="H448" i="4"/>
  <c r="Z448" i="4"/>
  <c r="H449" i="4"/>
  <c r="Z449" i="4"/>
  <c r="H450" i="4"/>
  <c r="Z450" i="4"/>
  <c r="K451" i="4"/>
  <c r="X451" i="4"/>
  <c r="B7" i="4"/>
  <c r="B12" i="4" s="1"/>
  <c r="B17" i="4" s="1"/>
  <c r="B22" i="4" s="1"/>
  <c r="B27" i="4" s="1"/>
  <c r="B32" i="4" s="1"/>
  <c r="B37" i="4" s="1"/>
  <c r="B42" i="4" s="1"/>
  <c r="B47" i="4" s="1"/>
  <c r="B52" i="4" s="1"/>
  <c r="B57" i="4" s="1"/>
  <c r="B62" i="4" s="1"/>
  <c r="B67" i="4" s="1"/>
  <c r="B72" i="4" s="1"/>
  <c r="B77" i="4" s="1"/>
  <c r="B82" i="4" s="1"/>
  <c r="B87" i="4" s="1"/>
  <c r="B92" i="4" s="1"/>
  <c r="B97" i="4" s="1"/>
  <c r="B102" i="4" s="1"/>
  <c r="B107" i="4" s="1"/>
  <c r="B112" i="4" s="1"/>
  <c r="B117" i="4" s="1"/>
  <c r="B122" i="4" s="1"/>
  <c r="B127" i="4" s="1"/>
  <c r="B132" i="4" s="1"/>
  <c r="B137" i="4" s="1"/>
  <c r="B142" i="4" s="1"/>
  <c r="B147" i="4" s="1"/>
  <c r="B152" i="4" s="1"/>
  <c r="B157" i="4" s="1"/>
  <c r="B162" i="4" s="1"/>
  <c r="B167" i="4" s="1"/>
  <c r="B172" i="4" s="1"/>
  <c r="B177" i="4" s="1"/>
  <c r="B182" i="4" s="1"/>
  <c r="B187" i="4" s="1"/>
  <c r="B192" i="4" s="1"/>
  <c r="B197" i="4" s="1"/>
  <c r="B202" i="4" s="1"/>
  <c r="B207" i="4" s="1"/>
  <c r="B212" i="4" s="1"/>
  <c r="B217" i="4" s="1"/>
  <c r="B222" i="4" s="1"/>
  <c r="B227" i="4" s="1"/>
  <c r="B232" i="4" s="1"/>
  <c r="B237" i="4" s="1"/>
  <c r="B242" i="4" s="1"/>
  <c r="B247" i="4" s="1"/>
  <c r="B252" i="4" s="1"/>
  <c r="D52" i="5"/>
  <c r="E52" i="5"/>
  <c r="G52" i="5"/>
  <c r="H52" i="5"/>
  <c r="I52" i="5"/>
  <c r="J52" i="5"/>
  <c r="K52" i="5"/>
  <c r="L52" i="5"/>
  <c r="M52" i="5"/>
  <c r="J51" i="5"/>
  <c r="M51" i="5"/>
  <c r="L51" i="5"/>
  <c r="K51" i="5"/>
  <c r="J50" i="5"/>
  <c r="M50" i="5"/>
  <c r="L50" i="5"/>
  <c r="K50" i="5"/>
  <c r="J49" i="5"/>
  <c r="M49" i="5"/>
  <c r="L49" i="5"/>
  <c r="K49" i="5"/>
  <c r="J48" i="5"/>
  <c r="M48" i="5"/>
  <c r="L48" i="5"/>
  <c r="K48" i="5"/>
  <c r="J47" i="5"/>
  <c r="M47" i="5"/>
  <c r="L47" i="5"/>
  <c r="K47" i="5"/>
  <c r="J46" i="5"/>
  <c r="M46" i="5"/>
  <c r="L46" i="5"/>
  <c r="K46" i="5"/>
  <c r="J45" i="5"/>
  <c r="M45" i="5"/>
  <c r="L45" i="5"/>
  <c r="K45" i="5"/>
  <c r="J44" i="5"/>
  <c r="M44" i="5"/>
  <c r="L44" i="5"/>
  <c r="K44" i="5"/>
  <c r="J43" i="5"/>
  <c r="M43" i="5"/>
  <c r="L43" i="5"/>
  <c r="K43" i="5"/>
  <c r="J42" i="5"/>
  <c r="M42" i="5"/>
  <c r="L42" i="5"/>
  <c r="K42" i="5"/>
  <c r="J41" i="5"/>
  <c r="M41" i="5"/>
  <c r="L41" i="5"/>
  <c r="K41" i="5"/>
  <c r="J40" i="5"/>
  <c r="M40" i="5"/>
  <c r="L40" i="5"/>
  <c r="K40" i="5"/>
  <c r="J38" i="5"/>
  <c r="M38" i="5"/>
  <c r="L38" i="5"/>
  <c r="K38" i="5"/>
  <c r="J37" i="5"/>
  <c r="M37" i="5"/>
  <c r="L37" i="5"/>
  <c r="K37" i="5"/>
  <c r="J36" i="5"/>
  <c r="M36" i="5"/>
  <c r="L36" i="5"/>
  <c r="K36" i="5"/>
  <c r="J35" i="5"/>
  <c r="M35" i="5"/>
  <c r="L35" i="5"/>
  <c r="K35" i="5"/>
  <c r="J34" i="5"/>
  <c r="M34" i="5"/>
  <c r="L34" i="5"/>
  <c r="K34" i="5"/>
  <c r="J33" i="5"/>
  <c r="M33" i="5"/>
  <c r="L33" i="5"/>
  <c r="K33" i="5"/>
  <c r="J32" i="5"/>
  <c r="M32" i="5"/>
  <c r="L32" i="5"/>
  <c r="K32" i="5"/>
  <c r="J31" i="5"/>
  <c r="M31" i="5"/>
  <c r="L31" i="5"/>
  <c r="K31" i="5"/>
  <c r="J30" i="5"/>
  <c r="M30" i="5"/>
  <c r="L30" i="5"/>
  <c r="K30" i="5"/>
  <c r="J29" i="5"/>
  <c r="M29" i="5"/>
  <c r="L29" i="5"/>
  <c r="K29" i="5"/>
  <c r="J28" i="5"/>
  <c r="M28" i="5"/>
  <c r="L28" i="5"/>
  <c r="K28" i="5"/>
  <c r="J27" i="5"/>
  <c r="M27" i="5"/>
  <c r="L27" i="5"/>
  <c r="K27" i="5"/>
  <c r="J26" i="5"/>
  <c r="M26" i="5"/>
  <c r="L26" i="5"/>
  <c r="K26" i="5"/>
  <c r="J25" i="5"/>
  <c r="M25" i="5"/>
  <c r="L25" i="5"/>
  <c r="K25" i="5"/>
  <c r="J24" i="5"/>
  <c r="M24" i="5"/>
  <c r="L24" i="5"/>
  <c r="K24" i="5"/>
  <c r="J23" i="5"/>
  <c r="M23" i="5"/>
  <c r="L23" i="5"/>
  <c r="K23" i="5"/>
  <c r="J22" i="5"/>
  <c r="M22" i="5"/>
  <c r="L22" i="5"/>
  <c r="K22" i="5"/>
  <c r="J21" i="5"/>
  <c r="M21" i="5"/>
  <c r="L21" i="5"/>
  <c r="K21" i="5"/>
  <c r="L20" i="5"/>
  <c r="L19" i="5"/>
  <c r="J20" i="5"/>
  <c r="M20" i="5"/>
  <c r="K20" i="5"/>
  <c r="J19" i="5"/>
  <c r="M19" i="5"/>
  <c r="K19" i="5"/>
  <c r="H51" i="5"/>
  <c r="I51" i="5"/>
  <c r="G51" i="5"/>
  <c r="F51" i="5"/>
  <c r="E51" i="5"/>
  <c r="D51" i="5"/>
  <c r="H50" i="5"/>
  <c r="I50" i="5"/>
  <c r="G50" i="5"/>
  <c r="F50" i="5"/>
  <c r="E50" i="5"/>
  <c r="D50" i="5"/>
  <c r="H49" i="5"/>
  <c r="I49" i="5"/>
  <c r="G49" i="5"/>
  <c r="F49" i="5"/>
  <c r="E49" i="5"/>
  <c r="D49" i="5"/>
  <c r="H48" i="5"/>
  <c r="I48" i="5"/>
  <c r="G48" i="5"/>
  <c r="F48" i="5"/>
  <c r="E48" i="5"/>
  <c r="D48" i="5"/>
  <c r="H47" i="5"/>
  <c r="I47" i="5"/>
  <c r="G47" i="5"/>
  <c r="F47" i="5"/>
  <c r="E47" i="5"/>
  <c r="D47" i="5"/>
  <c r="H46" i="5"/>
  <c r="I46" i="5"/>
  <c r="G46" i="5"/>
  <c r="F46" i="5"/>
  <c r="E46" i="5"/>
  <c r="D46" i="5"/>
  <c r="H45" i="5"/>
  <c r="I45" i="5"/>
  <c r="G45" i="5"/>
  <c r="F45" i="5"/>
  <c r="E45" i="5"/>
  <c r="D45" i="5"/>
  <c r="H44" i="5"/>
  <c r="I44" i="5"/>
  <c r="G44" i="5"/>
  <c r="F44" i="5"/>
  <c r="E44" i="5"/>
  <c r="D44" i="5"/>
  <c r="H43" i="5"/>
  <c r="I43" i="5"/>
  <c r="G43" i="5"/>
  <c r="F43" i="5"/>
  <c r="E43" i="5"/>
  <c r="D43" i="5"/>
  <c r="H42" i="5"/>
  <c r="I42" i="5"/>
  <c r="G42" i="5"/>
  <c r="F42" i="5"/>
  <c r="E42" i="5"/>
  <c r="D42" i="5"/>
  <c r="H41" i="5"/>
  <c r="I41" i="5"/>
  <c r="G41" i="5"/>
  <c r="F41" i="5"/>
  <c r="E41" i="5"/>
  <c r="D41" i="5"/>
  <c r="H40" i="5"/>
  <c r="I40" i="5"/>
  <c r="G40" i="5"/>
  <c r="F40" i="5"/>
  <c r="E40" i="5"/>
  <c r="D40" i="5"/>
  <c r="H38" i="5"/>
  <c r="I38" i="5"/>
  <c r="G38" i="5"/>
  <c r="F38" i="5"/>
  <c r="E38" i="5"/>
  <c r="D38" i="5"/>
  <c r="H37" i="5"/>
  <c r="I37" i="5"/>
  <c r="G37" i="5"/>
  <c r="F37" i="5"/>
  <c r="E37" i="5"/>
  <c r="D37" i="5"/>
  <c r="H36" i="5"/>
  <c r="I36" i="5"/>
  <c r="G36" i="5"/>
  <c r="F36" i="5"/>
  <c r="E36" i="5"/>
  <c r="D36" i="5"/>
  <c r="H35" i="5"/>
  <c r="I35" i="5"/>
  <c r="G35" i="5"/>
  <c r="F35" i="5"/>
  <c r="E35" i="5"/>
  <c r="D35" i="5"/>
  <c r="H34" i="5"/>
  <c r="I34" i="5"/>
  <c r="G34" i="5"/>
  <c r="F34" i="5"/>
  <c r="E34" i="5"/>
  <c r="D34" i="5"/>
  <c r="H33" i="5"/>
  <c r="I33" i="5"/>
  <c r="G33" i="5"/>
  <c r="F33" i="5"/>
  <c r="E33" i="5"/>
  <c r="D33" i="5"/>
  <c r="H32" i="5"/>
  <c r="I32" i="5"/>
  <c r="G32" i="5"/>
  <c r="F32" i="5"/>
  <c r="E32" i="5"/>
  <c r="D32" i="5"/>
  <c r="H31" i="5"/>
  <c r="I31" i="5"/>
  <c r="G31" i="5"/>
  <c r="F31" i="5"/>
  <c r="E31" i="5"/>
  <c r="D31" i="5"/>
  <c r="H30" i="5"/>
  <c r="I30" i="5"/>
  <c r="G30" i="5"/>
  <c r="F30" i="5"/>
  <c r="E30" i="5"/>
  <c r="D30" i="5"/>
  <c r="H29" i="5"/>
  <c r="I29" i="5"/>
  <c r="G29" i="5"/>
  <c r="F29" i="5"/>
  <c r="E29" i="5"/>
  <c r="D29" i="5"/>
  <c r="H28" i="5"/>
  <c r="I28" i="5"/>
  <c r="G28" i="5"/>
  <c r="F28" i="5"/>
  <c r="E28" i="5"/>
  <c r="D28" i="5"/>
  <c r="H27" i="5"/>
  <c r="I27" i="5"/>
  <c r="G27" i="5"/>
  <c r="F27" i="5"/>
  <c r="E27" i="5"/>
  <c r="D27" i="5"/>
  <c r="H26" i="5"/>
  <c r="I26" i="5"/>
  <c r="G26" i="5"/>
  <c r="F26" i="5"/>
  <c r="E26" i="5"/>
  <c r="D26" i="5"/>
  <c r="H25" i="5"/>
  <c r="I25" i="5"/>
  <c r="G25" i="5"/>
  <c r="F25" i="5"/>
  <c r="E25" i="5"/>
  <c r="D25" i="5"/>
  <c r="H24" i="5"/>
  <c r="I24" i="5"/>
  <c r="G24" i="5"/>
  <c r="F24" i="5"/>
  <c r="E24" i="5"/>
  <c r="D24" i="5"/>
  <c r="H23" i="5"/>
  <c r="I23" i="5"/>
  <c r="G23" i="5"/>
  <c r="F23" i="5"/>
  <c r="E23" i="5"/>
  <c r="D23" i="5"/>
  <c r="H22" i="5"/>
  <c r="I22" i="5"/>
  <c r="G22" i="5"/>
  <c r="F22" i="5"/>
  <c r="E22" i="5"/>
  <c r="D22" i="5"/>
  <c r="H21" i="5"/>
  <c r="I21" i="5"/>
  <c r="G21" i="5"/>
  <c r="F21" i="5"/>
  <c r="E21" i="5"/>
  <c r="D21" i="5"/>
  <c r="H20" i="5"/>
  <c r="I20" i="5"/>
  <c r="G20" i="5"/>
  <c r="F20" i="5"/>
  <c r="E20" i="5"/>
  <c r="D20" i="5"/>
  <c r="H19" i="5"/>
  <c r="I19" i="5"/>
  <c r="G19" i="5"/>
  <c r="F19" i="5"/>
  <c r="E19" i="5"/>
  <c r="D19" i="5"/>
  <c r="H408" i="4"/>
  <c r="H409" i="4"/>
  <c r="X411" i="4"/>
  <c r="Z410" i="4"/>
  <c r="Z409" i="4"/>
  <c r="I407" i="4"/>
  <c r="Z408" i="4"/>
  <c r="H410" i="4"/>
  <c r="K411" i="4"/>
  <c r="Z631" i="7"/>
  <c r="L630" i="7"/>
  <c r="M634" i="7"/>
  <c r="H636" i="7"/>
  <c r="M633" i="7"/>
  <c r="H632" i="7"/>
  <c r="M635" i="7"/>
  <c r="Z632" i="7"/>
  <c r="Z576" i="7"/>
  <c r="H615" i="7"/>
  <c r="H569" i="7"/>
  <c r="L602" i="7"/>
  <c r="Z611" i="7"/>
  <c r="Z582" i="7"/>
  <c r="M585" i="7"/>
  <c r="Z589" i="7"/>
  <c r="L567" i="7"/>
  <c r="H589" i="7"/>
  <c r="L616" i="7"/>
  <c r="Z569" i="7"/>
  <c r="M619" i="7"/>
  <c r="H582" i="7"/>
  <c r="M613" i="7"/>
  <c r="M607" i="7"/>
  <c r="H594" i="7"/>
  <c r="M570" i="7"/>
  <c r="Z583" i="7"/>
  <c r="H575" i="7"/>
  <c r="H576" i="7"/>
  <c r="Z575" i="7"/>
  <c r="M606" i="7"/>
  <c r="H587" i="7"/>
  <c r="H617" i="7"/>
  <c r="Z590" i="7"/>
  <c r="H573" i="7"/>
  <c r="H568" i="7"/>
  <c r="M571" i="7"/>
  <c r="M621" i="7"/>
  <c r="H608" i="7"/>
  <c r="Z618" i="7"/>
  <c r="H604" i="7"/>
  <c r="L588" i="7"/>
  <c r="Z568" i="7"/>
  <c r="H611" i="7"/>
  <c r="Z617" i="7"/>
  <c r="L609" i="7"/>
  <c r="M572" i="7"/>
  <c r="M614" i="7"/>
  <c r="Z604" i="7"/>
  <c r="M605" i="7"/>
  <c r="L581" i="7"/>
  <c r="M593" i="7"/>
  <c r="M591" i="7"/>
  <c r="M586" i="7"/>
  <c r="H580" i="7"/>
  <c r="M579" i="7"/>
  <c r="M620" i="7"/>
  <c r="M584" i="7"/>
  <c r="H618" i="7"/>
  <c r="H603" i="7"/>
  <c r="Z603" i="7"/>
  <c r="H590" i="7"/>
  <c r="H583" i="7"/>
  <c r="Z610" i="7"/>
  <c r="M578" i="7"/>
  <c r="M577" i="7"/>
  <c r="H610" i="7"/>
  <c r="H622" i="7"/>
  <c r="L574" i="7"/>
  <c r="M612" i="7"/>
  <c r="M592" i="7"/>
  <c r="M598" i="7"/>
  <c r="H596" i="7"/>
  <c r="H597" i="7"/>
  <c r="H601" i="7"/>
  <c r="L595" i="7"/>
  <c r="M599" i="7"/>
  <c r="Z596" i="7"/>
  <c r="M600" i="7"/>
  <c r="Z597" i="7"/>
  <c r="M563" i="7"/>
  <c r="H561" i="7"/>
  <c r="Z561" i="7"/>
  <c r="H562" i="7"/>
  <c r="H566" i="7"/>
  <c r="Z562" i="7"/>
  <c r="L560" i="7"/>
  <c r="M564" i="7"/>
  <c r="M565" i="7"/>
  <c r="M550" i="7"/>
  <c r="M551" i="7"/>
  <c r="M549" i="7"/>
  <c r="H548" i="7"/>
  <c r="H552" i="7"/>
  <c r="Z547" i="7"/>
  <c r="Z548" i="7"/>
  <c r="L553" i="7"/>
  <c r="M558" i="7"/>
  <c r="H559" i="7"/>
  <c r="H554" i="7"/>
  <c r="H555" i="7"/>
  <c r="Z555" i="7"/>
  <c r="M557" i="7"/>
  <c r="Z554" i="7"/>
  <c r="M556" i="7"/>
  <c r="Z23" i="7" l="1"/>
  <c r="H8" i="4"/>
  <c r="X256" i="4"/>
  <c r="B257" i="4"/>
  <c r="B262" i="4" s="1"/>
  <c r="B350" i="7"/>
  <c r="B357" i="7" s="1"/>
  <c r="Z344" i="7"/>
  <c r="H281" i="7"/>
  <c r="X236" i="4"/>
  <c r="H35" i="4"/>
  <c r="Z107" i="7"/>
  <c r="H28" i="4"/>
  <c r="M283" i="7"/>
  <c r="H55" i="4"/>
  <c r="Z135" i="7"/>
  <c r="M333" i="7"/>
  <c r="Z240" i="4"/>
  <c r="L343" i="7"/>
  <c r="I252" i="4"/>
  <c r="Z219" i="4"/>
  <c r="Z239" i="4"/>
  <c r="H235" i="4"/>
  <c r="Z238" i="4"/>
  <c r="H48" i="4"/>
  <c r="H68" i="4"/>
  <c r="H88" i="4"/>
  <c r="H162" i="7"/>
  <c r="H190" i="7"/>
  <c r="H218" i="7"/>
  <c r="H246" i="7"/>
  <c r="M47" i="7"/>
  <c r="M89" i="7"/>
  <c r="X91" i="4"/>
  <c r="M180" i="7"/>
  <c r="M222" i="7"/>
  <c r="H178" i="4"/>
  <c r="H205" i="4"/>
  <c r="H234" i="4"/>
  <c r="H330" i="7"/>
  <c r="Z244" i="4"/>
  <c r="D4" i="10"/>
  <c r="Z296" i="7"/>
  <c r="H229" i="4"/>
  <c r="I232" i="4"/>
  <c r="L336" i="7"/>
  <c r="M31" i="7"/>
  <c r="M59" i="7"/>
  <c r="M87" i="7"/>
  <c r="M115" i="7"/>
  <c r="M143" i="7"/>
  <c r="M178" i="7"/>
  <c r="M206" i="7"/>
  <c r="M234" i="7"/>
  <c r="M33" i="7"/>
  <c r="X51" i="4"/>
  <c r="M117" i="7"/>
  <c r="M166" i="7"/>
  <c r="M208" i="7"/>
  <c r="M229" i="7"/>
  <c r="M250" i="7"/>
  <c r="Z108" i="4"/>
  <c r="H286" i="7"/>
  <c r="M270" i="7"/>
  <c r="H238" i="4"/>
  <c r="H302" i="7"/>
  <c r="M347" i="7"/>
  <c r="M355" i="7"/>
  <c r="Z235" i="4"/>
  <c r="M340" i="7"/>
  <c r="L308" i="7"/>
  <c r="Z234" i="4"/>
  <c r="M339" i="7"/>
  <c r="H120" i="4"/>
  <c r="Z198" i="7"/>
  <c r="Z226" i="7"/>
  <c r="Z13" i="4"/>
  <c r="M61" i="7"/>
  <c r="M103" i="7"/>
  <c r="X101" i="4"/>
  <c r="X136" i="4"/>
  <c r="M236" i="7"/>
  <c r="M263" i="7"/>
  <c r="Z203" i="4"/>
  <c r="Z275" i="7"/>
  <c r="H337" i="7"/>
  <c r="X251" i="4"/>
  <c r="Z331" i="7"/>
  <c r="I242" i="4"/>
  <c r="Z263" i="4"/>
  <c r="Z248" i="4"/>
  <c r="L357" i="7"/>
  <c r="H245" i="4"/>
  <c r="L350" i="7"/>
  <c r="Z249" i="4"/>
  <c r="H253" i="4"/>
  <c r="Z255" i="4"/>
  <c r="Z338" i="7"/>
  <c r="H345" i="7"/>
  <c r="H338" i="7"/>
  <c r="H349" i="7"/>
  <c r="H344" i="7"/>
  <c r="H249" i="4"/>
  <c r="Z258" i="4"/>
  <c r="H250" i="4"/>
  <c r="Z243" i="4"/>
  <c r="M353" i="7"/>
  <c r="M361" i="7"/>
  <c r="X246" i="4"/>
  <c r="M354" i="7"/>
  <c r="H240" i="4"/>
  <c r="X166" i="4"/>
  <c r="H272" i="7"/>
  <c r="Z352" i="7"/>
  <c r="M304" i="7"/>
  <c r="X216" i="4"/>
  <c r="L315" i="7"/>
  <c r="H260" i="7"/>
  <c r="Z212" i="7"/>
  <c r="H9" i="4"/>
  <c r="M25" i="7"/>
  <c r="I22" i="4"/>
  <c r="H29" i="4"/>
  <c r="M53" i="7"/>
  <c r="L63" i="7"/>
  <c r="H49" i="4"/>
  <c r="M81" i="7"/>
  <c r="L91" i="7"/>
  <c r="H100" i="7"/>
  <c r="M109" i="7"/>
  <c r="L119" i="7"/>
  <c r="H89" i="4"/>
  <c r="M137" i="7"/>
  <c r="L147" i="7"/>
  <c r="H163" i="7"/>
  <c r="M172" i="7"/>
  <c r="I127" i="4"/>
  <c r="H134" i="4"/>
  <c r="M200" i="7"/>
  <c r="L210" i="7"/>
  <c r="H154" i="4"/>
  <c r="M228" i="7"/>
  <c r="L238" i="7"/>
  <c r="H247" i="7"/>
  <c r="Z15" i="4"/>
  <c r="Z23" i="4"/>
  <c r="Z33" i="4"/>
  <c r="Z43" i="4"/>
  <c r="Z53" i="4"/>
  <c r="Z63" i="4"/>
  <c r="Z73" i="4"/>
  <c r="Z83" i="4"/>
  <c r="Z93" i="4"/>
  <c r="Z118" i="4"/>
  <c r="Z128" i="4"/>
  <c r="Z138" i="4"/>
  <c r="Z148" i="4"/>
  <c r="Z158" i="4"/>
  <c r="Z168" i="4"/>
  <c r="Z180" i="4"/>
  <c r="I177" i="4"/>
  <c r="M262" i="7"/>
  <c r="X111" i="4"/>
  <c r="X206" i="4"/>
  <c r="L280" i="7"/>
  <c r="H194" i="4"/>
  <c r="M269" i="7"/>
  <c r="M12" i="7"/>
  <c r="L7" i="7"/>
  <c r="M297" i="7"/>
  <c r="Z218" i="4"/>
  <c r="H323" i="7"/>
  <c r="H248" i="4"/>
  <c r="Z250" i="4"/>
  <c r="H359" i="7"/>
  <c r="Z260" i="4"/>
  <c r="Z303" i="7"/>
  <c r="H259" i="4"/>
  <c r="Z213" i="4"/>
  <c r="Z345" i="7"/>
  <c r="H316" i="7"/>
  <c r="M306" i="7"/>
  <c r="L224" i="7"/>
  <c r="M187" i="7"/>
  <c r="H10" i="4"/>
  <c r="M24" i="7"/>
  <c r="H23" i="4"/>
  <c r="Z44" i="7"/>
  <c r="M52" i="7"/>
  <c r="H43" i="4"/>
  <c r="Z72" i="7"/>
  <c r="H92" i="7"/>
  <c r="Z100" i="7"/>
  <c r="M108" i="7"/>
  <c r="H83" i="4"/>
  <c r="H90" i="4"/>
  <c r="M136" i="7"/>
  <c r="H148" i="7"/>
  <c r="H115" i="4"/>
  <c r="M171" i="7"/>
  <c r="H183" i="7"/>
  <c r="Z191" i="7"/>
  <c r="M199" i="7"/>
  <c r="H211" i="7"/>
  <c r="Z219" i="7"/>
  <c r="H239" i="7"/>
  <c r="H175" i="4"/>
  <c r="X16" i="4"/>
  <c r="Z34" i="4"/>
  <c r="Z44" i="4"/>
  <c r="Z64" i="4"/>
  <c r="Z74" i="4"/>
  <c r="Z84" i="4"/>
  <c r="Z104" i="4"/>
  <c r="Z149" i="4"/>
  <c r="Z159" i="4"/>
  <c r="Z169" i="4"/>
  <c r="Z179" i="4"/>
  <c r="Z261" i="7"/>
  <c r="M158" i="7"/>
  <c r="M291" i="7"/>
  <c r="Z198" i="4"/>
  <c r="H279" i="7"/>
  <c r="H274" i="7"/>
  <c r="H190" i="4"/>
  <c r="M11" i="7"/>
  <c r="M298" i="7"/>
  <c r="M313" i="7"/>
  <c r="L322" i="7"/>
  <c r="M327" i="7"/>
  <c r="A5" i="10"/>
  <c r="D5" i="10" s="1"/>
  <c r="Z359" i="7"/>
  <c r="H303" i="7"/>
  <c r="Z214" i="4"/>
  <c r="I207" i="4"/>
  <c r="H363" i="7"/>
  <c r="H193" i="4"/>
  <c r="Z317" i="7"/>
  <c r="H307" i="7"/>
  <c r="L294" i="7"/>
  <c r="M277" i="7"/>
  <c r="H130" i="4"/>
  <c r="Z114" i="4"/>
  <c r="Z103" i="4"/>
  <c r="M18" i="7"/>
  <c r="L28" i="7"/>
  <c r="H37" i="7"/>
  <c r="M46" i="7"/>
  <c r="L56" i="7"/>
  <c r="H65" i="7"/>
  <c r="M74" i="7"/>
  <c r="L84" i="7"/>
  <c r="H64" i="4"/>
  <c r="M102" i="7"/>
  <c r="L112" i="7"/>
  <c r="H121" i="7"/>
  <c r="M130" i="7"/>
  <c r="I97" i="4"/>
  <c r="H104" i="4"/>
  <c r="L175" i="7"/>
  <c r="H129" i="4"/>
  <c r="L203" i="7"/>
  <c r="H212" i="7"/>
  <c r="M221" i="7"/>
  <c r="I162" i="4"/>
  <c r="H240" i="7"/>
  <c r="Z9" i="4"/>
  <c r="H41" i="7"/>
  <c r="H55" i="7"/>
  <c r="Z45" i="4"/>
  <c r="H83" i="7"/>
  <c r="H97" i="7"/>
  <c r="H111" i="7"/>
  <c r="Z85" i="4"/>
  <c r="Z95" i="4"/>
  <c r="H153" i="7"/>
  <c r="Z120" i="4"/>
  <c r="Z130" i="4"/>
  <c r="Z140" i="4"/>
  <c r="Z150" i="4"/>
  <c r="Z160" i="4"/>
  <c r="Z170" i="4"/>
  <c r="Z178" i="4"/>
  <c r="H184" i="4"/>
  <c r="M157" i="7"/>
  <c r="M290" i="7"/>
  <c r="M285" i="7"/>
  <c r="I192" i="4"/>
  <c r="H189" i="4"/>
  <c r="H4" i="10"/>
  <c r="X211" i="4"/>
  <c r="M312" i="7"/>
  <c r="Z323" i="7"/>
  <c r="H317" i="7"/>
  <c r="H179" i="4"/>
  <c r="Z193" i="4"/>
  <c r="H188" i="4"/>
  <c r="Z324" i="7"/>
  <c r="M319" i="7"/>
  <c r="Z302" i="7"/>
  <c r="Z89" i="4"/>
  <c r="Z156" i="7"/>
  <c r="M17" i="7"/>
  <c r="H29" i="7"/>
  <c r="Z37" i="7"/>
  <c r="M45" i="7"/>
  <c r="H38" i="4"/>
  <c r="Z65" i="7"/>
  <c r="M73" i="7"/>
  <c r="H85" i="7"/>
  <c r="Z93" i="7"/>
  <c r="M101" i="7"/>
  <c r="H78" i="4"/>
  <c r="Z121" i="7"/>
  <c r="M129" i="7"/>
  <c r="H141" i="7"/>
  <c r="Z149" i="7"/>
  <c r="M164" i="7"/>
  <c r="H123" i="4"/>
  <c r="Z184" i="7"/>
  <c r="M192" i="7"/>
  <c r="H143" i="4"/>
  <c r="H150" i="4"/>
  <c r="M220" i="7"/>
  <c r="H163" i="4"/>
  <c r="H170" i="4"/>
  <c r="M248" i="7"/>
  <c r="Z14" i="4"/>
  <c r="M40" i="7"/>
  <c r="M54" i="7"/>
  <c r="M68" i="7"/>
  <c r="X56" i="4"/>
  <c r="M96" i="7"/>
  <c r="M110" i="7"/>
  <c r="M124" i="7"/>
  <c r="M138" i="7"/>
  <c r="X106" i="4"/>
  <c r="X121" i="4"/>
  <c r="X131" i="4"/>
  <c r="M201" i="7"/>
  <c r="X151" i="4"/>
  <c r="X161" i="4"/>
  <c r="M243" i="7"/>
  <c r="X181" i="4"/>
  <c r="Z185" i="4"/>
  <c r="H183" i="4"/>
  <c r="H110" i="4"/>
  <c r="Z289" i="7"/>
  <c r="M284" i="7"/>
  <c r="Z190" i="4"/>
  <c r="H267" i="7"/>
  <c r="Z9" i="7"/>
  <c r="M311" i="7"/>
  <c r="H321" i="7"/>
  <c r="H223" i="4"/>
  <c r="Z228" i="4"/>
  <c r="X221" i="4"/>
  <c r="H213" i="4"/>
  <c r="H358" i="7"/>
  <c r="M305" i="7"/>
  <c r="L21" i="7"/>
  <c r="H30" i="7"/>
  <c r="M39" i="7"/>
  <c r="L49" i="7"/>
  <c r="H58" i="7"/>
  <c r="M67" i="7"/>
  <c r="L77" i="7"/>
  <c r="H86" i="7"/>
  <c r="M95" i="7"/>
  <c r="L105" i="7"/>
  <c r="H79" i="4"/>
  <c r="I92" i="4"/>
  <c r="H99" i="4"/>
  <c r="M151" i="7"/>
  <c r="I117" i="4"/>
  <c r="H177" i="7"/>
  <c r="M186" i="7"/>
  <c r="I137" i="4"/>
  <c r="H205" i="7"/>
  <c r="M214" i="7"/>
  <c r="I157" i="4"/>
  <c r="H233" i="7"/>
  <c r="M242" i="7"/>
  <c r="Z8" i="4"/>
  <c r="Z38" i="4"/>
  <c r="Z48" i="4"/>
  <c r="Z58" i="4"/>
  <c r="Z68" i="4"/>
  <c r="Z98" i="4"/>
  <c r="Z163" i="4"/>
  <c r="Z184" i="4"/>
  <c r="L259" i="7"/>
  <c r="H109" i="4"/>
  <c r="H289" i="7"/>
  <c r="M278" i="7"/>
  <c r="L266" i="7"/>
  <c r="H9" i="7"/>
  <c r="Z209" i="4"/>
  <c r="Z310" i="7"/>
  <c r="M326" i="7"/>
  <c r="Z224" i="4"/>
  <c r="M362" i="7"/>
  <c r="I247" i="4"/>
  <c r="I227" i="4"/>
  <c r="H225" i="4"/>
  <c r="I217" i="4"/>
  <c r="I212" i="4"/>
  <c r="H198" i="4"/>
  <c r="H328" i="7"/>
  <c r="X171" i="4"/>
  <c r="L301" i="7"/>
  <c r="H254" i="7"/>
  <c r="Z110" i="4"/>
  <c r="X71" i="4"/>
  <c r="H4" i="4"/>
  <c r="H13" i="4"/>
  <c r="H20" i="4"/>
  <c r="M38" i="7"/>
  <c r="H33" i="4"/>
  <c r="Z58" i="7"/>
  <c r="M66" i="7"/>
  <c r="H53" i="4"/>
  <c r="Z86" i="7"/>
  <c r="M94" i="7"/>
  <c r="H73" i="4"/>
  <c r="Z114" i="7"/>
  <c r="M122" i="7"/>
  <c r="H134" i="7"/>
  <c r="H100" i="4"/>
  <c r="M150" i="7"/>
  <c r="H169" i="7"/>
  <c r="Z177" i="7"/>
  <c r="H197" i="7"/>
  <c r="Z205" i="7"/>
  <c r="M213" i="7"/>
  <c r="H225" i="7"/>
  <c r="Z233" i="7"/>
  <c r="M241" i="7"/>
  <c r="H20" i="7"/>
  <c r="Z19" i="4"/>
  <c r="Z29" i="4"/>
  <c r="Z39" i="4"/>
  <c r="Z49" i="4"/>
  <c r="Z59" i="4"/>
  <c r="Z69" i="4"/>
  <c r="Z79" i="4"/>
  <c r="Z99" i="4"/>
  <c r="Z124" i="4"/>
  <c r="Z134" i="4"/>
  <c r="Z144" i="4"/>
  <c r="Z154" i="4"/>
  <c r="Z164" i="4"/>
  <c r="Z174" i="4"/>
  <c r="M255" i="7"/>
  <c r="Z183" i="4"/>
  <c r="H160" i="7"/>
  <c r="H108" i="4"/>
  <c r="H293" i="7"/>
  <c r="H288" i="7"/>
  <c r="H200" i="4"/>
  <c r="Z188" i="4"/>
  <c r="F4" i="10"/>
  <c r="Z5" i="4"/>
  <c r="H8" i="7"/>
  <c r="H208" i="4"/>
  <c r="Z210" i="4"/>
  <c r="H219" i="4"/>
  <c r="Z223" i="4"/>
  <c r="M341" i="7"/>
  <c r="Z253" i="4"/>
  <c r="Z230" i="4"/>
  <c r="I222" i="4"/>
  <c r="H220" i="4"/>
  <c r="Z215" i="4"/>
  <c r="Z205" i="4"/>
  <c r="Z282" i="7"/>
  <c r="I7" i="4"/>
  <c r="H14" i="4"/>
  <c r="I27" i="4"/>
  <c r="H51" i="7"/>
  <c r="M60" i="7"/>
  <c r="L70" i="7"/>
  <c r="H79" i="7"/>
  <c r="M88" i="7"/>
  <c r="L98" i="7"/>
  <c r="H74" i="4"/>
  <c r="M116" i="7"/>
  <c r="L126" i="7"/>
  <c r="H94" i="4"/>
  <c r="I112" i="4"/>
  <c r="H119" i="4"/>
  <c r="I132" i="4"/>
  <c r="H198" i="7"/>
  <c r="M207" i="7"/>
  <c r="L217" i="7"/>
  <c r="H226" i="7"/>
  <c r="M235" i="7"/>
  <c r="L245" i="7"/>
  <c r="M19" i="7"/>
  <c r="H34" i="7"/>
  <c r="Z30" i="4"/>
  <c r="H62" i="7"/>
  <c r="Z50" i="4"/>
  <c r="Z60" i="4"/>
  <c r="H104" i="7"/>
  <c r="H118" i="7"/>
  <c r="H132" i="7"/>
  <c r="H146" i="7"/>
  <c r="H167" i="7"/>
  <c r="Z125" i="4"/>
  <c r="Z135" i="4"/>
  <c r="H209" i="7"/>
  <c r="H223" i="7"/>
  <c r="Z165" i="4"/>
  <c r="Z175" i="4"/>
  <c r="H180" i="4"/>
  <c r="M264" i="7"/>
  <c r="Z109" i="4"/>
  <c r="L154" i="7"/>
  <c r="Z204" i="4"/>
  <c r="I202" i="4"/>
  <c r="H282" i="7"/>
  <c r="M271" i="7"/>
  <c r="E4" i="10"/>
  <c r="H209" i="4"/>
  <c r="H314" i="7"/>
  <c r="H218" i="4"/>
  <c r="H230" i="4"/>
  <c r="X226" i="4"/>
  <c r="Z254" i="4"/>
  <c r="Z240" i="7"/>
  <c r="X86" i="4"/>
  <c r="H224" i="4"/>
  <c r="H105" i="4"/>
  <c r="H57" i="7"/>
  <c r="X46" i="4"/>
  <c r="H45" i="4"/>
  <c r="X76" i="4"/>
  <c r="M334" i="7"/>
  <c r="H155" i="7"/>
  <c r="X31" i="4"/>
  <c r="X231" i="4"/>
  <c r="Z229" i="4"/>
  <c r="M299" i="7"/>
  <c r="H255" i="4"/>
  <c r="Z295" i="7"/>
  <c r="K236" i="4"/>
  <c r="H40" i="4"/>
  <c r="H244" i="4"/>
  <c r="K221" i="4"/>
  <c r="H356" i="7"/>
  <c r="K131" i="4"/>
  <c r="H258" i="4"/>
  <c r="H125" i="4"/>
  <c r="H80" i="4"/>
  <c r="G4" i="10"/>
  <c r="Z225" i="4"/>
  <c r="H351" i="7"/>
  <c r="M332" i="7"/>
  <c r="K171" i="4"/>
  <c r="Z260" i="7"/>
  <c r="H204" i="4"/>
  <c r="H165" i="4"/>
  <c r="L168" i="7"/>
  <c r="H156" i="7"/>
  <c r="X196" i="4"/>
  <c r="H138" i="4"/>
  <c r="H118" i="4"/>
  <c r="Z10" i="4"/>
  <c r="Z208" i="4"/>
  <c r="Z85" i="7"/>
  <c r="H5" i="4"/>
  <c r="Z195" i="4"/>
  <c r="Z142" i="7"/>
  <c r="H106" i="7"/>
  <c r="H50" i="7"/>
  <c r="M26" i="7"/>
  <c r="Z245" i="4"/>
  <c r="H203" i="4"/>
  <c r="H158" i="4"/>
  <c r="M185" i="7"/>
  <c r="K66" i="4"/>
  <c r="K86" i="4"/>
  <c r="Z29" i="7"/>
  <c r="Z43" i="7"/>
  <c r="Z113" i="7"/>
  <c r="Z127" i="7"/>
  <c r="Z162" i="7"/>
  <c r="Z176" i="7"/>
  <c r="Z190" i="7"/>
  <c r="Z204" i="7"/>
  <c r="Z218" i="7"/>
  <c r="Z246" i="7"/>
  <c r="K181" i="4"/>
  <c r="Z267" i="7"/>
  <c r="H185" i="4"/>
  <c r="K216" i="4"/>
  <c r="H168" i="4"/>
  <c r="H93" i="4"/>
  <c r="H60" i="4"/>
  <c r="K196" i="4"/>
  <c r="K231" i="4"/>
  <c r="X6" i="4"/>
  <c r="H145" i="4"/>
  <c r="Z268" i="7"/>
  <c r="H22" i="7"/>
  <c r="Z281" i="7"/>
  <c r="X116" i="4"/>
  <c r="X261" i="4"/>
  <c r="X61" i="4"/>
  <c r="H127" i="7"/>
  <c r="K246" i="4"/>
  <c r="H72" i="7"/>
  <c r="X266" i="4"/>
  <c r="K241" i="4"/>
  <c r="H195" i="4"/>
  <c r="H99" i="7"/>
  <c r="I172" i="4"/>
  <c r="H170" i="7"/>
  <c r="Z80" i="4"/>
  <c r="H113" i="7"/>
  <c r="H18" i="4"/>
  <c r="H239" i="4"/>
  <c r="H331" i="7"/>
  <c r="Z155" i="4"/>
  <c r="H251" i="7"/>
  <c r="Z90" i="4"/>
  <c r="H195" i="7"/>
  <c r="L287" i="7"/>
  <c r="Z115" i="4"/>
  <c r="H90" i="7"/>
  <c r="M276" i="7"/>
  <c r="L189" i="7"/>
  <c r="H75" i="4"/>
  <c r="H23" i="7"/>
  <c r="X191" i="4"/>
  <c r="Z70" i="4"/>
  <c r="Z145" i="4"/>
  <c r="H139" i="4"/>
  <c r="Z79" i="7"/>
  <c r="K251" i="4"/>
  <c r="H34" i="4"/>
  <c r="X11" i="4"/>
  <c r="Z200" i="4"/>
  <c r="H342" i="7"/>
  <c r="X176" i="4"/>
  <c r="H310" i="7"/>
  <c r="X146" i="4"/>
  <c r="H133" i="4"/>
  <c r="M194" i="7"/>
  <c r="Z170" i="7"/>
  <c r="M131" i="7"/>
  <c r="Z51" i="7"/>
  <c r="K21" i="4"/>
  <c r="K101" i="4"/>
  <c r="K126" i="4"/>
  <c r="K166" i="4"/>
  <c r="Z155" i="7"/>
  <c r="Z316" i="7"/>
  <c r="H214" i="4"/>
  <c r="Z351" i="7"/>
  <c r="X156" i="4"/>
  <c r="H253" i="7"/>
  <c r="X81" i="4"/>
  <c r="M145" i="7"/>
  <c r="M75" i="7"/>
  <c r="H15" i="7"/>
  <c r="H13" i="7"/>
  <c r="H295" i="7"/>
  <c r="K261" i="4"/>
  <c r="M346" i="7"/>
  <c r="H173" i="4"/>
  <c r="H300" i="7"/>
  <c r="H95" i="4"/>
  <c r="I62" i="4"/>
  <c r="H71" i="7"/>
  <c r="H3" i="4"/>
  <c r="K116" i="4"/>
  <c r="K136" i="4"/>
  <c r="K176" i="4"/>
  <c r="K211" i="4"/>
  <c r="Z358" i="7"/>
  <c r="M325" i="7"/>
  <c r="H113" i="4"/>
  <c r="I42" i="4"/>
  <c r="H15" i="4"/>
  <c r="H153" i="4"/>
  <c r="Z220" i="4"/>
  <c r="H309" i="7"/>
  <c r="H160" i="4"/>
  <c r="X126" i="4"/>
  <c r="X41" i="4"/>
  <c r="H140" i="4"/>
  <c r="X21" i="4"/>
  <c r="H43" i="7"/>
  <c r="C4" i="10"/>
  <c r="H254" i="4"/>
  <c r="H243" i="4"/>
  <c r="X241" i="4"/>
  <c r="X201" i="4"/>
  <c r="H335" i="7"/>
  <c r="M257" i="7"/>
  <c r="H232" i="7"/>
  <c r="H85" i="4"/>
  <c r="Z75" i="4"/>
  <c r="M173" i="7"/>
  <c r="M165" i="7"/>
  <c r="K31" i="4"/>
  <c r="Z3" i="4"/>
  <c r="Z4" i="4"/>
  <c r="Z8" i="7"/>
  <c r="Z105" i="4"/>
  <c r="H260" i="4"/>
  <c r="H233" i="4"/>
  <c r="H210" i="4"/>
  <c r="M320" i="7"/>
  <c r="H296" i="7"/>
  <c r="I142" i="4"/>
  <c r="H265" i="7"/>
  <c r="H98" i="4"/>
  <c r="M215" i="7"/>
  <c r="H176" i="7"/>
  <c r="H65" i="4"/>
  <c r="X36" i="4"/>
  <c r="H25" i="4"/>
  <c r="K201" i="4"/>
  <c r="Z309" i="7"/>
  <c r="K226" i="4"/>
  <c r="Z330" i="7"/>
  <c r="X141" i="4"/>
  <c r="K111" i="4"/>
  <c r="H204" i="7"/>
  <c r="H188" i="7"/>
  <c r="X66" i="4"/>
  <c r="M152" i="7"/>
  <c r="Z25" i="4"/>
  <c r="H352" i="7"/>
  <c r="L329" i="7"/>
  <c r="H261" i="7"/>
  <c r="Z253" i="7"/>
  <c r="H230" i="7"/>
  <c r="X96" i="4"/>
  <c r="M82" i="7"/>
  <c r="H324" i="7"/>
  <c r="H244" i="7"/>
  <c r="L231" i="7"/>
  <c r="K91" i="4"/>
  <c r="M193" i="7"/>
  <c r="Z65" i="4"/>
  <c r="K51" i="4"/>
  <c r="X26" i="4"/>
  <c r="H27" i="7"/>
  <c r="H169" i="4"/>
  <c r="H58" i="4"/>
  <c r="K266" i="4"/>
  <c r="K256" i="4"/>
  <c r="Z259" i="4"/>
  <c r="H174" i="4"/>
  <c r="M292" i="7"/>
  <c r="H275" i="7"/>
  <c r="H258" i="7"/>
  <c r="Z239" i="7"/>
  <c r="H219" i="7"/>
  <c r="I82" i="4"/>
  <c r="H191" i="7"/>
  <c r="L182" i="7"/>
  <c r="H69" i="4"/>
  <c r="K61" i="4"/>
  <c r="M159" i="7"/>
  <c r="H44" i="7"/>
  <c r="M32" i="7"/>
  <c r="I2" i="4"/>
  <c r="B4" i="10"/>
  <c r="I257" i="4"/>
  <c r="I237" i="4"/>
  <c r="M348" i="7"/>
  <c r="Z337" i="7"/>
  <c r="M318" i="7"/>
  <c r="H114" i="4"/>
  <c r="H16" i="7"/>
  <c r="L35" i="7"/>
  <c r="K56" i="4"/>
  <c r="K96" i="4"/>
  <c r="K161" i="4"/>
  <c r="Z36" i="7"/>
  <c r="Z78" i="7"/>
  <c r="Z120" i="7"/>
  <c r="Z134" i="7"/>
  <c r="Z148" i="7"/>
  <c r="Z169" i="7"/>
  <c r="M10" i="7"/>
  <c r="H228" i="4"/>
  <c r="H215" i="4"/>
  <c r="Z199" i="4"/>
  <c r="L252" i="7"/>
  <c r="I102" i="4"/>
  <c r="H128" i="7"/>
  <c r="Z233" i="4"/>
  <c r="I197" i="4"/>
  <c r="K191" i="4"/>
  <c r="K186" i="4"/>
  <c r="I167" i="4"/>
  <c r="K6" i="4"/>
  <c r="I147" i="4"/>
  <c r="K76" i="4"/>
  <c r="I77" i="4"/>
  <c r="K71" i="4"/>
  <c r="M144" i="7"/>
  <c r="H93" i="7"/>
  <c r="H199" i="4"/>
  <c r="I187" i="4"/>
  <c r="I152" i="4"/>
  <c r="Z133" i="4"/>
  <c r="Z254" i="7"/>
  <c r="K121" i="4"/>
  <c r="Z100" i="4"/>
  <c r="H181" i="7"/>
  <c r="L161" i="7"/>
  <c r="Z54" i="4"/>
  <c r="H50" i="4"/>
  <c r="K41" i="4"/>
  <c r="H76" i="7"/>
  <c r="Z20" i="4"/>
  <c r="L14" i="7"/>
  <c r="Z153" i="4"/>
  <c r="H144" i="4"/>
  <c r="Z143" i="4"/>
  <c r="I52" i="4"/>
  <c r="H107" i="7"/>
  <c r="L42" i="7"/>
  <c r="H48" i="7"/>
  <c r="Z183" i="7"/>
  <c r="Z197" i="7"/>
  <c r="Z211" i="7"/>
  <c r="Z225" i="7"/>
  <c r="X186" i="4"/>
  <c r="H159" i="4"/>
  <c r="K146" i="4"/>
  <c r="Z113" i="4"/>
  <c r="I107" i="4"/>
  <c r="I87" i="4"/>
  <c r="M179" i="7"/>
  <c r="M123" i="7"/>
  <c r="Z274" i="7"/>
  <c r="I4" i="10"/>
  <c r="Z189" i="4"/>
  <c r="Z288" i="7"/>
  <c r="K81" i="4"/>
  <c r="I67" i="4"/>
  <c r="H54" i="4"/>
  <c r="H135" i="7"/>
  <c r="Z40" i="4"/>
  <c r="K11" i="4"/>
  <c r="Z22" i="7"/>
  <c r="K151" i="4"/>
  <c r="H124" i="4"/>
  <c r="H237" i="7"/>
  <c r="I47" i="4"/>
  <c r="K26" i="4"/>
  <c r="Z50" i="7"/>
  <c r="Z99" i="7"/>
  <c r="Z71" i="7"/>
  <c r="Z232" i="7"/>
  <c r="H59" i="4"/>
  <c r="H142" i="7"/>
  <c r="H39" i="4"/>
  <c r="I182" i="4"/>
  <c r="Z173" i="4"/>
  <c r="K156" i="4"/>
  <c r="Z139" i="4"/>
  <c r="H268" i="7"/>
  <c r="M256" i="7"/>
  <c r="Z123" i="4"/>
  <c r="M249" i="7"/>
  <c r="M227" i="7"/>
  <c r="H103" i="4"/>
  <c r="H216" i="7"/>
  <c r="Z94" i="4"/>
  <c r="L196" i="7"/>
  <c r="H84" i="4"/>
  <c r="H184" i="7"/>
  <c r="I57" i="4"/>
  <c r="Z55" i="4"/>
  <c r="Z141" i="7"/>
  <c r="H139" i="7"/>
  <c r="Z128" i="7"/>
  <c r="H114" i="7"/>
  <c r="Z92" i="7"/>
  <c r="H69" i="7"/>
  <c r="H36" i="7"/>
  <c r="Z30" i="7"/>
  <c r="H70" i="4"/>
  <c r="H174" i="7"/>
  <c r="H149" i="7"/>
  <c r="L140" i="7"/>
  <c r="H44" i="4"/>
  <c r="H120" i="7"/>
  <c r="Z106" i="7"/>
  <c r="Z24" i="4"/>
  <c r="I17" i="4"/>
  <c r="Z64" i="7"/>
  <c r="K16" i="4"/>
  <c r="K206" i="4"/>
  <c r="Z194" i="4"/>
  <c r="H164" i="4"/>
  <c r="H155" i="4"/>
  <c r="L273" i="7"/>
  <c r="K141" i="4"/>
  <c r="H135" i="4"/>
  <c r="I122" i="4"/>
  <c r="Z119" i="4"/>
  <c r="K106" i="4"/>
  <c r="Z88" i="4"/>
  <c r="I72" i="4"/>
  <c r="K46" i="4"/>
  <c r="L133" i="7"/>
  <c r="Z35" i="4"/>
  <c r="H24" i="4"/>
  <c r="Z18" i="4"/>
  <c r="H64" i="7"/>
  <c r="M80" i="7"/>
  <c r="H63" i="4"/>
  <c r="H148" i="4"/>
  <c r="H128" i="4"/>
  <c r="H202" i="7"/>
  <c r="K36" i="4"/>
  <c r="H125" i="7"/>
  <c r="Z28" i="4"/>
  <c r="H78" i="7"/>
  <c r="I12" i="4"/>
  <c r="Z247" i="7"/>
  <c r="Z78" i="4"/>
  <c r="Z163" i="7"/>
  <c r="I37" i="4"/>
  <c r="I32" i="4"/>
  <c r="Z57" i="7"/>
  <c r="H149" i="4"/>
  <c r="Z129" i="4"/>
  <c r="H30" i="4"/>
  <c r="C52" i="5"/>
  <c r="AL149" i="1"/>
  <c r="AL128" i="1"/>
  <c r="AL146" i="1"/>
  <c r="AL139" i="1"/>
  <c r="C61" i="5"/>
  <c r="C63" i="5"/>
  <c r="C24" i="5"/>
  <c r="C40" i="5"/>
  <c r="AL96" i="1"/>
  <c r="AL43" i="1"/>
  <c r="C48" i="5"/>
  <c r="AL95" i="1"/>
  <c r="C49" i="5"/>
  <c r="C29" i="5"/>
  <c r="C30" i="5"/>
  <c r="C33" i="5"/>
  <c r="C34" i="5"/>
  <c r="C57" i="5"/>
  <c r="AL109" i="1"/>
  <c r="H19" i="4"/>
  <c r="Z15" i="7"/>
  <c r="Z16" i="7"/>
  <c r="AL84" i="1"/>
  <c r="AL141" i="1"/>
  <c r="C25" i="5"/>
  <c r="AL123" i="1"/>
  <c r="C22" i="5"/>
  <c r="C54" i="5"/>
  <c r="C28" i="5"/>
  <c r="C19" i="5"/>
  <c r="C20" i="5"/>
  <c r="AL102" i="1"/>
  <c r="C62" i="5"/>
  <c r="C51" i="5"/>
  <c r="AL145" i="1"/>
  <c r="C45" i="5"/>
  <c r="AK8" i="1"/>
  <c r="AL177" i="1"/>
  <c r="C56" i="5"/>
  <c r="AL98" i="1"/>
  <c r="AL178" i="1"/>
  <c r="AL124" i="1"/>
  <c r="C32" i="5"/>
  <c r="AL97" i="1"/>
  <c r="C18" i="5"/>
  <c r="AL17" i="1"/>
  <c r="C64" i="5"/>
  <c r="C67" i="5"/>
  <c r="AL176" i="1"/>
  <c r="AL179" i="1"/>
  <c r="C43" i="5"/>
  <c r="C35" i="5"/>
  <c r="AL101" i="1"/>
  <c r="C21" i="5"/>
  <c r="C23" i="5"/>
  <c r="C72" i="5"/>
  <c r="C26" i="5"/>
  <c r="E5" i="10" l="1"/>
  <c r="B5" i="10"/>
  <c r="G5" i="10"/>
  <c r="C5" i="10"/>
  <c r="I5" i="10"/>
  <c r="F5" i="10"/>
  <c r="H5" i="10"/>
  <c r="A6" i="10"/>
  <c r="D6" i="10" s="1"/>
  <c r="B364" i="7"/>
  <c r="M360" i="7"/>
  <c r="I262" i="4"/>
  <c r="Z264" i="4"/>
  <c r="Z265" i="4"/>
  <c r="H264" i="4"/>
  <c r="B267" i="4"/>
  <c r="H263" i="4"/>
  <c r="H265" i="4"/>
  <c r="C15" i="5"/>
  <c r="G6" i="10" l="1"/>
  <c r="B6" i="10"/>
  <c r="B371" i="7"/>
  <c r="L364" i="7"/>
  <c r="H370" i="7"/>
  <c r="M368" i="7"/>
  <c r="M367" i="7"/>
  <c r="M369" i="7"/>
  <c r="Z365" i="7"/>
  <c r="Z366" i="7"/>
  <c r="H365" i="7"/>
  <c r="H366" i="7"/>
  <c r="F6" i="10"/>
  <c r="E6" i="10"/>
  <c r="A7" i="10"/>
  <c r="H7" i="10" s="1"/>
  <c r="I6" i="10"/>
  <c r="C6" i="10"/>
  <c r="I267" i="4"/>
  <c r="B272" i="4"/>
  <c r="H270" i="4"/>
  <c r="Z270" i="4"/>
  <c r="Z269" i="4"/>
  <c r="Z268" i="4"/>
  <c r="X271" i="4"/>
  <c r="H268" i="4"/>
  <c r="H269" i="4"/>
  <c r="K271" i="4"/>
  <c r="H6" i="10"/>
  <c r="G7" i="10"/>
  <c r="E7" i="10"/>
  <c r="D7" i="10"/>
  <c r="B7" i="10"/>
  <c r="A8" i="10"/>
  <c r="C7" i="10"/>
  <c r="I7" i="10"/>
  <c r="F7" i="10"/>
  <c r="H377" i="7" l="1"/>
  <c r="L371" i="7"/>
  <c r="B378" i="7"/>
  <c r="H372" i="7"/>
  <c r="Z373" i="7"/>
  <c r="H373" i="7"/>
  <c r="M376" i="7"/>
  <c r="Z372" i="7"/>
  <c r="M374" i="7"/>
  <c r="M375" i="7"/>
  <c r="B277" i="4"/>
  <c r="Z274" i="4"/>
  <c r="I272" i="4"/>
  <c r="Z275" i="4"/>
  <c r="H275" i="4"/>
  <c r="H274" i="4"/>
  <c r="X276" i="4"/>
  <c r="H273" i="4"/>
  <c r="K276" i="4"/>
  <c r="Z273" i="4"/>
  <c r="A9" i="10"/>
  <c r="I8" i="10"/>
  <c r="B8" i="10"/>
  <c r="F8" i="10"/>
  <c r="D8" i="10"/>
  <c r="H8" i="10"/>
  <c r="E8" i="10"/>
  <c r="C8" i="10"/>
  <c r="G8" i="10"/>
  <c r="B282" i="4" l="1"/>
  <c r="Z279" i="4"/>
  <c r="H279" i="4"/>
  <c r="H280" i="4"/>
  <c r="I277" i="4"/>
  <c r="K281" i="4"/>
  <c r="H278" i="4"/>
  <c r="Z278" i="4"/>
  <c r="Z280" i="4"/>
  <c r="X281" i="4"/>
  <c r="B385" i="7"/>
  <c r="Z379" i="7"/>
  <c r="M381" i="7"/>
  <c r="H379" i="7"/>
  <c r="L378" i="7"/>
  <c r="M382" i="7"/>
  <c r="H380" i="7"/>
  <c r="Z380" i="7"/>
  <c r="H384" i="7"/>
  <c r="M383" i="7"/>
  <c r="A10" i="10"/>
  <c r="E9" i="10"/>
  <c r="F9" i="10"/>
  <c r="D9" i="10"/>
  <c r="B9" i="10"/>
  <c r="I9" i="10"/>
  <c r="G9" i="10"/>
  <c r="H9" i="10"/>
  <c r="C9" i="10"/>
  <c r="B392" i="7" l="1"/>
  <c r="M390" i="7"/>
  <c r="M389" i="7"/>
  <c r="H387" i="7"/>
  <c r="Z387" i="7"/>
  <c r="L385" i="7"/>
  <c r="H391" i="7"/>
  <c r="H386" i="7"/>
  <c r="M388" i="7"/>
  <c r="Z386" i="7"/>
  <c r="H285" i="4"/>
  <c r="B287" i="4"/>
  <c r="I282" i="4"/>
  <c r="H283" i="4"/>
  <c r="X286" i="4"/>
  <c r="Z284" i="4"/>
  <c r="H284" i="4"/>
  <c r="Z283" i="4"/>
  <c r="K286" i="4"/>
  <c r="Z285" i="4"/>
  <c r="B10" i="10"/>
  <c r="G10" i="10"/>
  <c r="A11" i="10"/>
  <c r="F10" i="10"/>
  <c r="C10" i="10"/>
  <c r="H10" i="10"/>
  <c r="I10" i="10"/>
  <c r="E10" i="10"/>
  <c r="D10" i="10"/>
  <c r="K291" i="4" l="1"/>
  <c r="H290" i="4"/>
  <c r="B292" i="4"/>
  <c r="H288" i="4"/>
  <c r="Z290" i="4"/>
  <c r="I287" i="4"/>
  <c r="H289" i="4"/>
  <c r="Z289" i="4"/>
  <c r="X291" i="4"/>
  <c r="Z288" i="4"/>
  <c r="B399" i="7"/>
  <c r="M395" i="7"/>
  <c r="H393" i="7"/>
  <c r="H394" i="7"/>
  <c r="M397" i="7"/>
  <c r="M396" i="7"/>
  <c r="Z393" i="7"/>
  <c r="Z394" i="7"/>
  <c r="L392" i="7"/>
  <c r="H398" i="7"/>
  <c r="D11" i="10"/>
  <c r="G11" i="10"/>
  <c r="A12" i="10"/>
  <c r="C11" i="10"/>
  <c r="B11" i="10"/>
  <c r="I11" i="10"/>
  <c r="H11" i="10"/>
  <c r="E11" i="10"/>
  <c r="F11" i="10"/>
  <c r="B406" i="7" l="1"/>
  <c r="M402" i="7"/>
  <c r="Z401" i="7"/>
  <c r="M404" i="7"/>
  <c r="M403" i="7"/>
  <c r="L399" i="7"/>
  <c r="H401" i="7"/>
  <c r="H405" i="7"/>
  <c r="Z400" i="7"/>
  <c r="H400" i="7"/>
  <c r="H294" i="4"/>
  <c r="K296" i="4"/>
  <c r="H293" i="4"/>
  <c r="H295" i="4"/>
  <c r="X296" i="4"/>
  <c r="Z294" i="4"/>
  <c r="Z295" i="4"/>
  <c r="B297" i="4"/>
  <c r="Z293" i="4"/>
  <c r="I292" i="4"/>
  <c r="H12" i="10"/>
  <c r="G12" i="10"/>
  <c r="B12" i="10"/>
  <c r="A13" i="10"/>
  <c r="I12" i="10"/>
  <c r="C12" i="10"/>
  <c r="F12" i="10"/>
  <c r="E12" i="10"/>
  <c r="D12" i="10"/>
  <c r="K301" i="4" l="1"/>
  <c r="Z298" i="4"/>
  <c r="X301" i="4"/>
  <c r="B302" i="4"/>
  <c r="H300" i="4"/>
  <c r="H299" i="4"/>
  <c r="H298" i="4"/>
  <c r="Z300" i="4"/>
  <c r="Z299" i="4"/>
  <c r="I297" i="4"/>
  <c r="M409" i="7"/>
  <c r="M411" i="7"/>
  <c r="L406" i="7"/>
  <c r="M410" i="7"/>
  <c r="Z408" i="7"/>
  <c r="Z407" i="7"/>
  <c r="B413" i="7"/>
  <c r="H407" i="7"/>
  <c r="H408" i="7"/>
  <c r="H412" i="7"/>
  <c r="D13" i="10"/>
  <c r="E13" i="10"/>
  <c r="B13" i="10"/>
  <c r="C13" i="10"/>
  <c r="A14" i="10"/>
  <c r="I13" i="10"/>
  <c r="F13" i="10"/>
  <c r="G13" i="10"/>
  <c r="H13" i="10"/>
  <c r="Z414" i="7" l="1"/>
  <c r="Z415" i="7"/>
  <c r="H414" i="7"/>
  <c r="H415" i="7"/>
  <c r="H419" i="7"/>
  <c r="B420" i="7"/>
  <c r="L413" i="7"/>
  <c r="M417" i="7"/>
  <c r="M416" i="7"/>
  <c r="M418" i="7"/>
  <c r="B307" i="4"/>
  <c r="H303" i="4"/>
  <c r="I302" i="4"/>
  <c r="H304" i="4"/>
  <c r="Z304" i="4"/>
  <c r="K306" i="4"/>
  <c r="X306" i="4"/>
  <c r="Z305" i="4"/>
  <c r="H305" i="4"/>
  <c r="Z303" i="4"/>
  <c r="A15" i="10"/>
  <c r="E14" i="10"/>
  <c r="B14" i="10"/>
  <c r="F14" i="10"/>
  <c r="G14" i="10"/>
  <c r="D14" i="10"/>
  <c r="H14" i="10"/>
  <c r="I14" i="10"/>
  <c r="C14" i="10"/>
  <c r="Z422" i="7" l="1"/>
  <c r="H422" i="7"/>
  <c r="M423" i="7"/>
  <c r="B427" i="7"/>
  <c r="M424" i="7"/>
  <c r="M425" i="7"/>
  <c r="L420" i="7"/>
  <c r="H426" i="7"/>
  <c r="H421" i="7"/>
  <c r="Z421" i="7"/>
  <c r="H309" i="4"/>
  <c r="B312" i="4"/>
  <c r="I307" i="4"/>
  <c r="H308" i="4"/>
  <c r="Z310" i="4"/>
  <c r="Z308" i="4"/>
  <c r="H310" i="4"/>
  <c r="Z309" i="4"/>
  <c r="X311" i="4"/>
  <c r="K311" i="4"/>
  <c r="E15" i="10"/>
  <c r="A16" i="10"/>
  <c r="B15" i="10"/>
  <c r="H15" i="10"/>
  <c r="G15" i="10"/>
  <c r="C15" i="10"/>
  <c r="D15" i="10"/>
  <c r="F15" i="10"/>
  <c r="I15" i="10"/>
  <c r="X316" i="4" l="1"/>
  <c r="Z315" i="4"/>
  <c r="H315" i="4"/>
  <c r="Z313" i="4"/>
  <c r="K316" i="4"/>
  <c r="I312" i="4"/>
  <c r="Z314" i="4"/>
  <c r="B317" i="4"/>
  <c r="H313" i="4"/>
  <c r="H314" i="4"/>
  <c r="Z428" i="7"/>
  <c r="L427" i="7"/>
  <c r="Z429" i="7"/>
  <c r="M431" i="7"/>
  <c r="B434" i="7"/>
  <c r="H429" i="7"/>
  <c r="M432" i="7"/>
  <c r="H428" i="7"/>
  <c r="H433" i="7"/>
  <c r="M430" i="7"/>
  <c r="A17" i="10"/>
  <c r="C16" i="10"/>
  <c r="G16" i="10"/>
  <c r="I16" i="10"/>
  <c r="E16" i="10"/>
  <c r="H16" i="10"/>
  <c r="D16" i="10"/>
  <c r="B16" i="10"/>
  <c r="F16" i="10"/>
  <c r="X321" i="4" l="1"/>
  <c r="Z320" i="4"/>
  <c r="H320" i="4"/>
  <c r="H318" i="4"/>
  <c r="I317" i="4"/>
  <c r="Z319" i="4"/>
  <c r="B322" i="4"/>
  <c r="H319" i="4"/>
  <c r="Z318" i="4"/>
  <c r="K321" i="4"/>
  <c r="L434" i="7"/>
  <c r="Z435" i="7"/>
  <c r="M438" i="7"/>
  <c r="H435" i="7"/>
  <c r="Z436" i="7"/>
  <c r="H440" i="7"/>
  <c r="H436" i="7"/>
  <c r="M439" i="7"/>
  <c r="M437" i="7"/>
  <c r="B441" i="7"/>
  <c r="E17" i="10"/>
  <c r="A18" i="10"/>
  <c r="G17" i="10"/>
  <c r="C17" i="10"/>
  <c r="D17" i="10"/>
  <c r="H17" i="10"/>
  <c r="B17" i="10"/>
  <c r="F17" i="10"/>
  <c r="I17" i="10"/>
  <c r="Z442" i="7" l="1"/>
  <c r="L441" i="7"/>
  <c r="M445" i="7"/>
  <c r="B448" i="7"/>
  <c r="Z443" i="7"/>
  <c r="M446" i="7"/>
  <c r="M444" i="7"/>
  <c r="H443" i="7"/>
  <c r="H442" i="7"/>
  <c r="H447" i="7"/>
  <c r="Z324" i="4"/>
  <c r="B327" i="4"/>
  <c r="H324" i="4"/>
  <c r="Z325" i="4"/>
  <c r="Z323" i="4"/>
  <c r="H325" i="4"/>
  <c r="K326" i="4"/>
  <c r="H323" i="4"/>
  <c r="I322" i="4"/>
  <c r="X326" i="4"/>
  <c r="B18" i="10"/>
  <c r="D18" i="10"/>
  <c r="A19" i="10"/>
  <c r="C18" i="10"/>
  <c r="E18" i="10"/>
  <c r="H18" i="10"/>
  <c r="F18" i="10"/>
  <c r="I18" i="10"/>
  <c r="G18" i="10"/>
  <c r="Z329" i="4" l="1"/>
  <c r="X331" i="4"/>
  <c r="K331" i="4"/>
  <c r="H330" i="4"/>
  <c r="Z330" i="4"/>
  <c r="H328" i="4"/>
  <c r="Z328" i="4"/>
  <c r="I327" i="4"/>
  <c r="H329" i="4"/>
  <c r="B332" i="4"/>
  <c r="L448" i="7"/>
  <c r="M451" i="7"/>
  <c r="H454" i="7"/>
  <c r="M452" i="7"/>
  <c r="B455" i="7"/>
  <c r="Z449" i="7"/>
  <c r="M453" i="7"/>
  <c r="H450" i="7"/>
  <c r="H449" i="7"/>
  <c r="Z450" i="7"/>
  <c r="B19" i="10"/>
  <c r="I19" i="10"/>
  <c r="A20" i="10"/>
  <c r="G19" i="10"/>
  <c r="F19" i="10"/>
  <c r="D19" i="10"/>
  <c r="C19" i="10"/>
  <c r="E19" i="10"/>
  <c r="H19" i="10"/>
  <c r="I332" i="4" l="1"/>
  <c r="Z334" i="4"/>
  <c r="X336" i="4"/>
  <c r="H334" i="4"/>
  <c r="Z335" i="4"/>
  <c r="Z333" i="4"/>
  <c r="K336" i="4"/>
  <c r="H335" i="4"/>
  <c r="H333" i="4"/>
  <c r="B337" i="4"/>
  <c r="M460" i="7"/>
  <c r="H456" i="7"/>
  <c r="L455" i="7"/>
  <c r="Z457" i="7"/>
  <c r="B462" i="7"/>
  <c r="Z456" i="7"/>
  <c r="H457" i="7"/>
  <c r="M458" i="7"/>
  <c r="M459" i="7"/>
  <c r="H461" i="7"/>
  <c r="F20" i="10"/>
  <c r="I20" i="10"/>
  <c r="D20" i="10"/>
  <c r="A21" i="10"/>
  <c r="E20" i="10"/>
  <c r="G20" i="10"/>
  <c r="B20" i="10"/>
  <c r="H20" i="10"/>
  <c r="C20" i="10"/>
  <c r="K341" i="4" l="1"/>
  <c r="H339" i="4"/>
  <c r="I337" i="4"/>
  <c r="Z338" i="4"/>
  <c r="Z340" i="4"/>
  <c r="Z339" i="4"/>
  <c r="X341" i="4"/>
  <c r="B342" i="4"/>
  <c r="H340" i="4"/>
  <c r="H338" i="4"/>
  <c r="M466" i="7"/>
  <c r="H463" i="7"/>
  <c r="Z464" i="7"/>
  <c r="H468" i="7"/>
  <c r="M465" i="7"/>
  <c r="H464" i="7"/>
  <c r="Z463" i="7"/>
  <c r="L462" i="7"/>
  <c r="B469" i="7"/>
  <c r="M467" i="7"/>
  <c r="C21" i="10"/>
  <c r="A22" i="10"/>
  <c r="H21" i="10"/>
  <c r="I21" i="10"/>
  <c r="F21" i="10"/>
  <c r="E21" i="10"/>
  <c r="D21" i="10"/>
  <c r="B21" i="10"/>
  <c r="G21" i="10"/>
  <c r="H345" i="4" l="1"/>
  <c r="Z344" i="4"/>
  <c r="I342" i="4"/>
  <c r="Z343" i="4"/>
  <c r="B347" i="4"/>
  <c r="H344" i="4"/>
  <c r="H343" i="4"/>
  <c r="X346" i="4"/>
  <c r="K346" i="4"/>
  <c r="Z345" i="4"/>
  <c r="L469" i="7"/>
  <c r="Z471" i="7"/>
  <c r="M474" i="7"/>
  <c r="M472" i="7"/>
  <c r="H471" i="7"/>
  <c r="M473" i="7"/>
  <c r="H470" i="7"/>
  <c r="B476" i="7"/>
  <c r="Z470" i="7"/>
  <c r="H475" i="7"/>
  <c r="B22" i="10"/>
  <c r="F22" i="10"/>
  <c r="A23" i="10"/>
  <c r="I22" i="10"/>
  <c r="G22" i="10"/>
  <c r="C22" i="10"/>
  <c r="D22" i="10"/>
  <c r="H22" i="10"/>
  <c r="E22" i="10"/>
  <c r="I347" i="4" l="1"/>
  <c r="H350" i="4"/>
  <c r="B352" i="4"/>
  <c r="H349" i="4"/>
  <c r="K351" i="4"/>
  <c r="H348" i="4"/>
  <c r="Z348" i="4"/>
  <c r="X351" i="4"/>
  <c r="Z349" i="4"/>
  <c r="Z350" i="4"/>
  <c r="B483" i="7"/>
  <c r="H478" i="7"/>
  <c r="Z477" i="7"/>
  <c r="M479" i="7"/>
  <c r="H482" i="7"/>
  <c r="Z478" i="7"/>
  <c r="H477" i="7"/>
  <c r="M481" i="7"/>
  <c r="L476" i="7"/>
  <c r="M480" i="7"/>
  <c r="B23" i="10"/>
  <c r="C23" i="10"/>
  <c r="I23" i="10"/>
  <c r="H23" i="10"/>
  <c r="E23" i="10"/>
  <c r="A24" i="10"/>
  <c r="G23" i="10"/>
  <c r="F23" i="10"/>
  <c r="D23" i="10"/>
  <c r="H489" i="7" l="1"/>
  <c r="H484" i="7"/>
  <c r="M488" i="7"/>
  <c r="Z484" i="7"/>
  <c r="Z485" i="7"/>
  <c r="H485" i="7"/>
  <c r="M486" i="7"/>
  <c r="L483" i="7"/>
  <c r="B490" i="7"/>
  <c r="M487" i="7"/>
  <c r="Z354" i="4"/>
  <c r="I352" i="4"/>
  <c r="Z355" i="4"/>
  <c r="H355" i="4"/>
  <c r="B357" i="4"/>
  <c r="Z353" i="4"/>
  <c r="H354" i="4"/>
  <c r="K356" i="4"/>
  <c r="H353" i="4"/>
  <c r="X356" i="4"/>
  <c r="A25" i="10"/>
  <c r="D24" i="10"/>
  <c r="G24" i="10"/>
  <c r="F24" i="10"/>
  <c r="C24" i="10"/>
  <c r="I24" i="10"/>
  <c r="H24" i="10"/>
  <c r="E24" i="10"/>
  <c r="B24" i="10"/>
  <c r="L490" i="7" l="1"/>
  <c r="M495" i="7"/>
  <c r="Z491" i="7"/>
  <c r="H496" i="7"/>
  <c r="H491" i="7"/>
  <c r="H492" i="7"/>
  <c r="B497" i="7"/>
  <c r="M493" i="7"/>
  <c r="M494" i="7"/>
  <c r="Z492" i="7"/>
  <c r="H359" i="4"/>
  <c r="Z359" i="4"/>
  <c r="X361" i="4"/>
  <c r="Z360" i="4"/>
  <c r="K361" i="4"/>
  <c r="Z358" i="4"/>
  <c r="B362" i="4"/>
  <c r="I357" i="4"/>
  <c r="H358" i="4"/>
  <c r="H360" i="4"/>
  <c r="A26" i="10"/>
  <c r="I25" i="10"/>
  <c r="C25" i="10"/>
  <c r="B25" i="10"/>
  <c r="H25" i="10"/>
  <c r="F25" i="10"/>
  <c r="D25" i="10"/>
  <c r="G25" i="10"/>
  <c r="E25" i="10"/>
  <c r="H499" i="7" l="1"/>
  <c r="H498" i="7"/>
  <c r="H503" i="7"/>
  <c r="M500" i="7"/>
  <c r="Z498" i="7"/>
  <c r="L497" i="7"/>
  <c r="M501" i="7"/>
  <c r="M502" i="7"/>
  <c r="B504" i="7"/>
  <c r="Z499" i="7"/>
  <c r="I362" i="4"/>
  <c r="K366" i="4"/>
  <c r="Z363" i="4"/>
  <c r="H365" i="4"/>
  <c r="X366" i="4"/>
  <c r="Z365" i="4"/>
  <c r="B367" i="4"/>
  <c r="Z364" i="4"/>
  <c r="H363" i="4"/>
  <c r="H364" i="4"/>
  <c r="B26" i="10"/>
  <c r="C26" i="10"/>
  <c r="A27" i="10"/>
  <c r="F26" i="10"/>
  <c r="H26" i="10"/>
  <c r="I26" i="10"/>
  <c r="E26" i="10"/>
  <c r="D26" i="10"/>
  <c r="G26" i="10"/>
  <c r="M508" i="7" l="1"/>
  <c r="B511" i="7"/>
  <c r="L504" i="7"/>
  <c r="H506" i="7"/>
  <c r="M507" i="7"/>
  <c r="Z506" i="7"/>
  <c r="H510" i="7"/>
  <c r="M509" i="7"/>
  <c r="H505" i="7"/>
  <c r="Z505" i="7"/>
  <c r="B372" i="4"/>
  <c r="X371" i="4"/>
  <c r="H369" i="4"/>
  <c r="H368" i="4"/>
  <c r="Z370" i="4"/>
  <c r="Z368" i="4"/>
  <c r="H370" i="4"/>
  <c r="K371" i="4"/>
  <c r="I367" i="4"/>
  <c r="Z369" i="4"/>
  <c r="A28" i="10"/>
  <c r="C27" i="10"/>
  <c r="H27" i="10"/>
  <c r="B27" i="10"/>
  <c r="I27" i="10"/>
  <c r="E27" i="10"/>
  <c r="G27" i="10"/>
  <c r="D27" i="10"/>
  <c r="F27" i="10"/>
  <c r="I372" i="4" l="1"/>
  <c r="Z374" i="4"/>
  <c r="H374" i="4"/>
  <c r="K376" i="4"/>
  <c r="H375" i="4"/>
  <c r="H373" i="4"/>
  <c r="B377" i="4"/>
  <c r="Z373" i="4"/>
  <c r="X376" i="4"/>
  <c r="Z375" i="4"/>
  <c r="Z513" i="7"/>
  <c r="M514" i="7"/>
  <c r="M515" i="7"/>
  <c r="B518" i="7"/>
  <c r="H517" i="7"/>
  <c r="H513" i="7"/>
  <c r="H512" i="7"/>
  <c r="L511" i="7"/>
  <c r="M516" i="7"/>
  <c r="Z512" i="7"/>
  <c r="I28" i="10"/>
  <c r="F28" i="10"/>
  <c r="D28" i="10"/>
  <c r="A29" i="10"/>
  <c r="G28" i="10"/>
  <c r="H28" i="10"/>
  <c r="B28" i="10"/>
  <c r="C28" i="10"/>
  <c r="E28" i="10"/>
  <c r="Z380" i="4" l="1"/>
  <c r="Z379" i="4"/>
  <c r="I377" i="4"/>
  <c r="Z378" i="4"/>
  <c r="K381" i="4"/>
  <c r="H379" i="4"/>
  <c r="B382" i="4"/>
  <c r="H380" i="4"/>
  <c r="H378" i="4"/>
  <c r="X381" i="4"/>
  <c r="M522" i="7"/>
  <c r="H524" i="7"/>
  <c r="L518" i="7"/>
  <c r="B525" i="7"/>
  <c r="Z519" i="7"/>
  <c r="H519" i="7"/>
  <c r="Z520" i="7"/>
  <c r="H520" i="7"/>
  <c r="M523" i="7"/>
  <c r="M521" i="7"/>
  <c r="H29" i="10"/>
  <c r="A30" i="10"/>
  <c r="B29" i="10"/>
  <c r="F29" i="10"/>
  <c r="C29" i="10"/>
  <c r="D29" i="10"/>
  <c r="I29" i="10"/>
  <c r="E29" i="10"/>
  <c r="G29" i="10"/>
  <c r="Z384" i="4" l="1"/>
  <c r="Z385" i="4"/>
  <c r="H385" i="4"/>
  <c r="Z383" i="4"/>
  <c r="K386" i="4"/>
  <c r="H384" i="4"/>
  <c r="X386" i="4"/>
  <c r="B387" i="4"/>
  <c r="H383" i="4"/>
  <c r="I382" i="4"/>
  <c r="Z527" i="7"/>
  <c r="H531" i="7"/>
  <c r="M528" i="7"/>
  <c r="B532" i="7"/>
  <c r="L525" i="7"/>
  <c r="M529" i="7"/>
  <c r="H526" i="7"/>
  <c r="H527" i="7"/>
  <c r="Z526" i="7"/>
  <c r="M530" i="7"/>
  <c r="H30" i="10"/>
  <c r="C30" i="10"/>
  <c r="F30" i="10"/>
  <c r="B30" i="10"/>
  <c r="A31" i="10"/>
  <c r="I30" i="10"/>
  <c r="G30" i="10"/>
  <c r="E30" i="10"/>
  <c r="D30" i="10"/>
  <c r="K391" i="4" l="1"/>
  <c r="X391" i="4"/>
  <c r="I387" i="4"/>
  <c r="H390" i="4"/>
  <c r="B392" i="4"/>
  <c r="H388" i="4"/>
  <c r="H389" i="4"/>
  <c r="Z390" i="4"/>
  <c r="Z388" i="4"/>
  <c r="Z389" i="4"/>
  <c r="M535" i="7"/>
  <c r="H534" i="7"/>
  <c r="B539" i="7"/>
  <c r="H533" i="7"/>
  <c r="M537" i="7"/>
  <c r="L532" i="7"/>
  <c r="M536" i="7"/>
  <c r="H538" i="7"/>
  <c r="Z533" i="7"/>
  <c r="Z534" i="7"/>
  <c r="B31" i="10"/>
  <c r="F31" i="10"/>
  <c r="E31" i="10"/>
  <c r="C31" i="10"/>
  <c r="A32" i="10"/>
  <c r="H31" i="10"/>
  <c r="G31" i="10"/>
  <c r="D31" i="10"/>
  <c r="I31" i="10"/>
  <c r="I392" i="4" l="1"/>
  <c r="Z393" i="4"/>
  <c r="B397" i="4"/>
  <c r="H393" i="4"/>
  <c r="K396" i="4"/>
  <c r="Z394" i="4"/>
  <c r="X396" i="4"/>
  <c r="H395" i="4"/>
  <c r="H394" i="4"/>
  <c r="Z395" i="4"/>
  <c r="M543" i="7"/>
  <c r="M542" i="7"/>
  <c r="H540" i="7"/>
  <c r="H545" i="7"/>
  <c r="Z540" i="7"/>
  <c r="H541" i="7"/>
  <c r="Z541" i="7"/>
  <c r="L539" i="7"/>
  <c r="M544" i="7"/>
  <c r="A33" i="10"/>
  <c r="G32" i="10"/>
  <c r="D32" i="10"/>
  <c r="E32" i="10"/>
  <c r="H32" i="10"/>
  <c r="B32" i="10"/>
  <c r="I32" i="10"/>
  <c r="C32" i="10"/>
  <c r="F32" i="10"/>
  <c r="I397" i="4" l="1"/>
  <c r="H400" i="4"/>
  <c r="H399" i="4"/>
  <c r="H398" i="4"/>
  <c r="Z400" i="4"/>
  <c r="K401" i="4"/>
  <c r="B402" i="4"/>
  <c r="X401" i="4"/>
  <c r="Z399" i="4"/>
  <c r="Z398" i="4"/>
  <c r="H33" i="10"/>
  <c r="A34" i="10"/>
  <c r="G33" i="10"/>
  <c r="F33" i="10"/>
  <c r="C33" i="10"/>
  <c r="B33" i="10"/>
  <c r="I33" i="10"/>
  <c r="E33" i="10"/>
  <c r="D33" i="10"/>
  <c r="Z405" i="4" l="1"/>
  <c r="X406" i="4"/>
  <c r="H405" i="4"/>
  <c r="K406" i="4"/>
  <c r="I402" i="4"/>
  <c r="H403" i="4"/>
  <c r="H404" i="4"/>
  <c r="Z403" i="4"/>
  <c r="Z404" i="4"/>
  <c r="F34" i="10"/>
  <c r="C34" i="10"/>
  <c r="A35" i="10"/>
  <c r="D34" i="10"/>
  <c r="E34" i="10"/>
  <c r="H34" i="10"/>
  <c r="B34" i="10"/>
  <c r="I34" i="10"/>
  <c r="G34" i="10"/>
  <c r="E35" i="10" l="1"/>
  <c r="I35" i="10"/>
  <c r="A36" i="10"/>
  <c r="D35" i="10"/>
  <c r="C35" i="10"/>
  <c r="H35" i="10"/>
  <c r="B35" i="10"/>
  <c r="G35" i="10"/>
  <c r="F35" i="10"/>
  <c r="C36" i="10" l="1"/>
  <c r="I36" i="10"/>
  <c r="H36" i="10"/>
  <c r="A37" i="10"/>
  <c r="F36" i="10"/>
  <c r="E36" i="10"/>
  <c r="B36" i="10"/>
  <c r="D36" i="10"/>
  <c r="G36" i="10"/>
  <c r="H37" i="10" l="1"/>
  <c r="E37" i="10"/>
  <c r="F37" i="10"/>
  <c r="C37" i="10"/>
  <c r="A38" i="10"/>
  <c r="G37" i="10"/>
  <c r="D37" i="10"/>
  <c r="B37" i="10"/>
  <c r="I37" i="10"/>
  <c r="B38" i="10" l="1"/>
  <c r="G38" i="10"/>
  <c r="A39" i="10"/>
  <c r="I38" i="10"/>
  <c r="F38" i="10"/>
  <c r="D38" i="10"/>
  <c r="C38" i="10"/>
  <c r="E38" i="10"/>
  <c r="H38" i="10"/>
  <c r="D39" i="10" l="1"/>
  <c r="I39" i="10"/>
  <c r="B39" i="10"/>
  <c r="F39" i="10"/>
  <c r="A40" i="10"/>
  <c r="C39" i="10"/>
  <c r="G39" i="10"/>
  <c r="E39" i="10"/>
  <c r="H39" i="10"/>
  <c r="A41" i="10" l="1"/>
  <c r="I40" i="10"/>
  <c r="B40" i="10"/>
  <c r="C40" i="10"/>
  <c r="E40" i="10"/>
  <c r="H40" i="10"/>
  <c r="G40" i="10"/>
  <c r="F40" i="10"/>
  <c r="D40" i="10"/>
  <c r="B41" i="10" l="1"/>
  <c r="A42" i="10"/>
  <c r="F41" i="10"/>
  <c r="E41" i="10"/>
  <c r="D41" i="10"/>
  <c r="C41" i="10"/>
  <c r="H41" i="10"/>
  <c r="I41" i="10"/>
  <c r="G41" i="10"/>
  <c r="G42" i="10" l="1"/>
  <c r="I42" i="10"/>
  <c r="A43" i="10"/>
  <c r="E42" i="10"/>
  <c r="D42" i="10"/>
  <c r="F42" i="10"/>
  <c r="B42" i="10"/>
  <c r="C42" i="10"/>
  <c r="H42" i="10"/>
  <c r="C43" i="10" l="1"/>
  <c r="D43" i="10"/>
  <c r="A44" i="10"/>
  <c r="B43" i="10"/>
  <c r="I43" i="10"/>
  <c r="F43" i="10"/>
  <c r="E43" i="10"/>
  <c r="H43" i="10"/>
  <c r="G43" i="10"/>
  <c r="H44" i="10" l="1"/>
  <c r="G44" i="10"/>
  <c r="D44" i="10"/>
  <c r="A45" i="10"/>
  <c r="C44" i="10"/>
  <c r="F44" i="10"/>
  <c r="B44" i="10"/>
  <c r="I44" i="10"/>
  <c r="E44" i="10"/>
  <c r="B45" i="10" l="1"/>
  <c r="G45" i="10"/>
  <c r="F45" i="10"/>
  <c r="C45" i="10"/>
  <c r="A46" i="10"/>
  <c r="I45" i="10"/>
  <c r="E45" i="10"/>
  <c r="D45" i="10"/>
  <c r="H45" i="10"/>
  <c r="E46" i="10" l="1"/>
  <c r="A47" i="10"/>
  <c r="F46" i="10"/>
  <c r="C46" i="10"/>
  <c r="H46" i="10"/>
  <c r="D46" i="10"/>
  <c r="G46" i="10"/>
  <c r="B46" i="10"/>
  <c r="I46" i="10"/>
  <c r="E47" i="10" l="1"/>
  <c r="A48" i="10"/>
  <c r="H47" i="10"/>
  <c r="B47" i="10"/>
  <c r="D47" i="10"/>
  <c r="I47" i="10"/>
  <c r="C47" i="10"/>
  <c r="G47" i="10"/>
  <c r="F47" i="10"/>
  <c r="A49" i="10" l="1"/>
  <c r="H48" i="10"/>
  <c r="B48" i="10"/>
  <c r="E48" i="10"/>
  <c r="F48" i="10"/>
  <c r="D48" i="10"/>
  <c r="I48" i="10"/>
  <c r="G48" i="10"/>
  <c r="C48" i="10"/>
  <c r="B49" i="10" l="1"/>
  <c r="A50" i="10"/>
  <c r="C49" i="10"/>
  <c r="E49" i="10"/>
  <c r="H49" i="10"/>
  <c r="F49" i="10"/>
  <c r="I49" i="10"/>
  <c r="G49" i="10"/>
  <c r="D49" i="10"/>
  <c r="A51" i="10" l="1"/>
  <c r="I50" i="10"/>
  <c r="B50" i="10"/>
  <c r="E50" i="10"/>
  <c r="F50" i="10"/>
  <c r="C50" i="10"/>
  <c r="D50" i="10"/>
  <c r="H50" i="10"/>
  <c r="G50" i="10"/>
  <c r="I51" i="10" l="1"/>
  <c r="A52" i="10"/>
  <c r="H51" i="10"/>
  <c r="E51" i="10"/>
  <c r="B51" i="10"/>
  <c r="C51" i="10"/>
  <c r="D51" i="10"/>
  <c r="G51" i="10"/>
  <c r="F51" i="10"/>
  <c r="I52" i="10" l="1"/>
  <c r="E52" i="10"/>
  <c r="B52" i="10"/>
  <c r="A53" i="10"/>
  <c r="C52" i="10"/>
  <c r="H52" i="10"/>
  <c r="F52" i="10"/>
  <c r="D52" i="10"/>
  <c r="G52" i="10"/>
  <c r="B53" i="10" l="1"/>
  <c r="C53" i="10"/>
  <c r="E53" i="10"/>
  <c r="H53" i="10"/>
  <c r="A54" i="10"/>
  <c r="I53" i="10"/>
  <c r="D53" i="10"/>
  <c r="G53" i="10"/>
  <c r="F53" i="10"/>
  <c r="B54" i="10" l="1"/>
  <c r="G54" i="10"/>
  <c r="C54" i="10"/>
  <c r="A55" i="10"/>
  <c r="F54" i="10"/>
  <c r="I54" i="10"/>
  <c r="E54" i="10"/>
  <c r="H54" i="10"/>
  <c r="D54" i="10"/>
  <c r="F55" i="10" l="1"/>
  <c r="A56" i="10"/>
  <c r="D55" i="10"/>
  <c r="G55" i="10"/>
  <c r="H55" i="10"/>
  <c r="C55" i="10"/>
  <c r="E55" i="10"/>
  <c r="B55" i="10"/>
  <c r="I55" i="10"/>
  <c r="A57" i="10" l="1"/>
  <c r="G56" i="10"/>
  <c r="I56" i="10"/>
  <c r="E56" i="10"/>
  <c r="D56" i="10"/>
  <c r="B56" i="10"/>
  <c r="C56" i="10"/>
  <c r="H56" i="10"/>
  <c r="F56" i="10"/>
  <c r="A58" i="10" l="1"/>
  <c r="H57" i="10"/>
  <c r="F57" i="10"/>
  <c r="C57" i="10"/>
  <c r="G57" i="10"/>
  <c r="E57" i="10"/>
  <c r="D57" i="10"/>
  <c r="I57" i="10"/>
  <c r="B57" i="10"/>
  <c r="A59" i="10" l="1"/>
  <c r="C58" i="10"/>
  <c r="D58" i="10"/>
  <c r="E58" i="10"/>
  <c r="H58" i="10"/>
  <c r="I58" i="10"/>
  <c r="B58" i="10"/>
  <c r="G58" i="10"/>
  <c r="F58" i="10"/>
  <c r="A60" i="10" l="1"/>
  <c r="C59" i="10"/>
  <c r="G59" i="10"/>
  <c r="I59" i="10"/>
  <c r="F59" i="10"/>
  <c r="H59" i="10"/>
  <c r="E59" i="10"/>
  <c r="B59" i="10"/>
  <c r="D59" i="10"/>
  <c r="A61" i="10" l="1"/>
  <c r="C60" i="10"/>
  <c r="F60" i="10"/>
  <c r="E60" i="10"/>
  <c r="H60" i="10"/>
  <c r="B60" i="10"/>
  <c r="I60" i="10"/>
  <c r="G60" i="10"/>
  <c r="D60" i="10"/>
  <c r="A62" i="10" l="1"/>
  <c r="B61" i="10"/>
  <c r="E61" i="10"/>
  <c r="F61" i="10"/>
  <c r="I61" i="10"/>
  <c r="G61" i="10"/>
  <c r="C61" i="10"/>
  <c r="D61" i="10"/>
  <c r="H61" i="10"/>
  <c r="A63" i="10" l="1"/>
  <c r="C62" i="10"/>
  <c r="F62" i="10"/>
  <c r="B62" i="10"/>
  <c r="D62" i="10"/>
  <c r="E62" i="10"/>
  <c r="G62" i="10"/>
  <c r="H62" i="10"/>
  <c r="I62" i="10"/>
  <c r="A64" i="10" l="1"/>
  <c r="B63" i="10"/>
  <c r="F63" i="10"/>
  <c r="C63" i="10"/>
  <c r="D63" i="10"/>
  <c r="G63" i="10"/>
  <c r="I63" i="10"/>
  <c r="H63" i="10"/>
  <c r="E63" i="10"/>
  <c r="A65" i="10" l="1"/>
  <c r="C64" i="10"/>
  <c r="F64" i="10"/>
  <c r="E64" i="10"/>
  <c r="D64" i="10"/>
  <c r="H64" i="10"/>
  <c r="G64" i="10"/>
  <c r="I64" i="10"/>
  <c r="B64" i="10"/>
  <c r="A66" i="10" l="1"/>
  <c r="D65" i="10"/>
  <c r="C65" i="10"/>
  <c r="F65" i="10"/>
  <c r="B65" i="10"/>
  <c r="E65" i="10"/>
  <c r="H65" i="10"/>
  <c r="I65" i="10"/>
  <c r="G65" i="10"/>
  <c r="A67" i="10" l="1"/>
  <c r="B66" i="10"/>
  <c r="G66" i="10"/>
  <c r="I66" i="10"/>
  <c r="H66" i="10"/>
  <c r="E66" i="10"/>
  <c r="F66" i="10"/>
  <c r="D66" i="10"/>
  <c r="C66" i="10"/>
  <c r="A68" i="10" l="1"/>
  <c r="H68" i="10" s="1"/>
  <c r="D67" i="10"/>
  <c r="C67" i="10"/>
  <c r="H67" i="10"/>
  <c r="B67" i="10"/>
  <c r="E67" i="10"/>
  <c r="G67" i="10"/>
  <c r="F67" i="10"/>
  <c r="I67" i="10"/>
  <c r="A69" i="10" l="1"/>
  <c r="G68" i="10"/>
  <c r="C68" i="10"/>
  <c r="F68" i="10"/>
  <c r="I68" i="10"/>
  <c r="B68" i="10"/>
  <c r="E68" i="10"/>
  <c r="D68" i="10"/>
  <c r="A70" i="10" l="1"/>
  <c r="G69" i="10"/>
  <c r="F69" i="10"/>
  <c r="I69" i="10"/>
  <c r="B69" i="10"/>
  <c r="E69" i="10"/>
  <c r="H69" i="10"/>
  <c r="D69" i="10"/>
  <c r="C69" i="10"/>
  <c r="A71" i="10" l="1"/>
  <c r="D70" i="10"/>
  <c r="C70" i="10"/>
  <c r="E70" i="10"/>
  <c r="F70" i="10"/>
  <c r="I70" i="10"/>
  <c r="B70" i="10"/>
  <c r="H70" i="10"/>
  <c r="G70" i="10"/>
  <c r="A72" i="10" l="1"/>
  <c r="I71" i="10"/>
  <c r="C71" i="10"/>
  <c r="B71" i="10"/>
  <c r="F71" i="10"/>
  <c r="E71" i="10"/>
  <c r="H71" i="10"/>
  <c r="G71" i="10"/>
  <c r="D71" i="10"/>
  <c r="A73" i="10" l="1"/>
  <c r="I72" i="10"/>
  <c r="H72" i="10"/>
  <c r="F72" i="10"/>
  <c r="B72" i="10"/>
  <c r="D72" i="10"/>
  <c r="G72" i="10"/>
  <c r="C72" i="10"/>
  <c r="E72" i="10"/>
  <c r="D73" i="10" l="1"/>
  <c r="G73" i="10"/>
  <c r="F73" i="10"/>
  <c r="C73" i="10"/>
  <c r="E73" i="10"/>
  <c r="A74" i="10"/>
  <c r="I73" i="10"/>
  <c r="H73" i="10"/>
  <c r="B73" i="10"/>
  <c r="B74" i="10" l="1"/>
  <c r="A75" i="10"/>
  <c r="C74" i="10"/>
  <c r="G74" i="10"/>
  <c r="F74" i="10"/>
  <c r="H74" i="10"/>
  <c r="E74" i="10"/>
  <c r="I74" i="10"/>
  <c r="D74" i="10"/>
  <c r="E75" i="10" l="1"/>
  <c r="D75" i="10"/>
  <c r="G75" i="10"/>
  <c r="H75" i="10"/>
  <c r="C75" i="10"/>
  <c r="F75" i="10"/>
  <c r="B75" i="10"/>
  <c r="I75" i="10"/>
</calcChain>
</file>

<file path=xl/sharedStrings.xml><?xml version="1.0" encoding="utf-8"?>
<sst xmlns="http://schemas.openxmlformats.org/spreadsheetml/2006/main" count="5983" uniqueCount="2573">
  <si>
    <t>特定非営利活動法人（NPO法人）広島耐震マイスター倶楽部</t>
    <phoneticPr fontId="3"/>
  </si>
  <si>
    <t>731-0137</t>
    <phoneticPr fontId="3"/>
  </si>
  <si>
    <t>広島市安佐南区山本一丁目18番23号</t>
    <phoneticPr fontId="3"/>
  </si>
  <si>
    <t>株式会社日興ホーム</t>
    <phoneticPr fontId="3"/>
  </si>
  <si>
    <t>739-0041</t>
    <phoneticPr fontId="3"/>
  </si>
  <si>
    <t>東広島市西条町寺家3847-2</t>
    <phoneticPr fontId="3"/>
  </si>
  <si>
    <t>株式会社エス・ケイハウジング
一級建築士事務所</t>
    <phoneticPr fontId="3"/>
  </si>
  <si>
    <t>731-5101</t>
    <phoneticPr fontId="3"/>
  </si>
  <si>
    <t>広島市佐伯区五月が丘5丁目11-35</t>
    <phoneticPr fontId="3"/>
  </si>
  <si>
    <t>河相建設株式会社設計部</t>
    <phoneticPr fontId="3"/>
  </si>
  <si>
    <t>福山市沖野上町一丁目12番6号</t>
    <phoneticPr fontId="3"/>
  </si>
  <si>
    <t>今川建設株式会社
二級建築士事務所</t>
    <phoneticPr fontId="3"/>
  </si>
  <si>
    <t>720-0073</t>
    <phoneticPr fontId="3"/>
  </si>
  <si>
    <t>福山市北吉津町4-11-9</t>
    <phoneticPr fontId="3"/>
  </si>
  <si>
    <t>特定非営利活動法人（NPO法人）
広島耐震マイスター倶楽部二級建築士事務所</t>
    <phoneticPr fontId="3"/>
  </si>
  <si>
    <t>738-0022</t>
    <phoneticPr fontId="3"/>
  </si>
  <si>
    <t>広島県廿日市市木材港南4-3</t>
    <phoneticPr fontId="3"/>
  </si>
  <si>
    <t>森近建築事務所</t>
    <phoneticPr fontId="3"/>
  </si>
  <si>
    <t>720-0311</t>
    <phoneticPr fontId="3"/>
  </si>
  <si>
    <t>福山市沼隈町大字草深2785-82</t>
    <phoneticPr fontId="3"/>
  </si>
  <si>
    <t>721-0952</t>
    <phoneticPr fontId="3"/>
  </si>
  <si>
    <t>三町建築設計事務所</t>
    <phoneticPr fontId="3"/>
  </si>
  <si>
    <t>広島県</t>
  </si>
  <si>
    <t>720-2122</t>
  </si>
  <si>
    <t>福山市神辺町大字新湯野24-13</t>
    <rPh sb="6" eb="8">
      <t>オオアザ</t>
    </rPh>
    <phoneticPr fontId="3"/>
  </si>
  <si>
    <t>村上　福雄</t>
    <rPh sb="3" eb="5">
      <t>フクオ</t>
    </rPh>
    <phoneticPr fontId="3"/>
  </si>
  <si>
    <t>水田　和哉</t>
    <rPh sb="3" eb="5">
      <t>カズヤ</t>
    </rPh>
    <phoneticPr fontId="3"/>
  </si>
  <si>
    <t>720-0825</t>
    <phoneticPr fontId="3"/>
  </si>
  <si>
    <t>kaiteki3@basil.ocn.ne.jp</t>
    <phoneticPr fontId="3"/>
  </si>
  <si>
    <t>檀上　謹吾</t>
    <rPh sb="0" eb="2">
      <t>ダンジョウ</t>
    </rPh>
    <rPh sb="3" eb="4">
      <t>キン</t>
    </rPh>
    <rPh sb="4" eb="5">
      <t>ゴ</t>
    </rPh>
    <phoneticPr fontId="3"/>
  </si>
  <si>
    <t>720-1131</t>
    <phoneticPr fontId="3"/>
  </si>
  <si>
    <t>平川　堅治</t>
    <rPh sb="0" eb="2">
      <t>ヒラカワ</t>
    </rPh>
    <rPh sb="3" eb="5">
      <t>ケンジ</t>
    </rPh>
    <phoneticPr fontId="3"/>
  </si>
  <si>
    <t>mhome@mishima-sg.co.jp</t>
    <phoneticPr fontId="3"/>
  </si>
  <si>
    <t>田邉　眞也</t>
    <rPh sb="0" eb="2">
      <t>タナベ</t>
    </rPh>
    <rPh sb="3" eb="5">
      <t>シンヤ</t>
    </rPh>
    <phoneticPr fontId="3"/>
  </si>
  <si>
    <t>東京都</t>
    <rPh sb="0" eb="3">
      <t>トウキョウト</t>
    </rPh>
    <phoneticPr fontId="3"/>
  </si>
  <si>
    <t>佐藤　好則</t>
    <rPh sb="0" eb="2">
      <t>サトウ</t>
    </rPh>
    <rPh sb="3" eb="5">
      <t>ヨシノリ</t>
    </rPh>
    <phoneticPr fontId="3"/>
  </si>
  <si>
    <t>福山市金江町藁江470番地</t>
    <rPh sb="0" eb="3">
      <t>フクヤマシ</t>
    </rPh>
    <rPh sb="3" eb="4">
      <t>カナ</t>
    </rPh>
    <rPh sb="4" eb="5">
      <t>エ</t>
    </rPh>
    <rPh sb="5" eb="6">
      <t>チョウ</t>
    </rPh>
    <rPh sb="6" eb="7">
      <t>ワラ</t>
    </rPh>
    <rPh sb="7" eb="8">
      <t>エ</t>
    </rPh>
    <rPh sb="11" eb="13">
      <t>バンチ</t>
    </rPh>
    <phoneticPr fontId="3"/>
  </si>
  <si>
    <t>sa@sa-e.com</t>
    <phoneticPr fontId="3"/>
  </si>
  <si>
    <t>スズカ建築デザイン事務所</t>
  </si>
  <si>
    <t>13(1)</t>
    <phoneticPr fontId="3"/>
  </si>
  <si>
    <t>尾道市高須町西新涯5642-4</t>
    <rPh sb="0" eb="3">
      <t>オノミチシ</t>
    </rPh>
    <rPh sb="3" eb="6">
      <t>タカスチョウ</t>
    </rPh>
    <rPh sb="6" eb="7">
      <t>ニシ</t>
    </rPh>
    <rPh sb="7" eb="8">
      <t>シン</t>
    </rPh>
    <rPh sb="8" eb="9">
      <t>ガイ</t>
    </rPh>
    <phoneticPr fontId="3"/>
  </si>
  <si>
    <t>株式会社　前田材木店
一級建築士事務所</t>
    <rPh sb="0" eb="2">
      <t>カブシキ</t>
    </rPh>
    <rPh sb="2" eb="4">
      <t>カイシャ</t>
    </rPh>
    <rPh sb="5" eb="7">
      <t>マエダ</t>
    </rPh>
    <rPh sb="7" eb="9">
      <t>ザイモク</t>
    </rPh>
    <rPh sb="9" eb="10">
      <t>テン</t>
    </rPh>
    <rPh sb="11" eb="13">
      <t>１キュウ</t>
    </rPh>
    <rPh sb="13" eb="16">
      <t>ケンチクシ</t>
    </rPh>
    <rPh sb="16" eb="18">
      <t>ジム</t>
    </rPh>
    <rPh sb="18" eb="19">
      <t>ショ</t>
    </rPh>
    <phoneticPr fontId="3"/>
  </si>
  <si>
    <t>○</t>
    <phoneticPr fontId="3"/>
  </si>
  <si>
    <t>渡邊　惠美子</t>
    <rPh sb="3" eb="6">
      <t>エミコ</t>
    </rPh>
    <phoneticPr fontId="3"/>
  </si>
  <si>
    <t>履歴</t>
    <rPh sb="0" eb="2">
      <t>リレキ</t>
    </rPh>
    <phoneticPr fontId="3"/>
  </si>
  <si>
    <t>履歴_1</t>
    <rPh sb="0" eb="2">
      <t>リレキ</t>
    </rPh>
    <phoneticPr fontId="3"/>
  </si>
  <si>
    <t>履歴_2</t>
    <rPh sb="0" eb="2">
      <t>リレキ</t>
    </rPh>
    <phoneticPr fontId="3"/>
  </si>
  <si>
    <t>履歴_3</t>
    <rPh sb="0" eb="2">
      <t>リレキ</t>
    </rPh>
    <phoneticPr fontId="3"/>
  </si>
  <si>
    <t>履歴_4</t>
    <rPh sb="0" eb="2">
      <t>リレキ</t>
    </rPh>
    <phoneticPr fontId="3"/>
  </si>
  <si>
    <t>履歴_5</t>
    <rPh sb="0" eb="2">
      <t>リレキ</t>
    </rPh>
    <phoneticPr fontId="3"/>
  </si>
  <si>
    <t>履歴_6</t>
    <rPh sb="0" eb="2">
      <t>リレキ</t>
    </rPh>
    <phoneticPr fontId="3"/>
  </si>
  <si>
    <t>履歴_7</t>
    <rPh sb="0" eb="2">
      <t>リレキ</t>
    </rPh>
    <phoneticPr fontId="3"/>
  </si>
  <si>
    <t>履歴_8</t>
    <rPh sb="0" eb="2">
      <t>リレキ</t>
    </rPh>
    <phoneticPr fontId="3"/>
  </si>
  <si>
    <t>履歴_9</t>
    <rPh sb="0" eb="2">
      <t>リレキ</t>
    </rPh>
    <phoneticPr fontId="3"/>
  </si>
  <si>
    <t>期間満了により登録抹消
2012年3月29日</t>
    <rPh sb="0" eb="2">
      <t>キカン</t>
    </rPh>
    <rPh sb="2" eb="4">
      <t>マンリョウ</t>
    </rPh>
    <rPh sb="7" eb="9">
      <t>トウロク</t>
    </rPh>
    <rPh sb="9" eb="11">
      <t>マッショウ</t>
    </rPh>
    <rPh sb="16" eb="17">
      <t>ネン</t>
    </rPh>
    <rPh sb="18" eb="19">
      <t>ガツ</t>
    </rPh>
    <rPh sb="21" eb="22">
      <t>ニチ</t>
    </rPh>
    <phoneticPr fontId="3"/>
  </si>
  <si>
    <t>期間満了により登録抹消
2012年3月29日</t>
    <phoneticPr fontId="3"/>
  </si>
  <si>
    <t>事務所名、電話番号、メールアドレスの変更
2011年（平成23年）4月28日</t>
    <phoneticPr fontId="3"/>
  </si>
  <si>
    <t>事務所名、電話番号、メールアドレスの変更
2010年（平成22年）10月13日</t>
    <phoneticPr fontId="3"/>
  </si>
  <si>
    <t>事務所所在地、電話・FAX番号、メールアドレスの変更
2011年(平成23年）2月10日</t>
    <phoneticPr fontId="3"/>
  </si>
  <si>
    <t>建築士事務所協会（削除）
2012年（平成24年）7月30日</t>
    <phoneticPr fontId="3"/>
  </si>
  <si>
    <t>事務所名、事務所所在地、電話・FAX番号、メールアドレスの変更
2011年（平成23年）2月15日</t>
    <phoneticPr fontId="3"/>
  </si>
  <si>
    <t>名前</t>
    <rPh sb="0" eb="2">
      <t>ナマエ</t>
    </rPh>
    <phoneticPr fontId="3"/>
  </si>
  <si>
    <t>建築士種別</t>
    <rPh sb="0" eb="3">
      <t>ケンチクシ</t>
    </rPh>
    <rPh sb="3" eb="5">
      <t>シュベツ</t>
    </rPh>
    <phoneticPr fontId="3"/>
  </si>
  <si>
    <t>事務所名</t>
    <rPh sb="0" eb="2">
      <t>ジム</t>
    </rPh>
    <rPh sb="2" eb="3">
      <t>ショ</t>
    </rPh>
    <rPh sb="3" eb="4">
      <t>メイ</t>
    </rPh>
    <phoneticPr fontId="3"/>
  </si>
  <si>
    <t>建築士登録番号</t>
    <rPh sb="0" eb="3">
      <t>ケンチクシ</t>
    </rPh>
    <rPh sb="3" eb="5">
      <t>トウロク</t>
    </rPh>
    <rPh sb="5" eb="7">
      <t>バンゴウ</t>
    </rPh>
    <phoneticPr fontId="3"/>
  </si>
  <si>
    <t>事務所所在地</t>
    <rPh sb="0" eb="2">
      <t>ジム</t>
    </rPh>
    <rPh sb="2" eb="3">
      <t>ショ</t>
    </rPh>
    <rPh sb="3" eb="6">
      <t>ショザイチ</t>
    </rPh>
    <phoneticPr fontId="3"/>
  </si>
  <si>
    <t>所属団体</t>
    <rPh sb="0" eb="2">
      <t>ショゾク</t>
    </rPh>
    <rPh sb="2" eb="4">
      <t>ダンタイ</t>
    </rPh>
    <phoneticPr fontId="3"/>
  </si>
  <si>
    <t>事務所連絡先</t>
    <rPh sb="0" eb="2">
      <t>ジム</t>
    </rPh>
    <rPh sb="2" eb="3">
      <t>ショ</t>
    </rPh>
    <rPh sb="3" eb="6">
      <t>レンラクサキ</t>
    </rPh>
    <phoneticPr fontId="3"/>
  </si>
  <si>
    <t>建築士事務所協会（削除）
2012年（平成24年）8月1日</t>
    <phoneticPr fontId="3"/>
  </si>
  <si>
    <t>期間満了により登録抹消
2012年5月28日</t>
    <phoneticPr fontId="3"/>
  </si>
  <si>
    <t>登録の辞退H22.10.18</t>
  </si>
  <si>
    <t>2008年（平成20年）7月14日
20-6
2008年（平成20年）8月4日</t>
    <phoneticPr fontId="3"/>
  </si>
  <si>
    <t>2012年（平成24年)3月16日
24-107
2012年（平成24年)3月21日</t>
    <rPh sb="4" eb="5">
      <t>ネン</t>
    </rPh>
    <rPh sb="6" eb="8">
      <t>ヘイセイ</t>
    </rPh>
    <rPh sb="10" eb="11">
      <t>ネン</t>
    </rPh>
    <rPh sb="13" eb="14">
      <t>ガツ</t>
    </rPh>
    <rPh sb="16" eb="17">
      <t>ニチ</t>
    </rPh>
    <phoneticPr fontId="3"/>
  </si>
  <si>
    <t>2012年（平成24年)3月15日
24-106
2012年（平成24年)3月21日</t>
    <rPh sb="4" eb="5">
      <t>ネン</t>
    </rPh>
    <rPh sb="6" eb="8">
      <t>ヘイセイ</t>
    </rPh>
    <rPh sb="10" eb="11">
      <t>ネン</t>
    </rPh>
    <rPh sb="13" eb="14">
      <t>ガツ</t>
    </rPh>
    <rPh sb="16" eb="17">
      <t>ニチ</t>
    </rPh>
    <phoneticPr fontId="3"/>
  </si>
  <si>
    <t>所属団体変更
2011年（平成24年）5月1日</t>
    <rPh sb="4" eb="6">
      <t>ヘンコウ</t>
    </rPh>
    <phoneticPr fontId="3"/>
  </si>
  <si>
    <t>岡山県井原市高屋町五丁目5－5</t>
    <rPh sb="0" eb="3">
      <t>オカヤマケン</t>
    </rPh>
    <rPh sb="3" eb="6">
      <t>イバラシ</t>
    </rPh>
    <rPh sb="6" eb="9">
      <t>タカヤチョウ</t>
    </rPh>
    <rPh sb="9" eb="12">
      <t>ゴチョウメ</t>
    </rPh>
    <phoneticPr fontId="3"/>
  </si>
  <si>
    <t>2012年（平成24年)1月30日
23-105
2012年（平成24年)2月6日</t>
    <rPh sb="4" eb="5">
      <t>ネン</t>
    </rPh>
    <rPh sb="6" eb="8">
      <t>ヘイセイ</t>
    </rPh>
    <rPh sb="10" eb="11">
      <t>ネン</t>
    </rPh>
    <rPh sb="13" eb="14">
      <t>ガツ</t>
    </rPh>
    <rPh sb="16" eb="17">
      <t>ニチ</t>
    </rPh>
    <phoneticPr fontId="3"/>
  </si>
  <si>
    <t>2012年（平成24年)1月30日
23-104
2012年（平成24年)2月6日</t>
    <rPh sb="4" eb="5">
      <t>ネン</t>
    </rPh>
    <rPh sb="6" eb="8">
      <t>ヘイセイ</t>
    </rPh>
    <rPh sb="10" eb="11">
      <t>ネン</t>
    </rPh>
    <rPh sb="13" eb="14">
      <t>ガツ</t>
    </rPh>
    <rPh sb="16" eb="17">
      <t>ニチ</t>
    </rPh>
    <phoneticPr fontId="3"/>
  </si>
  <si>
    <t>2011年（平成23年)12月27日
23-103
2011年（平成23年)12月28日</t>
    <rPh sb="4" eb="5">
      <t>ネン</t>
    </rPh>
    <rPh sb="6" eb="8">
      <t>ヘイセイ</t>
    </rPh>
    <rPh sb="10" eb="11">
      <t>ネン</t>
    </rPh>
    <rPh sb="14" eb="15">
      <t>ガツ</t>
    </rPh>
    <rPh sb="17" eb="18">
      <t>ニチ</t>
    </rPh>
    <phoneticPr fontId="3"/>
  </si>
  <si>
    <t>2011年（平成23年)12月26日
23-102
2011年（平成23年)12月28日</t>
    <rPh sb="4" eb="5">
      <t>ネン</t>
    </rPh>
    <rPh sb="6" eb="8">
      <t>ヘイセイ</t>
    </rPh>
    <rPh sb="10" eb="11">
      <t>ネン</t>
    </rPh>
    <rPh sb="14" eb="15">
      <t>ガツ</t>
    </rPh>
    <rPh sb="17" eb="18">
      <t>ニチ</t>
    </rPh>
    <phoneticPr fontId="3"/>
  </si>
  <si>
    <t>2011年（平成23年)12月26日
23-101
2011年（平成23年)12月28日</t>
    <rPh sb="4" eb="5">
      <t>ネン</t>
    </rPh>
    <rPh sb="6" eb="8">
      <t>ヘイセイ</t>
    </rPh>
    <rPh sb="10" eb="11">
      <t>ネン</t>
    </rPh>
    <rPh sb="14" eb="15">
      <t>ガツ</t>
    </rPh>
    <rPh sb="17" eb="18">
      <t>ニチ</t>
    </rPh>
    <phoneticPr fontId="3"/>
  </si>
  <si>
    <t>2011年（平成23年)12月20日
23-100
2011年（平成23年)12月22日</t>
    <rPh sb="4" eb="5">
      <t>ネン</t>
    </rPh>
    <rPh sb="6" eb="8">
      <t>ヘイセイ</t>
    </rPh>
    <rPh sb="10" eb="11">
      <t>ネン</t>
    </rPh>
    <rPh sb="14" eb="15">
      <t>ガツ</t>
    </rPh>
    <rPh sb="17" eb="18">
      <t>ニチ</t>
    </rPh>
    <phoneticPr fontId="3"/>
  </si>
  <si>
    <t>2011年（平成23年)12月20日
23-99
2011年（平成23年)12月22日</t>
    <rPh sb="4" eb="5">
      <t>ネン</t>
    </rPh>
    <rPh sb="6" eb="8">
      <t>ヘイセイ</t>
    </rPh>
    <rPh sb="10" eb="11">
      <t>ネン</t>
    </rPh>
    <rPh sb="14" eb="15">
      <t>ガツ</t>
    </rPh>
    <rPh sb="17" eb="18">
      <t>ニチ</t>
    </rPh>
    <phoneticPr fontId="3"/>
  </si>
  <si>
    <t>2011年（平成23年)12月15日
23-98
2011年（平成23年)12月19日</t>
    <rPh sb="4" eb="5">
      <t>ネン</t>
    </rPh>
    <rPh sb="6" eb="8">
      <t>ヘイセイ</t>
    </rPh>
    <rPh sb="10" eb="11">
      <t>ネン</t>
    </rPh>
    <rPh sb="14" eb="15">
      <t>ガツ</t>
    </rPh>
    <rPh sb="17" eb="18">
      <t>ニチ</t>
    </rPh>
    <phoneticPr fontId="3"/>
  </si>
  <si>
    <t>2011年（平成23年)11月21日
23-97
2011年（平成23年)11月24日</t>
    <rPh sb="4" eb="5">
      <t>ネン</t>
    </rPh>
    <rPh sb="6" eb="8">
      <t>ヘイセイ</t>
    </rPh>
    <rPh sb="10" eb="11">
      <t>ネン</t>
    </rPh>
    <rPh sb="14" eb="15">
      <t>ガツ</t>
    </rPh>
    <rPh sb="17" eb="18">
      <t>ニチ</t>
    </rPh>
    <phoneticPr fontId="3"/>
  </si>
  <si>
    <t>2011年（平成23年)11月8日
23-96
2011年（平成23年)11月11日</t>
    <rPh sb="4" eb="5">
      <t>ネン</t>
    </rPh>
    <rPh sb="6" eb="8">
      <t>ヘイセイ</t>
    </rPh>
    <rPh sb="10" eb="11">
      <t>ネン</t>
    </rPh>
    <rPh sb="14" eb="15">
      <t>ガツ</t>
    </rPh>
    <rPh sb="16" eb="17">
      <t>ニチ</t>
    </rPh>
    <phoneticPr fontId="3"/>
  </si>
  <si>
    <t>2011年（平成23年)11月8日
23-95
2011年（平成23年)11月11日</t>
    <rPh sb="4" eb="5">
      <t>ネン</t>
    </rPh>
    <rPh sb="6" eb="8">
      <t>ヘイセイ</t>
    </rPh>
    <rPh sb="10" eb="11">
      <t>ネン</t>
    </rPh>
    <rPh sb="14" eb="15">
      <t>ガツ</t>
    </rPh>
    <rPh sb="16" eb="17">
      <t>ニチ</t>
    </rPh>
    <phoneticPr fontId="3"/>
  </si>
  <si>
    <t>2011年(平成23年)11月1日
23-94
2011年（平成23年)11月7日</t>
    <rPh sb="4" eb="5">
      <t>ネン</t>
    </rPh>
    <rPh sb="6" eb="8">
      <t>ヘイセイ</t>
    </rPh>
    <rPh sb="10" eb="11">
      <t>ネン</t>
    </rPh>
    <rPh sb="14" eb="15">
      <t>ガツ</t>
    </rPh>
    <rPh sb="16" eb="17">
      <t>ニチ</t>
    </rPh>
    <phoneticPr fontId="3"/>
  </si>
  <si>
    <t>2011年(平成23年)10月13日
23-93
2011年(平成23年)10月18日</t>
    <rPh sb="4" eb="5">
      <t>ネン</t>
    </rPh>
    <rPh sb="6" eb="8">
      <t>ヘイセイ</t>
    </rPh>
    <rPh sb="10" eb="11">
      <t>ネン</t>
    </rPh>
    <rPh sb="14" eb="15">
      <t>ガツ</t>
    </rPh>
    <rPh sb="17" eb="18">
      <t>ニチ</t>
    </rPh>
    <phoneticPr fontId="3"/>
  </si>
  <si>
    <t>2011年(平成23年)10月13日
23-92
2011年(平成23年)10月18日</t>
    <rPh sb="4" eb="5">
      <t>ネン</t>
    </rPh>
    <rPh sb="6" eb="8">
      <t>ヘイセイ</t>
    </rPh>
    <rPh sb="10" eb="11">
      <t>ネン</t>
    </rPh>
    <rPh sb="14" eb="15">
      <t>ガツ</t>
    </rPh>
    <rPh sb="17" eb="18">
      <t>ニチ</t>
    </rPh>
    <phoneticPr fontId="3"/>
  </si>
  <si>
    <t>2011年(平成23年)10月13日
23-91
2011年(平成23年)10月18日</t>
    <rPh sb="4" eb="5">
      <t>ネン</t>
    </rPh>
    <rPh sb="6" eb="8">
      <t>ヘイセイ</t>
    </rPh>
    <rPh sb="10" eb="11">
      <t>ネン</t>
    </rPh>
    <rPh sb="14" eb="15">
      <t>ガツ</t>
    </rPh>
    <rPh sb="17" eb="18">
      <t>ニチ</t>
    </rPh>
    <phoneticPr fontId="3"/>
  </si>
  <si>
    <t>2011年(平成23年)10月13日
23-90
2011年(平成23年)10月18日</t>
    <rPh sb="4" eb="5">
      <t>ネン</t>
    </rPh>
    <rPh sb="6" eb="8">
      <t>ヘイセイ</t>
    </rPh>
    <rPh sb="10" eb="11">
      <t>ネン</t>
    </rPh>
    <rPh sb="14" eb="15">
      <t>ガツ</t>
    </rPh>
    <rPh sb="17" eb="18">
      <t>ニチ</t>
    </rPh>
    <phoneticPr fontId="3"/>
  </si>
  <si>
    <t>2011年(平成23年)5月19日
23-89
2011年(平成23年)5月20日</t>
    <rPh sb="4" eb="5">
      <t>ネン</t>
    </rPh>
    <rPh sb="6" eb="8">
      <t>ヘイセイ</t>
    </rPh>
    <rPh sb="10" eb="11">
      <t>ネン</t>
    </rPh>
    <rPh sb="13" eb="14">
      <t>ガツ</t>
    </rPh>
    <rPh sb="16" eb="17">
      <t>ニチ</t>
    </rPh>
    <phoneticPr fontId="3"/>
  </si>
  <si>
    <t>2011年(平成23年)5月13日
23-88
2011年(平成23年)5月16日</t>
    <rPh sb="4" eb="5">
      <t>ネン</t>
    </rPh>
    <rPh sb="6" eb="8">
      <t>ヘイセイ</t>
    </rPh>
    <rPh sb="10" eb="11">
      <t>ネン</t>
    </rPh>
    <rPh sb="13" eb="14">
      <t>ガツ</t>
    </rPh>
    <rPh sb="16" eb="17">
      <t>ニチ</t>
    </rPh>
    <phoneticPr fontId="3"/>
  </si>
  <si>
    <t>2011年(平成23年)4月19日
23-87
2011年(平成23年)4月20日</t>
    <rPh sb="4" eb="5">
      <t>ネン</t>
    </rPh>
    <rPh sb="6" eb="8">
      <t>ヘイセイ</t>
    </rPh>
    <rPh sb="10" eb="11">
      <t>ネン</t>
    </rPh>
    <rPh sb="13" eb="14">
      <t>ガツ</t>
    </rPh>
    <rPh sb="16" eb="17">
      <t>ニチ</t>
    </rPh>
    <phoneticPr fontId="3"/>
  </si>
  <si>
    <t>2011年(平成23年)4月19日
23-86
2011年(平成23年)4月20日</t>
    <rPh sb="4" eb="5">
      <t>ネン</t>
    </rPh>
    <rPh sb="6" eb="8">
      <t>ヘイセイ</t>
    </rPh>
    <rPh sb="10" eb="11">
      <t>ネン</t>
    </rPh>
    <rPh sb="13" eb="14">
      <t>ガツ</t>
    </rPh>
    <rPh sb="16" eb="17">
      <t>ニチ</t>
    </rPh>
    <phoneticPr fontId="3"/>
  </si>
  <si>
    <t>2011年(平成23年)4月15日
23-85
2011年(平成23年)4月19日</t>
    <rPh sb="4" eb="5">
      <t>ネン</t>
    </rPh>
    <rPh sb="6" eb="8">
      <t>ヘイセイ</t>
    </rPh>
    <rPh sb="10" eb="11">
      <t>ネン</t>
    </rPh>
    <rPh sb="13" eb="14">
      <t>ガツ</t>
    </rPh>
    <rPh sb="16" eb="17">
      <t>ニチ</t>
    </rPh>
    <phoneticPr fontId="3"/>
  </si>
  <si>
    <t>2011年(平成23年)4月14日
23-84
2011年(平成23年)4月19日</t>
    <rPh sb="4" eb="5">
      <t>ネン</t>
    </rPh>
    <rPh sb="6" eb="8">
      <t>ヘイセイ</t>
    </rPh>
    <rPh sb="10" eb="11">
      <t>ネン</t>
    </rPh>
    <rPh sb="13" eb="14">
      <t>ガツ</t>
    </rPh>
    <rPh sb="16" eb="17">
      <t>ニチ</t>
    </rPh>
    <phoneticPr fontId="3"/>
  </si>
  <si>
    <t>2011年(平成23年)4月6日
23-83
2011年(平成23年)4月7日</t>
    <rPh sb="4" eb="5">
      <t>ネン</t>
    </rPh>
    <rPh sb="6" eb="8">
      <t>ヘイセイ</t>
    </rPh>
    <rPh sb="10" eb="11">
      <t>ネン</t>
    </rPh>
    <rPh sb="13" eb="14">
      <t>ガツ</t>
    </rPh>
    <rPh sb="15" eb="16">
      <t>ニチ</t>
    </rPh>
    <phoneticPr fontId="3"/>
  </si>
  <si>
    <t>2011年(平成23年)3月18日
22-82
2011年(平成23年)3月22日</t>
    <rPh sb="4" eb="5">
      <t>ネン</t>
    </rPh>
    <rPh sb="6" eb="8">
      <t>ヘイセイ</t>
    </rPh>
    <rPh sb="10" eb="11">
      <t>ネン</t>
    </rPh>
    <rPh sb="13" eb="14">
      <t>ガツ</t>
    </rPh>
    <rPh sb="16" eb="17">
      <t>ニチ</t>
    </rPh>
    <phoneticPr fontId="3"/>
  </si>
  <si>
    <t>一級建築士事務所
びんご建築工房</t>
    <rPh sb="0" eb="2">
      <t>イッキュウ</t>
    </rPh>
    <rPh sb="2" eb="5">
      <t>ケンチクシ</t>
    </rPh>
    <rPh sb="5" eb="7">
      <t>ジム</t>
    </rPh>
    <rPh sb="7" eb="8">
      <t>ショ</t>
    </rPh>
    <rPh sb="12" eb="14">
      <t>ケンチク</t>
    </rPh>
    <rPh sb="14" eb="16">
      <t>コウボウ</t>
    </rPh>
    <phoneticPr fontId="3"/>
  </si>
  <si>
    <t>2010年(平成22年)10月22日
22-81
2010年(平成22年)10月27日</t>
    <phoneticPr fontId="3"/>
  </si>
  <si>
    <t>2010年（平成22年）7月13日
22-80
2010年（平成22年）7月14日</t>
    <rPh sb="4" eb="5">
      <t>ネン</t>
    </rPh>
    <rPh sb="6" eb="8">
      <t>ヘイセイ</t>
    </rPh>
    <rPh sb="10" eb="11">
      <t>ネン</t>
    </rPh>
    <rPh sb="13" eb="14">
      <t>ガツ</t>
    </rPh>
    <rPh sb="16" eb="17">
      <t>ニチ</t>
    </rPh>
    <phoneticPr fontId="3"/>
  </si>
  <si>
    <t>2010年（平成22年）4月12日
22-79
2010年（平成22年）4月16日</t>
    <phoneticPr fontId="3"/>
  </si>
  <si>
    <t>2009年（平成21年）12月4日
21-78
2009年（平成21年）12月7日</t>
    <phoneticPr fontId="3"/>
  </si>
  <si>
    <t>有効期限の確認</t>
    <rPh sb="0" eb="2">
      <t>ユウコウ</t>
    </rPh>
    <rPh sb="2" eb="4">
      <t>キゲン</t>
    </rPh>
    <rPh sb="5" eb="7">
      <t>カクニン</t>
    </rPh>
    <phoneticPr fontId="3"/>
  </si>
  <si>
    <t>2009年（平成21年）11月19日
21-77
2009年（平成21年）11月20日</t>
    <phoneticPr fontId="3"/>
  </si>
  <si>
    <t>2009年（平成21年）11月18日
21-76
2009年（平成21年）11月19日</t>
    <phoneticPr fontId="3"/>
  </si>
  <si>
    <t>2009年（平成21年）9月11日
21-75
2009年（平成21年）9月15日</t>
    <phoneticPr fontId="3"/>
  </si>
  <si>
    <t>danjo-kk@giga.ocn.ne.jp</t>
    <phoneticPr fontId="3"/>
  </si>
  <si>
    <t>福山市金江町藁江97番地</t>
    <rPh sb="0" eb="2">
      <t>フクヤマ</t>
    </rPh>
    <rPh sb="2" eb="3">
      <t>シ</t>
    </rPh>
    <rPh sb="3" eb="4">
      <t>カネ</t>
    </rPh>
    <rPh sb="4" eb="5">
      <t>エ</t>
    </rPh>
    <rPh sb="5" eb="6">
      <t>チョウ</t>
    </rPh>
    <rPh sb="6" eb="7">
      <t>ワラ</t>
    </rPh>
    <rPh sb="7" eb="8">
      <t>エ</t>
    </rPh>
    <rPh sb="10" eb="12">
      <t>バンチ</t>
    </rPh>
    <phoneticPr fontId="3"/>
  </si>
  <si>
    <t>une@takaya1.com</t>
    <phoneticPr fontId="3"/>
  </si>
  <si>
    <t>1級建築士</t>
    <phoneticPr fontId="3"/>
  </si>
  <si>
    <t>2009年（平成21年）8月20日
21-74
2009年（平成21年）8月21日</t>
    <phoneticPr fontId="3"/>
  </si>
  <si>
    <t>2009年（平成21年）7月16日
21-72
2009年（平成21年）7月17日</t>
    <phoneticPr fontId="3"/>
  </si>
  <si>
    <t>2009年（平成21年）7月16日
21-73
2009年（平成21年）7月17日</t>
    <phoneticPr fontId="3"/>
  </si>
  <si>
    <t>2009年（平成21年）6月11日
21-71
2009年（平成21年）6月18日</t>
    <phoneticPr fontId="3"/>
  </si>
  <si>
    <t>2009年（平成21年）6月4日
21-67
2009年（平成21年）6月15日</t>
    <rPh sb="4" eb="5">
      <t>ネン</t>
    </rPh>
    <rPh sb="6" eb="8">
      <t>ヘイセイ</t>
    </rPh>
    <rPh sb="10" eb="11">
      <t>ネン</t>
    </rPh>
    <rPh sb="13" eb="14">
      <t>ガツ</t>
    </rPh>
    <rPh sb="15" eb="16">
      <t>ニチ</t>
    </rPh>
    <phoneticPr fontId="3"/>
  </si>
  <si>
    <t>2009年（平成21年）6月4日
21-70
2009年（平成21年）6月15日</t>
    <rPh sb="4" eb="5">
      <t>ネン</t>
    </rPh>
    <rPh sb="6" eb="8">
      <t>ヘイセイ</t>
    </rPh>
    <rPh sb="10" eb="11">
      <t>ネン</t>
    </rPh>
    <rPh sb="13" eb="14">
      <t>ガツ</t>
    </rPh>
    <rPh sb="15" eb="16">
      <t>ニチ</t>
    </rPh>
    <phoneticPr fontId="3"/>
  </si>
  <si>
    <t>2009年（平成21年）6月4日
21-69
2009年（平成21年）6月15日</t>
    <rPh sb="4" eb="5">
      <t>ネン</t>
    </rPh>
    <rPh sb="6" eb="8">
      <t>ヘイセイ</t>
    </rPh>
    <rPh sb="10" eb="11">
      <t>ネン</t>
    </rPh>
    <rPh sb="13" eb="14">
      <t>ガツ</t>
    </rPh>
    <rPh sb="15" eb="16">
      <t>ニチ</t>
    </rPh>
    <phoneticPr fontId="3"/>
  </si>
  <si>
    <t>2009年（平成21年）6月4日
21-68
2009年（平成21年）6月15日</t>
    <rPh sb="4" eb="5">
      <t>ネン</t>
    </rPh>
    <rPh sb="6" eb="8">
      <t>ヘイセイ</t>
    </rPh>
    <rPh sb="10" eb="11">
      <t>ネン</t>
    </rPh>
    <rPh sb="13" eb="14">
      <t>ガツ</t>
    </rPh>
    <rPh sb="15" eb="16">
      <t>ニチ</t>
    </rPh>
    <phoneticPr fontId="3"/>
  </si>
  <si>
    <t>2009年（平成21年）4月21日
21-66
2009年（平成21年）4月24日</t>
    <rPh sb="4" eb="5">
      <t>ネン</t>
    </rPh>
    <rPh sb="6" eb="8">
      <t>ヘイセイ</t>
    </rPh>
    <rPh sb="10" eb="11">
      <t>ネン</t>
    </rPh>
    <rPh sb="13" eb="14">
      <t>ガツ</t>
    </rPh>
    <rPh sb="16" eb="17">
      <t>ニチ</t>
    </rPh>
    <phoneticPr fontId="3"/>
  </si>
  <si>
    <t>堀越　隆広</t>
    <rPh sb="0" eb="2">
      <t>ホリコシ</t>
    </rPh>
    <rPh sb="3" eb="5">
      <t>タカヒロ</t>
    </rPh>
    <phoneticPr fontId="3"/>
  </si>
  <si>
    <t>720-2104</t>
    <phoneticPr fontId="3"/>
  </si>
  <si>
    <t>福山市神辺町道上30-10</t>
    <rPh sb="0" eb="2">
      <t>フクヤマ</t>
    </rPh>
    <rPh sb="2" eb="3">
      <t>シ</t>
    </rPh>
    <rPh sb="3" eb="6">
      <t>カンナベチョウ</t>
    </rPh>
    <rPh sb="6" eb="8">
      <t>ミチノウエ</t>
    </rPh>
    <phoneticPr fontId="3"/>
  </si>
  <si>
    <t>horikoshi@fkym.enjoy.ne.jp</t>
    <phoneticPr fontId="3"/>
  </si>
  <si>
    <t>2009年（平成21年）4月2日
21-65
2009年（平成21年）4月17日</t>
    <rPh sb="4" eb="5">
      <t>ネン</t>
    </rPh>
    <rPh sb="6" eb="8">
      <t>ヘイセイ</t>
    </rPh>
    <rPh sb="10" eb="11">
      <t>ネン</t>
    </rPh>
    <rPh sb="13" eb="14">
      <t>ガツ</t>
    </rPh>
    <rPh sb="15" eb="16">
      <t>ニチ</t>
    </rPh>
    <phoneticPr fontId="3"/>
  </si>
  <si>
    <t>2009年（平成21年）3月16日
20-64
2009年（平成21年）3月18日</t>
    <phoneticPr fontId="3"/>
  </si>
  <si>
    <t>2009年（平成21年）3月2日
20-63
2009年（平成21年）3月5日</t>
    <phoneticPr fontId="3"/>
  </si>
  <si>
    <t>2009年（平成21年）2月16日
20-61
2009年（平成21年）2月19日</t>
    <rPh sb="4" eb="5">
      <t>ネン</t>
    </rPh>
    <rPh sb="6" eb="8">
      <t>ヘイセイ</t>
    </rPh>
    <rPh sb="10" eb="11">
      <t>ネン</t>
    </rPh>
    <rPh sb="13" eb="14">
      <t>ガツ</t>
    </rPh>
    <rPh sb="16" eb="17">
      <t>ニチ</t>
    </rPh>
    <phoneticPr fontId="3"/>
  </si>
  <si>
    <t>2009年（平成21年）2月16日
20-60
2009年（平成21年）2月19日</t>
    <rPh sb="4" eb="5">
      <t>ネン</t>
    </rPh>
    <rPh sb="6" eb="8">
      <t>ヘイセイ</t>
    </rPh>
    <rPh sb="10" eb="11">
      <t>ネン</t>
    </rPh>
    <rPh sb="13" eb="14">
      <t>ガツ</t>
    </rPh>
    <rPh sb="16" eb="17">
      <t>ニチ</t>
    </rPh>
    <phoneticPr fontId="3"/>
  </si>
  <si>
    <t>2009年（平成21年）2月18日
20-62
2009年（平成21年）2月19日</t>
    <phoneticPr fontId="3"/>
  </si>
  <si>
    <t>2009年（平成21年）2月2日
20-55
2009年（平成21年）2月6日</t>
    <phoneticPr fontId="3"/>
  </si>
  <si>
    <t>2009年（平成21年）2月2日
20-57
2009年（平成21年）2月6日</t>
    <phoneticPr fontId="3"/>
  </si>
  <si>
    <t>2009年（平成21年）2月2日
20-56
2009年（平成21年）2月6日</t>
    <rPh sb="4" eb="5">
      <t>ネン</t>
    </rPh>
    <rPh sb="6" eb="8">
      <t>ヘイセイ</t>
    </rPh>
    <rPh sb="10" eb="11">
      <t>ネン</t>
    </rPh>
    <rPh sb="13" eb="14">
      <t>ガツ</t>
    </rPh>
    <rPh sb="15" eb="16">
      <t>ニチ</t>
    </rPh>
    <phoneticPr fontId="3"/>
  </si>
  <si>
    <t>2009年（平成21年）2月2日
20-58
2009年（平成21年）2月6日</t>
    <phoneticPr fontId="3"/>
  </si>
  <si>
    <t>第</t>
    <phoneticPr fontId="3"/>
  </si>
  <si>
    <t>号</t>
    <phoneticPr fontId="3"/>
  </si>
  <si>
    <t>e-mail</t>
    <phoneticPr fontId="3"/>
  </si>
  <si>
    <t>特定非営利活動法人（NPO法人）
広島耐震マイスター倶楽部</t>
    <phoneticPr fontId="3"/>
  </si>
  <si>
    <t>2009年（平成21年）2月2日
20-59
2009年（平成21年）2月6日</t>
    <phoneticPr fontId="3"/>
  </si>
  <si>
    <t>2009年（平成21年）1月23日
20-54
2009年（平成21年）1月30日</t>
    <phoneticPr fontId="3"/>
  </si>
  <si>
    <t>2008年（平成20年）11月27日
20-53
2008年（平成20年）12月4日</t>
    <phoneticPr fontId="3"/>
  </si>
  <si>
    <t>2008年(平成20年)11月14日
20-52
2008年（平成20年）12月4日</t>
    <phoneticPr fontId="3"/>
  </si>
  <si>
    <t>2008年（平成20年）11月10日
20-50
2008年（平成20年）12月4日</t>
    <rPh sb="14" eb="15">
      <t>ガツ</t>
    </rPh>
    <rPh sb="17" eb="18">
      <t>ニチ</t>
    </rPh>
    <phoneticPr fontId="3"/>
  </si>
  <si>
    <t>2008年（平成20年）11月10日
20-51
2008年（平成20年）12月4日</t>
    <rPh sb="14" eb="15">
      <t>ガツ</t>
    </rPh>
    <rPh sb="17" eb="18">
      <t>ニチ</t>
    </rPh>
    <phoneticPr fontId="3"/>
  </si>
  <si>
    <t>2008年（平成20年）11月6日
20-49
2008年（平成20年）11月10日</t>
    <phoneticPr fontId="3"/>
  </si>
  <si>
    <t>2008年（平成20年）10月21日
20-47
2008年（平成20年）11月10日</t>
    <phoneticPr fontId="3"/>
  </si>
  <si>
    <t>2008年（平成20年）10月27日
20-48
2008年（平成20年）11月10日</t>
    <phoneticPr fontId="3"/>
  </si>
  <si>
    <t>2008年（平成20年）10月14日
20-41
2008年（平成20年）11月10日</t>
    <phoneticPr fontId="3"/>
  </si>
  <si>
    <t>2008年（平成20年）10月14日
20-40
2008年（平成20年）11月10日</t>
    <phoneticPr fontId="3"/>
  </si>
  <si>
    <t>2008年（平成20年）10月14日
20-42
2008年（平成20年）11月10日</t>
    <phoneticPr fontId="3"/>
  </si>
  <si>
    <t>2008年（平成20年）10月14日
20-43
2008年（平成20年）11月10日</t>
    <phoneticPr fontId="3"/>
  </si>
  <si>
    <t>2008年（平成20年）10月14日
20-44
2008年（平成20年）11月10日</t>
    <phoneticPr fontId="3"/>
  </si>
  <si>
    <t>2008年（平成20年）10月14日
20-45
2008年（平成20年）11月10日</t>
    <phoneticPr fontId="3"/>
  </si>
  <si>
    <t>2008年（平成20年）10月14日
20-46
2008年（平成20年）11月10日</t>
    <phoneticPr fontId="3"/>
  </si>
  <si>
    <t>2008年（平成20年）9月11日
20-34
2008年（平成20年）10月15日</t>
    <phoneticPr fontId="3"/>
  </si>
  <si>
    <t>2008年（平成20年）9月19日
20-36
2008年（平成20年）10月15日</t>
    <phoneticPr fontId="3"/>
  </si>
  <si>
    <t>2008年（平成20年）9月19日
20-35
2008年（平成20年）10月15日</t>
    <phoneticPr fontId="3"/>
  </si>
  <si>
    <t>1級建築士</t>
    <rPh sb="2" eb="4">
      <t>ケンチク</t>
    </rPh>
    <rPh sb="4" eb="5">
      <t>シ</t>
    </rPh>
    <phoneticPr fontId="3"/>
  </si>
  <si>
    <t>大臣登録　第　126405　号</t>
    <phoneticPr fontId="3"/>
  </si>
  <si>
    <t>大臣登録　第　111607　号</t>
    <phoneticPr fontId="3"/>
  </si>
  <si>
    <t>大臣登録　第　303410　号</t>
    <phoneticPr fontId="3"/>
  </si>
  <si>
    <t>大臣登録　第　203008　号</t>
    <phoneticPr fontId="3"/>
  </si>
  <si>
    <t>大臣登録　第　62491　号</t>
    <phoneticPr fontId="3"/>
  </si>
  <si>
    <t>大臣登録　第　196577　号</t>
    <phoneticPr fontId="3"/>
  </si>
  <si>
    <t>大臣登録　第　73471　号</t>
    <phoneticPr fontId="3"/>
  </si>
  <si>
    <t>大臣登録　第　283218　号</t>
    <phoneticPr fontId="3"/>
  </si>
  <si>
    <t>大臣登録　第　73470　号</t>
    <phoneticPr fontId="3"/>
  </si>
  <si>
    <t>大臣登録　第　180780　号</t>
    <phoneticPr fontId="3"/>
  </si>
  <si>
    <t>大臣登録　第　31573　号</t>
    <phoneticPr fontId="3"/>
  </si>
  <si>
    <t>大臣登録　第　272272　号</t>
    <phoneticPr fontId="3"/>
  </si>
  <si>
    <t>大臣登録　第　218299　号</t>
    <phoneticPr fontId="3"/>
  </si>
  <si>
    <t>大臣登録　第　93734　号</t>
    <phoneticPr fontId="3"/>
  </si>
  <si>
    <t>大臣登録　第　239406　号</t>
    <phoneticPr fontId="3"/>
  </si>
  <si>
    <t>大臣登録　第　236989　号</t>
    <phoneticPr fontId="3"/>
  </si>
  <si>
    <t>大臣登録　第　103456　号</t>
    <phoneticPr fontId="3"/>
  </si>
  <si>
    <t>大臣登録　第　196532　号</t>
    <phoneticPr fontId="3"/>
  </si>
  <si>
    <t>大臣登録　第　119349　号</t>
    <phoneticPr fontId="3"/>
  </si>
  <si>
    <t>大臣登録　第　257053　号</t>
    <phoneticPr fontId="3"/>
  </si>
  <si>
    <t>大臣登録　第　203156　号</t>
    <phoneticPr fontId="3"/>
  </si>
  <si>
    <t>大臣登録　第　198580　号</t>
    <phoneticPr fontId="3"/>
  </si>
  <si>
    <t>大臣登録　第　119055　号</t>
    <phoneticPr fontId="3"/>
  </si>
  <si>
    <t>大臣登録　第　199189　号</t>
    <phoneticPr fontId="3"/>
  </si>
  <si>
    <t>大臣登録　第　151617　号</t>
    <phoneticPr fontId="3"/>
  </si>
  <si>
    <t>大臣登録　第　203023　号</t>
    <phoneticPr fontId="3"/>
  </si>
  <si>
    <t>大臣登録　第　262432　号</t>
    <phoneticPr fontId="3"/>
  </si>
  <si>
    <t>大臣登録　第　236986　号</t>
    <phoneticPr fontId="3"/>
  </si>
  <si>
    <t>大臣登録　第　232813　号</t>
    <phoneticPr fontId="3"/>
  </si>
  <si>
    <t>大臣登録　第　142398　号</t>
    <phoneticPr fontId="3"/>
  </si>
  <si>
    <t>大臣登録　第　272278　号</t>
    <phoneticPr fontId="3"/>
  </si>
  <si>
    <t>大臣登録　第　180784　号</t>
    <phoneticPr fontId="3"/>
  </si>
  <si>
    <t>大臣登録　第　283945　号</t>
    <phoneticPr fontId="3"/>
  </si>
  <si>
    <t>大臣登録　第　320887　号</t>
    <phoneticPr fontId="3"/>
  </si>
  <si>
    <t>大臣登録　第　156131　号</t>
    <phoneticPr fontId="3"/>
  </si>
  <si>
    <t>大臣登録　第　170222　号</t>
    <phoneticPr fontId="3"/>
  </si>
  <si>
    <t>大臣登録　第　241478　号</t>
    <phoneticPr fontId="3"/>
  </si>
  <si>
    <t>大臣登録　第　308950　号</t>
    <phoneticPr fontId="3"/>
  </si>
  <si>
    <t>大臣登録　第　229828　号</t>
    <phoneticPr fontId="3"/>
  </si>
  <si>
    <t>大臣登録　第　277892　号</t>
    <phoneticPr fontId="3"/>
  </si>
  <si>
    <t>大臣登録　第　188777　号</t>
    <phoneticPr fontId="3"/>
  </si>
  <si>
    <t>大臣登録　第　348901　号</t>
    <phoneticPr fontId="3"/>
  </si>
  <si>
    <t>大臣登録　第　203024　号</t>
    <phoneticPr fontId="3"/>
  </si>
  <si>
    <t>大臣登録　第　251572　号</t>
    <phoneticPr fontId="3"/>
  </si>
  <si>
    <t>大臣登録　第　344032　号</t>
    <phoneticPr fontId="3"/>
  </si>
  <si>
    <t>大臣登録　第　330996　号</t>
    <phoneticPr fontId="3"/>
  </si>
  <si>
    <t>広島県知事登録　第　100　号</t>
    <rPh sb="0" eb="2">
      <t>ヒロシマ</t>
    </rPh>
    <rPh sb="2" eb="5">
      <t>ケンチジ</t>
    </rPh>
    <rPh sb="5" eb="7">
      <t>トウロク</t>
    </rPh>
    <rPh sb="8" eb="9">
      <t>ダイ</t>
    </rPh>
    <phoneticPr fontId="3"/>
  </si>
  <si>
    <t>広島県知事登録　第　15935　号</t>
    <rPh sb="16" eb="17">
      <t>ゴウ</t>
    </rPh>
    <phoneticPr fontId="3"/>
  </si>
  <si>
    <t>京都府知事登録　第　12643　号</t>
    <rPh sb="0" eb="2">
      <t>キョウト</t>
    </rPh>
    <rPh sb="2" eb="5">
      <t>フチジ</t>
    </rPh>
    <rPh sb="5" eb="7">
      <t>トウロク</t>
    </rPh>
    <rPh sb="8" eb="9">
      <t>ダイ</t>
    </rPh>
    <rPh sb="16" eb="17">
      <t>ゴウ</t>
    </rPh>
    <phoneticPr fontId="3"/>
  </si>
  <si>
    <t>広島県知事登録　第　13839　号</t>
    <rPh sb="16" eb="17">
      <t>ゴウ</t>
    </rPh>
    <phoneticPr fontId="3"/>
  </si>
  <si>
    <t>広島県知事登録　第　7530　号</t>
    <rPh sb="15" eb="16">
      <t>ゴウ</t>
    </rPh>
    <phoneticPr fontId="3"/>
  </si>
  <si>
    <t>広島県知事登録　第　8676　号</t>
    <rPh sb="15" eb="16">
      <t>ゴウ</t>
    </rPh>
    <phoneticPr fontId="3"/>
  </si>
  <si>
    <t>広島県知事登録　第　9555　号</t>
    <rPh sb="15" eb="16">
      <t>ゴウ</t>
    </rPh>
    <phoneticPr fontId="3"/>
  </si>
  <si>
    <t>広島県知事登録　第　4699　号</t>
    <rPh sb="15" eb="16">
      <t>ゴウ</t>
    </rPh>
    <phoneticPr fontId="3"/>
  </si>
  <si>
    <t>広島県知事登録　第　12681　号</t>
    <rPh sb="16" eb="17">
      <t>ゴウ</t>
    </rPh>
    <phoneticPr fontId="3"/>
  </si>
  <si>
    <t>広島県知事登録　第　12908　号</t>
    <rPh sb="16" eb="17">
      <t>ゴウ</t>
    </rPh>
    <phoneticPr fontId="3"/>
  </si>
  <si>
    <t>広島県知事登録　第　16394　号</t>
    <rPh sb="16" eb="17">
      <t>ゴウ</t>
    </rPh>
    <phoneticPr fontId="3"/>
  </si>
  <si>
    <t>広島県知事登録　第　15552　号</t>
    <rPh sb="16" eb="17">
      <t>ゴウ</t>
    </rPh>
    <phoneticPr fontId="3"/>
  </si>
  <si>
    <t>広島県知事登録　第　16384　号</t>
    <rPh sb="16" eb="17">
      <t>ゴウ</t>
    </rPh>
    <phoneticPr fontId="3"/>
  </si>
  <si>
    <t>広島県知事登録　第　16481　号</t>
    <rPh sb="16" eb="17">
      <t>ゴウ</t>
    </rPh>
    <phoneticPr fontId="3"/>
  </si>
  <si>
    <t>高知県知事登録　第　5284　号</t>
    <rPh sb="0" eb="2">
      <t>コウチ</t>
    </rPh>
    <rPh sb="15" eb="16">
      <t>ゴウ</t>
    </rPh>
    <phoneticPr fontId="3"/>
  </si>
  <si>
    <t>広島県知事登録　第　15959　号</t>
    <rPh sb="16" eb="17">
      <t>ゴウ</t>
    </rPh>
    <phoneticPr fontId="3"/>
  </si>
  <si>
    <t>広島県知事登録　第　16689　号</t>
    <rPh sb="16" eb="17">
      <t>ゴウ</t>
    </rPh>
    <phoneticPr fontId="3"/>
  </si>
  <si>
    <t>広島県知事登録　第　13351　号</t>
    <rPh sb="16" eb="17">
      <t>ゴウ</t>
    </rPh>
    <phoneticPr fontId="3"/>
  </si>
  <si>
    <t>広島県知事登録　第　15647　号</t>
    <rPh sb="16" eb="17">
      <t>ゴウ</t>
    </rPh>
    <phoneticPr fontId="3"/>
  </si>
  <si>
    <t>岡山県知事登録　第　10334　号</t>
    <rPh sb="0" eb="2">
      <t>オカヤマ</t>
    </rPh>
    <rPh sb="16" eb="17">
      <t>ゴウ</t>
    </rPh>
    <phoneticPr fontId="3"/>
  </si>
  <si>
    <t>岡山県知事登録　第　10982　号</t>
    <rPh sb="0" eb="2">
      <t>オカヤマ</t>
    </rPh>
    <rPh sb="16" eb="17">
      <t>ゴウ</t>
    </rPh>
    <phoneticPr fontId="3"/>
  </si>
  <si>
    <t>広島県知事登録　第　13807　号</t>
    <rPh sb="16" eb="17">
      <t>ゴウ</t>
    </rPh>
    <phoneticPr fontId="3"/>
  </si>
  <si>
    <t>広島県知事登録　第　16116　号</t>
    <rPh sb="16" eb="17">
      <t>ゴウ</t>
    </rPh>
    <phoneticPr fontId="3"/>
  </si>
  <si>
    <t>広島県知事登録　第　12664　号</t>
    <rPh sb="16" eb="17">
      <t>ゴウ</t>
    </rPh>
    <phoneticPr fontId="3"/>
  </si>
  <si>
    <t>広島県知事登録　第　3909　号</t>
    <rPh sb="15" eb="16">
      <t>ゴウ</t>
    </rPh>
    <phoneticPr fontId="3"/>
  </si>
  <si>
    <t>広島県知事登録　第　15704　号</t>
    <rPh sb="16" eb="17">
      <t>ゴウ</t>
    </rPh>
    <phoneticPr fontId="3"/>
  </si>
  <si>
    <t>大臣登録　第　149857　号</t>
    <rPh sb="14" eb="15">
      <t>ゴウ</t>
    </rPh>
    <phoneticPr fontId="3"/>
  </si>
  <si>
    <t>福　山　市</t>
    <phoneticPr fontId="3"/>
  </si>
  <si>
    <t>2008年（平成20年）9月19日
20-37
2008年（平成20年）10月15日</t>
    <phoneticPr fontId="3"/>
  </si>
  <si>
    <t>2008年（平成20年）9月19日
20-38
2008年（平成20年）10月15日</t>
    <phoneticPr fontId="3"/>
  </si>
  <si>
    <t>2008年（平成20年）9月19日
20-39
2008年（平成20年）10月15日</t>
    <phoneticPr fontId="3"/>
  </si>
  <si>
    <t>2008年（平成20年）9月10日
20-33
2008年（平成20年）10月15日</t>
    <phoneticPr fontId="3"/>
  </si>
  <si>
    <t>2008年（平成20年）9月10日
20-32
2008年（平成20年）10月15日</t>
    <phoneticPr fontId="3"/>
  </si>
  <si>
    <t>2008年（平成20年）8月8日
20-23
2008年（平成20年）9月1日</t>
    <phoneticPr fontId="3"/>
  </si>
  <si>
    <t>2008年（平成20年）8月21日
20-24
2008年（平成20年）9月1日</t>
    <phoneticPr fontId="3"/>
  </si>
  <si>
    <t>2008年（平成20年）8月21日
20-26
2008年（平成20年）9月1日</t>
    <phoneticPr fontId="3"/>
  </si>
  <si>
    <t>2008年（平成20年）8月21日
20-27
2008年（平成20年）9月1日</t>
    <phoneticPr fontId="3"/>
  </si>
  <si>
    <t>2008年（平成20年）8月21日
20-28
2008年（平成20年）9月1日</t>
    <phoneticPr fontId="3"/>
  </si>
  <si>
    <t>2008年（平成20年）8月21日
20-29
2008年（平成20年）9月1日</t>
    <phoneticPr fontId="3"/>
  </si>
  <si>
    <t>2008年（平成20年）8月21日
20-30
2008年（平成20年）9月1日</t>
    <phoneticPr fontId="3"/>
  </si>
  <si>
    <t>2008年（平成20年）8月27日
20-31
2008年（平成20年）9月1日</t>
    <phoneticPr fontId="3"/>
  </si>
  <si>
    <t>2008年（平成20年）8月5日
20-22
2008年（平成20年）8月5日</t>
    <phoneticPr fontId="3"/>
  </si>
  <si>
    <t>2008年（平成20年）8月4日
20-21
2008年（平成20年）8月4日</t>
    <phoneticPr fontId="3"/>
  </si>
  <si>
    <t>2008年（平成20年）7月30日
20-20
2008年（平成20年）8月4日</t>
    <phoneticPr fontId="3"/>
  </si>
  <si>
    <t>2008年（平成20年）7月30日
20-19
2008年（平成20年）8月4日</t>
    <phoneticPr fontId="3"/>
  </si>
  <si>
    <t>2008年（平成20年）7月25日
20-17
2008年（平成20年）8月4日</t>
    <phoneticPr fontId="3"/>
  </si>
  <si>
    <t>2008年（平成20年）7月28日
20-18
2008年（平成20年）8月4日</t>
    <phoneticPr fontId="3"/>
  </si>
  <si>
    <t>2008年（平成20年）7月24日
20-16
2008年（平成20年）8月4日</t>
    <phoneticPr fontId="3"/>
  </si>
  <si>
    <t>2008年（平成20年）7月24日
20-15
2008年（平成20年）8月4日</t>
    <phoneticPr fontId="3"/>
  </si>
  <si>
    <t>2008年（平成20年）7月23日
20-14
2008年（平成20年）8月4日</t>
    <phoneticPr fontId="3"/>
  </si>
  <si>
    <t>2008年（平成20年）7月18日
20-13
2008年（平成20年）8月4日</t>
    <phoneticPr fontId="3"/>
  </si>
  <si>
    <t>佐藤　雅信</t>
    <rPh sb="0" eb="2">
      <t>サトウ</t>
    </rPh>
    <rPh sb="3" eb="5">
      <t>マサノブ</t>
    </rPh>
    <phoneticPr fontId="3"/>
  </si>
  <si>
    <t>2008年（平成20年）7月15日
20-10
2008年（平成20年）8月4日</t>
    <phoneticPr fontId="3"/>
  </si>
  <si>
    <t>2008年（平成20年）7月15日
20-9
2008年（平成20年）8月4日</t>
    <phoneticPr fontId="3"/>
  </si>
  <si>
    <t>2008年（平成20年）7月14日
20-8
2008年（平成20年）8月4日</t>
    <phoneticPr fontId="3"/>
  </si>
  <si>
    <t>2008年（平成20年）7月14日
20-7
2008年（平成20年）8月4日</t>
    <phoneticPr fontId="3"/>
  </si>
  <si>
    <t>2008年（平成20年）7月16日
20-11
2008年（平成20年）8月4日</t>
    <phoneticPr fontId="3"/>
  </si>
  <si>
    <t>2008年（平成20年）7月16日
20-12
2008年（平成20年）8月4日</t>
    <phoneticPr fontId="3"/>
  </si>
  <si>
    <t>2008年（平成20年）7月14日
20-5
2008年（平成20年）8月4日</t>
    <phoneticPr fontId="3"/>
  </si>
  <si>
    <t>2008年（平成20年）7月14日
20-4
2008年（平成20年）8月4日</t>
    <phoneticPr fontId="3"/>
  </si>
  <si>
    <t>2008年（平成20年）7月14日
20-3
2008年（平成20年）8月4日</t>
    <phoneticPr fontId="3"/>
  </si>
  <si>
    <t>2008年（平成20年）7月11日
20-2
2008年（平成20年）8月4日</t>
    <phoneticPr fontId="3"/>
  </si>
  <si>
    <t>2008年（平成20年）7月11日
20-1
2008年（平成20年）8月4日</t>
    <rPh sb="4" eb="5">
      <t>ネン</t>
    </rPh>
    <rPh sb="6" eb="8">
      <t>ヘイセイ</t>
    </rPh>
    <rPh sb="10" eb="11">
      <t>ネン</t>
    </rPh>
    <rPh sb="13" eb="14">
      <t>ガツ</t>
    </rPh>
    <rPh sb="16" eb="17">
      <t>ニチ</t>
    </rPh>
    <phoneticPr fontId="3"/>
  </si>
  <si>
    <t>新規登録申請
上段：受付日
中段：登録番号
下段：登録日</t>
    <rPh sb="0" eb="2">
      <t>シンキ</t>
    </rPh>
    <rPh sb="2" eb="4">
      <t>トウロク</t>
    </rPh>
    <rPh sb="4" eb="6">
      <t>シンセイ</t>
    </rPh>
    <rPh sb="7" eb="9">
      <t>ジョウダン</t>
    </rPh>
    <rPh sb="10" eb="12">
      <t>ウケツケ</t>
    </rPh>
    <rPh sb="12" eb="13">
      <t>ヒ</t>
    </rPh>
    <rPh sb="14" eb="16">
      <t>チュウダン</t>
    </rPh>
    <rPh sb="17" eb="19">
      <t>トウロク</t>
    </rPh>
    <rPh sb="19" eb="21">
      <t>バンゴウ</t>
    </rPh>
    <rPh sb="22" eb="24">
      <t>ゲダン</t>
    </rPh>
    <rPh sb="25" eb="28">
      <t>トウロクビ</t>
    </rPh>
    <phoneticPr fontId="3"/>
  </si>
  <si>
    <t>有限会社松本建築設計
測量事務所</t>
    <phoneticPr fontId="3"/>
  </si>
  <si>
    <t>11(1)</t>
    <phoneticPr fontId="3"/>
  </si>
  <si>
    <t>0072</t>
    <phoneticPr fontId="3"/>
  </si>
  <si>
    <t>721-0963</t>
    <phoneticPr fontId="3"/>
  </si>
  <si>
    <t>○</t>
    <phoneticPr fontId="3"/>
  </si>
  <si>
    <t>所属団体の変更
2012年（平成24年）8月27日</t>
    <rPh sb="0" eb="2">
      <t>ショゾク</t>
    </rPh>
    <rPh sb="2" eb="4">
      <t>ダンタイ</t>
    </rPh>
    <rPh sb="5" eb="7">
      <t>ヘンコウ</t>
    </rPh>
    <phoneticPr fontId="3"/>
  </si>
  <si>
    <t>建築士事務所協会（削除）
2012年（平成24年）8月22日</t>
    <phoneticPr fontId="3"/>
  </si>
  <si>
    <t>2012年（平成24年）10月22日
24-118
2012年（平成24年）10月24日</t>
    <phoneticPr fontId="3"/>
  </si>
  <si>
    <t>2012年（平成24年）9月5日
24-117
2012年（平成24年）9月11日</t>
    <phoneticPr fontId="3"/>
  </si>
  <si>
    <t>2012年（平成24年）9月5日
24-116
2012年（平成24年）9月11日</t>
    <phoneticPr fontId="3"/>
  </si>
  <si>
    <t>2012年（平成24年）5月31日
24-109
2012年（平成24年）6月7日</t>
    <rPh sb="4" eb="5">
      <t>ネン</t>
    </rPh>
    <rPh sb="6" eb="8">
      <t>ヘイセイ</t>
    </rPh>
    <rPh sb="10" eb="11">
      <t>ネン</t>
    </rPh>
    <rPh sb="13" eb="14">
      <t>ガツ</t>
    </rPh>
    <rPh sb="16" eb="17">
      <t>ニチ</t>
    </rPh>
    <phoneticPr fontId="3"/>
  </si>
  <si>
    <t>2012年（平成24年）5月31日
24-110
2012年（平成24年）6月7日</t>
    <rPh sb="4" eb="5">
      <t>ネン</t>
    </rPh>
    <rPh sb="6" eb="8">
      <t>ヘイセイ</t>
    </rPh>
    <rPh sb="10" eb="11">
      <t>ネン</t>
    </rPh>
    <rPh sb="13" eb="14">
      <t>ガツ</t>
    </rPh>
    <rPh sb="16" eb="17">
      <t>ニチ</t>
    </rPh>
    <phoneticPr fontId="3"/>
  </si>
  <si>
    <t>2013年（平成25年）7月8日
25-119
2013年（平成25年）7月9日</t>
    <phoneticPr fontId="3"/>
  </si>
  <si>
    <t>2012年（平成24年）7月23日
24-113
2012年（平成24年）7月27日</t>
    <rPh sb="4" eb="5">
      <t>ネン</t>
    </rPh>
    <rPh sb="6" eb="8">
      <t>ヘイセイ</t>
    </rPh>
    <rPh sb="10" eb="11">
      <t>ネン</t>
    </rPh>
    <rPh sb="13" eb="14">
      <t>ガツ</t>
    </rPh>
    <rPh sb="16" eb="17">
      <t>ニチ</t>
    </rPh>
    <phoneticPr fontId="3"/>
  </si>
  <si>
    <t>2012年（平成24年）7月27日
24-114
2012年（平成24年）7月31日</t>
    <rPh sb="4" eb="5">
      <t>ネン</t>
    </rPh>
    <rPh sb="6" eb="8">
      <t>ヘイセイ</t>
    </rPh>
    <rPh sb="10" eb="11">
      <t>ネン</t>
    </rPh>
    <rPh sb="13" eb="14">
      <t>ガツ</t>
    </rPh>
    <rPh sb="16" eb="17">
      <t>ニチ</t>
    </rPh>
    <phoneticPr fontId="3"/>
  </si>
  <si>
    <t>2012年（平成24年）7月27日
24-115
2012年（平成24年）7月31日</t>
    <rPh sb="4" eb="5">
      <t>ネン</t>
    </rPh>
    <rPh sb="6" eb="8">
      <t>ヘイセイ</t>
    </rPh>
    <rPh sb="10" eb="11">
      <t>ネン</t>
    </rPh>
    <rPh sb="13" eb="14">
      <t>ガツ</t>
    </rPh>
    <rPh sb="16" eb="17">
      <t>ニチ</t>
    </rPh>
    <phoneticPr fontId="3"/>
  </si>
  <si>
    <t>2012年（平成24年）6月11日
24-111
2012年（平成24年）6月14日</t>
    <rPh sb="4" eb="5">
      <t>ネン</t>
    </rPh>
    <rPh sb="6" eb="8">
      <t>ヘイセイ</t>
    </rPh>
    <rPh sb="10" eb="11">
      <t>ネン</t>
    </rPh>
    <rPh sb="13" eb="14">
      <t>ガツ</t>
    </rPh>
    <rPh sb="16" eb="17">
      <t>ニチ</t>
    </rPh>
    <phoneticPr fontId="3"/>
  </si>
  <si>
    <t>2012年（平成24年）7月2日
24-112
2012年（平成24年）7月5日</t>
    <rPh sb="4" eb="5">
      <t>ネン</t>
    </rPh>
    <rPh sb="6" eb="8">
      <t>ヘイセイ</t>
    </rPh>
    <rPh sb="10" eb="11">
      <t>ネン</t>
    </rPh>
    <rPh sb="13" eb="14">
      <t>ガツ</t>
    </rPh>
    <rPh sb="15" eb="16">
      <t>ニチ</t>
    </rPh>
    <phoneticPr fontId="3"/>
  </si>
  <si>
    <t>2012年（平成24年）4月5日
24-108
2012年（平成24年）4月9日</t>
    <rPh sb="4" eb="5">
      <t>ネン</t>
    </rPh>
    <rPh sb="6" eb="8">
      <t>ヘイセイ</t>
    </rPh>
    <rPh sb="10" eb="11">
      <t>ネン</t>
    </rPh>
    <rPh sb="13" eb="14">
      <t>ガツ</t>
    </rPh>
    <rPh sb="15" eb="16">
      <t>ニチ</t>
    </rPh>
    <phoneticPr fontId="3"/>
  </si>
  <si>
    <t>事務所名（健康住まい工房一級建築士事務所から変更）
2009年（平成21年）6月19日</t>
    <phoneticPr fontId="3"/>
  </si>
  <si>
    <t>No.</t>
  </si>
  <si>
    <t>登録番号</t>
  </si>
  <si>
    <t>名前</t>
  </si>
  <si>
    <t>事務所名</t>
  </si>
  <si>
    <t>郵便番号</t>
  </si>
  <si>
    <t>住所</t>
  </si>
  <si>
    <t>ﾒｰﾙｱﾄﾞﾚｽ</t>
  </si>
  <si>
    <t>建築士種別</t>
  </si>
  <si>
    <t>所属団体</t>
  </si>
  <si>
    <t>その他（登録要件等）</t>
  </si>
  <si>
    <t>福山市宝町3-20</t>
  </si>
  <si>
    <t>原設計株式会社</t>
  </si>
  <si>
    <t>有限会社吉田建築設計事務所</t>
  </si>
  <si>
    <t>平櫛建築設計事務所</t>
  </si>
  <si>
    <t>北村一級建築士事務所</t>
  </si>
  <si>
    <t>1級建築士</t>
  </si>
  <si>
    <t>hashimoto@archiban.com</t>
  </si>
  <si>
    <t>sunmalt@extra.ocn.ne.jp</t>
  </si>
  <si>
    <t>hara_a@feel.ocn.ne.jp</t>
  </si>
  <si>
    <t>koda@koda-kensetsu.co.jp</t>
  </si>
  <si>
    <t>yoshida@sky-net.or.jp</t>
  </si>
  <si>
    <t>hiraguc@dream.ocn.ne.jp</t>
  </si>
  <si>
    <t>info-m@t-arcz.co.jp</t>
  </si>
  <si>
    <t>info@bigforest.jp</t>
  </si>
  <si>
    <t>awane-info@awane-cc.com</t>
  </si>
  <si>
    <t>info.horie-a@fork.ocn.ne.jp</t>
  </si>
  <si>
    <t>Kaiteki3@basil.ocn.ne.jp</t>
  </si>
  <si>
    <t>a-ie@asahihouse.jp</t>
  </si>
  <si>
    <t>imagawa.k@cotton.ocn.ne.jp</t>
  </si>
  <si>
    <t>Kazu-mi@poem.ocn.ne.jp</t>
  </si>
  <si>
    <t>cyuoh21@aurora.ocn.ne.jp</t>
  </si>
  <si>
    <t>ts3@urban.ne.jp</t>
  </si>
  <si>
    <t>info@mimachi.com</t>
  </si>
  <si>
    <t>rj-you@wonder.ocn.ne.jp</t>
  </si>
  <si>
    <t>info@serachu.com</t>
  </si>
  <si>
    <t>yasui@suzuki-komuten.co.jp</t>
  </si>
  <si>
    <t>omori@suzuki-komuten.co.jp</t>
  </si>
  <si>
    <t>info@taishin.ono-g.co.jp</t>
  </si>
  <si>
    <t>daiki01@mx4.tiki.ne.jp</t>
  </si>
  <si>
    <t>info@highlandhouse.co.jp</t>
  </si>
  <si>
    <t>naruwaki@nikko-home.com</t>
  </si>
  <si>
    <t>-</t>
  </si>
  <si>
    <t>fujino-a-d@lilac.plala.or.jp</t>
  </si>
  <si>
    <t>Sanpo_yk@ybb.ne.jp</t>
  </si>
  <si>
    <t>sansei@mx41.tiki.ne.jp</t>
  </si>
  <si>
    <t>info@maeda-h.co.jp</t>
  </si>
  <si>
    <t>kitamura_kj@yahoo.co.jp</t>
  </si>
  <si>
    <t>makotogumi@joy.ocn.ne.jp</t>
  </si>
  <si>
    <t>sumai@sumainozaou.jp</t>
  </si>
  <si>
    <t>information@mitani-industry.co.jp</t>
  </si>
  <si>
    <t>info@setouchi-kantei.co.jp</t>
  </si>
  <si>
    <t>Hiroyuki-m@41.tiki.ne.jp</t>
  </si>
  <si>
    <t>home-kk@mpa.fuchu.jp</t>
  </si>
  <si>
    <t>matsu722@urban.ne.jp</t>
  </si>
  <si>
    <t>他</t>
    <rPh sb="0" eb="1">
      <t>ホカ</t>
    </rPh>
    <phoneticPr fontId="3"/>
  </si>
  <si>
    <t>株式会社吉野設計</t>
    <phoneticPr fontId="3"/>
  </si>
  <si>
    <t>抹消の申出（電話）
2013年9月2日
（2013年11月22日）</t>
    <rPh sb="0" eb="2">
      <t>マッショウ</t>
    </rPh>
    <rPh sb="3" eb="5">
      <t>モウシデ</t>
    </rPh>
    <rPh sb="6" eb="8">
      <t>デンワ</t>
    </rPh>
    <rPh sb="14" eb="15">
      <t>ネン</t>
    </rPh>
    <rPh sb="16" eb="17">
      <t>ガツ</t>
    </rPh>
    <rPh sb="18" eb="19">
      <t>ニチ</t>
    </rPh>
    <rPh sb="25" eb="26">
      <t>ネン</t>
    </rPh>
    <rPh sb="28" eb="29">
      <t>ガツ</t>
    </rPh>
    <rPh sb="31" eb="32">
      <t>ニチ</t>
    </rPh>
    <phoneticPr fontId="3"/>
  </si>
  <si>
    <t>722-0073</t>
    <phoneticPr fontId="3"/>
  </si>
  <si>
    <t>尾道市向島町11670番地2</t>
    <rPh sb="0" eb="3">
      <t>オノミチシ</t>
    </rPh>
    <rPh sb="3" eb="6">
      <t>ムカイシマチョウ</t>
    </rPh>
    <rPh sb="11" eb="13">
      <t>バンチ</t>
    </rPh>
    <phoneticPr fontId="3"/>
  </si>
  <si>
    <t>baw-igai@lime.ocn.ne.jp</t>
    <phoneticPr fontId="3"/>
  </si>
  <si>
    <t>福山市御門町一丁目12番15号</t>
  </si>
  <si>
    <t>福山市神辺町大字川南554-1</t>
  </si>
  <si>
    <t>福山市寺町9番12号</t>
  </si>
  <si>
    <t>福山市水呑町4828番地</t>
  </si>
  <si>
    <t>福山市今津町四丁目1番33号</t>
  </si>
  <si>
    <t>府中市府中町103-12</t>
  </si>
  <si>
    <t>福山市寺町15-10</t>
  </si>
  <si>
    <t>福山市南松永町一丁目16番13号</t>
  </si>
  <si>
    <t>福山市神辺町徳田1913-2</t>
  </si>
  <si>
    <t>広島県廿日市市木材港南4-3</t>
  </si>
  <si>
    <t>福山市沼隈町大字草深2785-248</t>
  </si>
  <si>
    <t>福山市御幸町中津原1919-2</t>
  </si>
  <si>
    <t>福山市千田町千田3212-1</t>
  </si>
  <si>
    <t>福山市南手城町二丁目4番25号</t>
  </si>
  <si>
    <t>電話</t>
    <rPh sb="0" eb="2">
      <t>デンワ</t>
    </rPh>
    <phoneticPr fontId="3"/>
  </si>
  <si>
    <t>2級建築士</t>
  </si>
  <si>
    <t>株式会社オキ一級建築士事務所</t>
    <phoneticPr fontId="3"/>
  </si>
  <si>
    <t>川上不動産株式会社
一級建築士事務所</t>
    <phoneticPr fontId="3"/>
  </si>
  <si>
    <t>イフ建築コンサルタント
一級建築士事務所</t>
    <phoneticPr fontId="3"/>
  </si>
  <si>
    <t>株式会社寺延組
一級建築士事務所</t>
    <phoneticPr fontId="3"/>
  </si>
  <si>
    <t>掛谷工務店有限会社
二級建築士事務所</t>
    <phoneticPr fontId="3"/>
  </si>
  <si>
    <t>特定非営利活動法人（NPO法人）
広島耐震マイスター倶楽部二級建築士事務所</t>
    <phoneticPr fontId="3"/>
  </si>
  <si>
    <t>株式会社蔵王工務店
設計事務所</t>
    <phoneticPr fontId="3"/>
  </si>
  <si>
    <t>ホーム株式会社
一級建築設計事務所</t>
    <phoneticPr fontId="3"/>
  </si>
  <si>
    <t>広田　照明</t>
    <rPh sb="0" eb="2">
      <t>ヒロタ</t>
    </rPh>
    <rPh sb="3" eb="5">
      <t>ショウメイ</t>
    </rPh>
    <phoneticPr fontId="3"/>
  </si>
  <si>
    <t>株式会社広商建築設計事務所</t>
    <rPh sb="0" eb="2">
      <t>カブシキ</t>
    </rPh>
    <rPh sb="2" eb="4">
      <t>カイシャ</t>
    </rPh>
    <rPh sb="4" eb="5">
      <t>ヒロ</t>
    </rPh>
    <rPh sb="5" eb="6">
      <t>ショウ</t>
    </rPh>
    <rPh sb="6" eb="8">
      <t>ケンチク</t>
    </rPh>
    <rPh sb="8" eb="10">
      <t>セッケイ</t>
    </rPh>
    <rPh sb="10" eb="12">
      <t>ジム</t>
    </rPh>
    <rPh sb="12" eb="13">
      <t>ショ</t>
    </rPh>
    <phoneticPr fontId="3"/>
  </si>
  <si>
    <t>福山市高美台18-2-2</t>
    <rPh sb="0" eb="2">
      <t>フクヤマ</t>
    </rPh>
    <rPh sb="2" eb="3">
      <t>シ</t>
    </rPh>
    <rPh sb="3" eb="6">
      <t>タカミダイ</t>
    </rPh>
    <phoneticPr fontId="3"/>
  </si>
  <si>
    <t>hirota12@angel.ocn.ne.jp</t>
    <phoneticPr fontId="3"/>
  </si>
  <si>
    <t>1級建築士</t>
    <phoneticPr fontId="3"/>
  </si>
  <si>
    <t>-</t>
    <phoneticPr fontId="3"/>
  </si>
  <si>
    <t>小林　和浩</t>
    <rPh sb="0" eb="2">
      <t>コバヤシ</t>
    </rPh>
    <rPh sb="3" eb="5">
      <t>カズヒロ</t>
    </rPh>
    <phoneticPr fontId="3"/>
  </si>
  <si>
    <t>福山市千田町千田2405番地3</t>
    <rPh sb="0" eb="2">
      <t>フクヤマ</t>
    </rPh>
    <rPh sb="2" eb="3">
      <t>シ</t>
    </rPh>
    <rPh sb="3" eb="5">
      <t>センダ</t>
    </rPh>
    <rPh sb="5" eb="6">
      <t>チョウ</t>
    </rPh>
    <rPh sb="12" eb="14">
      <t>バンチ</t>
    </rPh>
    <phoneticPr fontId="3"/>
  </si>
  <si>
    <t>house@suzuka-net.co.jp</t>
    <phoneticPr fontId="3"/>
  </si>
  <si>
    <t>川上　美喜雄</t>
    <rPh sb="3" eb="6">
      <t>ミキオ</t>
    </rPh>
    <phoneticPr fontId="3"/>
  </si>
  <si>
    <t>佐藤　真由美</t>
    <rPh sb="0" eb="2">
      <t>サトウ</t>
    </rPh>
    <rPh sb="3" eb="6">
      <t>マユミ</t>
    </rPh>
    <phoneticPr fontId="3"/>
  </si>
  <si>
    <t>松本　稔</t>
    <rPh sb="3" eb="4">
      <t>ミノル</t>
    </rPh>
    <phoneticPr fontId="3"/>
  </si>
  <si>
    <t>福山市西桜町二丁目2番20号</t>
    <rPh sb="0" eb="2">
      <t>フクヤマ</t>
    </rPh>
    <rPh sb="2" eb="3">
      <t>シ</t>
    </rPh>
    <rPh sb="3" eb="4">
      <t>ニシ</t>
    </rPh>
    <rPh sb="4" eb="6">
      <t>サクラマチ</t>
    </rPh>
    <rPh sb="6" eb="9">
      <t>２チョウメ</t>
    </rPh>
    <rPh sb="10" eb="11">
      <t>バン</t>
    </rPh>
    <rPh sb="13" eb="14">
      <t>ゴウ</t>
    </rPh>
    <phoneticPr fontId="3"/>
  </si>
  <si>
    <t>株式会社ハイランドハウス
一級建築士事務所</t>
    <rPh sb="0" eb="2">
      <t>カブシキ</t>
    </rPh>
    <rPh sb="2" eb="4">
      <t>カイシャ</t>
    </rPh>
    <rPh sb="13" eb="15">
      <t>イッキュウ</t>
    </rPh>
    <rPh sb="15" eb="18">
      <t>ケンチクシ</t>
    </rPh>
    <rPh sb="18" eb="20">
      <t>ジム</t>
    </rPh>
    <rPh sb="20" eb="21">
      <t>ショ</t>
    </rPh>
    <phoneticPr fontId="3"/>
  </si>
  <si>
    <t>青木　和夫</t>
    <rPh sb="0" eb="2">
      <t>アオキ</t>
    </rPh>
    <rPh sb="3" eb="5">
      <t>カズオ</t>
    </rPh>
    <phoneticPr fontId="3"/>
  </si>
  <si>
    <t>青木建設設計事務所</t>
    <rPh sb="0" eb="2">
      <t>アオキ</t>
    </rPh>
    <rPh sb="2" eb="4">
      <t>ケンセツ</t>
    </rPh>
    <rPh sb="4" eb="6">
      <t>セッケイ</t>
    </rPh>
    <rPh sb="6" eb="8">
      <t>ジム</t>
    </rPh>
    <rPh sb="8" eb="9">
      <t>ショ</t>
    </rPh>
    <phoneticPr fontId="3"/>
  </si>
  <si>
    <t>福山市東川口町5-14-15</t>
    <rPh sb="0" eb="2">
      <t>フクヤマ</t>
    </rPh>
    <rPh sb="2" eb="3">
      <t>シ</t>
    </rPh>
    <rPh sb="3" eb="7">
      <t>ヒガシカワグチチョウ</t>
    </rPh>
    <phoneticPr fontId="3"/>
  </si>
  <si>
    <t>木造建築士</t>
    <rPh sb="0" eb="2">
      <t>モクゾウ</t>
    </rPh>
    <rPh sb="2" eb="5">
      <t>ケンチクシ</t>
    </rPh>
    <phoneticPr fontId="3"/>
  </si>
  <si>
    <t>丸本　幸治</t>
    <rPh sb="0" eb="2">
      <t>マルモト</t>
    </rPh>
    <rPh sb="3" eb="5">
      <t>コウジ</t>
    </rPh>
    <phoneticPr fontId="3"/>
  </si>
  <si>
    <t>福山市柳津町一丁目2番33号</t>
    <rPh sb="0" eb="2">
      <t>フクヤマ</t>
    </rPh>
    <rPh sb="2" eb="3">
      <t>シ</t>
    </rPh>
    <rPh sb="3" eb="6">
      <t>ヤナイヅチョウ</t>
    </rPh>
    <rPh sb="6" eb="9">
      <t>１チョウメ</t>
    </rPh>
    <rPh sb="10" eb="11">
      <t>バン</t>
    </rPh>
    <rPh sb="13" eb="14">
      <t>ゴウ</t>
    </rPh>
    <phoneticPr fontId="3"/>
  </si>
  <si>
    <t>檀上建築設計事務所</t>
    <rPh sb="0" eb="2">
      <t>ダンジョウ</t>
    </rPh>
    <rPh sb="2" eb="4">
      <t>ケンチク</t>
    </rPh>
    <rPh sb="4" eb="6">
      <t>セッケイ</t>
    </rPh>
    <rPh sb="6" eb="8">
      <t>ジム</t>
    </rPh>
    <rPh sb="8" eb="9">
      <t>ショ</t>
    </rPh>
    <phoneticPr fontId="3"/>
  </si>
  <si>
    <t>檀上　孝二</t>
    <rPh sb="0" eb="2">
      <t>ダンガミ</t>
    </rPh>
    <rPh sb="3" eb="5">
      <t>コウジ</t>
    </rPh>
    <phoneticPr fontId="3"/>
  </si>
  <si>
    <t>津島　孝子</t>
    <rPh sb="0" eb="2">
      <t>ツシマ</t>
    </rPh>
    <rPh sb="3" eb="5">
      <t>タカコ</t>
    </rPh>
    <phoneticPr fontId="3"/>
  </si>
  <si>
    <t>tsushima@newhouse6361.jp</t>
    <phoneticPr fontId="3"/>
  </si>
  <si>
    <t>増田　孝男</t>
    <rPh sb="0" eb="2">
      <t>マスダ</t>
    </rPh>
    <rPh sb="3" eb="5">
      <t>タカオ</t>
    </rPh>
    <phoneticPr fontId="3"/>
  </si>
  <si>
    <t>飛鷹建築設計事務所</t>
    <rPh sb="0" eb="1">
      <t>ト</t>
    </rPh>
    <rPh sb="1" eb="2">
      <t>タカ</t>
    </rPh>
    <rPh sb="2" eb="4">
      <t>ケンチク</t>
    </rPh>
    <rPh sb="4" eb="6">
      <t>セッケイ</t>
    </rPh>
    <rPh sb="6" eb="8">
      <t>ジム</t>
    </rPh>
    <rPh sb="8" eb="9">
      <t>ショ</t>
    </rPh>
    <phoneticPr fontId="3"/>
  </si>
  <si>
    <t>福山市駅家町万能倉414-11</t>
    <rPh sb="0" eb="2">
      <t>フクヤマ</t>
    </rPh>
    <rPh sb="2" eb="3">
      <t>シ</t>
    </rPh>
    <rPh sb="3" eb="5">
      <t>エキヤ</t>
    </rPh>
    <rPh sb="5" eb="6">
      <t>チョウ</t>
    </rPh>
    <rPh sb="6" eb="9">
      <t>マナグラ</t>
    </rPh>
    <phoneticPr fontId="3"/>
  </si>
  <si>
    <t>archidakakou99@ybb.ne.jp</t>
    <phoneticPr fontId="3"/>
  </si>
  <si>
    <t>前田　隆則</t>
    <rPh sb="0" eb="2">
      <t>マエダ</t>
    </rPh>
    <rPh sb="3" eb="5">
      <t>タカノリ</t>
    </rPh>
    <phoneticPr fontId="3"/>
  </si>
  <si>
    <t>井上　卓治</t>
    <rPh sb="3" eb="5">
      <t>タクジ</t>
    </rPh>
    <phoneticPr fontId="3"/>
  </si>
  <si>
    <t>宇根　敏弘</t>
    <rPh sb="0" eb="2">
      <t>ウネ</t>
    </rPh>
    <rPh sb="3" eb="5">
      <t>トシヒロ</t>
    </rPh>
    <phoneticPr fontId="3"/>
  </si>
  <si>
    <t>波間　隆生</t>
    <rPh sb="0" eb="2">
      <t>ナミマ</t>
    </rPh>
    <rPh sb="3" eb="5">
      <t>タカオ</t>
    </rPh>
    <phoneticPr fontId="3"/>
  </si>
  <si>
    <t>波間建築設計事務所</t>
    <rPh sb="0" eb="2">
      <t>ナミマ</t>
    </rPh>
    <rPh sb="2" eb="4">
      <t>ケンチク</t>
    </rPh>
    <rPh sb="4" eb="6">
      <t>セッケイ</t>
    </rPh>
    <rPh sb="6" eb="8">
      <t>ジム</t>
    </rPh>
    <rPh sb="8" eb="9">
      <t>ショ</t>
    </rPh>
    <phoneticPr fontId="3"/>
  </si>
  <si>
    <t>「安心、安全」のため迅速・丁寧に「設計事務所の立場」で「耐震対策」のご提案をいたします。</t>
    <phoneticPr fontId="3"/>
  </si>
  <si>
    <t>お施主様が元気で安心して暮らせる家づくりを心がけています。</t>
    <phoneticPr fontId="3"/>
  </si>
  <si>
    <t>大林　信二</t>
    <rPh sb="0" eb="2">
      <t>オオバヤシ</t>
    </rPh>
    <rPh sb="3" eb="5">
      <t>シンジ</t>
    </rPh>
    <phoneticPr fontId="3"/>
  </si>
  <si>
    <t>株式会社共栄店舗
一級建築士事務所</t>
    <rPh sb="0" eb="4">
      <t>カブシキガイシャ</t>
    </rPh>
    <rPh sb="4" eb="6">
      <t>キョウエイ</t>
    </rPh>
    <rPh sb="6" eb="8">
      <t>テンポ</t>
    </rPh>
    <rPh sb="9" eb="11">
      <t>イッキュウ</t>
    </rPh>
    <rPh sb="11" eb="14">
      <t>ケンチクシ</t>
    </rPh>
    <rPh sb="14" eb="16">
      <t>ジム</t>
    </rPh>
    <rPh sb="16" eb="17">
      <t>ショ</t>
    </rPh>
    <phoneticPr fontId="3"/>
  </si>
  <si>
    <t>福山市曙町1－3－17</t>
    <rPh sb="0" eb="2">
      <t>フクヤマ</t>
    </rPh>
    <rPh sb="2" eb="3">
      <t>シ</t>
    </rPh>
    <rPh sb="3" eb="5">
      <t>アケボノチョウ</t>
    </rPh>
    <phoneticPr fontId="3"/>
  </si>
  <si>
    <t>ハウジング藤井
一級建築士事務所</t>
    <rPh sb="5" eb="7">
      <t>フジイ</t>
    </rPh>
    <rPh sb="8" eb="10">
      <t>イッキュウ</t>
    </rPh>
    <rPh sb="10" eb="13">
      <t>ケンチクシ</t>
    </rPh>
    <rPh sb="13" eb="15">
      <t>ジム</t>
    </rPh>
    <rPh sb="15" eb="16">
      <t>ショ</t>
    </rPh>
    <phoneticPr fontId="3"/>
  </si>
  <si>
    <t>fujii@sumainozaou.jp</t>
    <phoneticPr fontId="3"/>
  </si>
  <si>
    <t>お客様に一番近い工務店でありたいと考えています。信頼関係を大切に前向きに取組むニューハウスです。</t>
    <phoneticPr fontId="3"/>
  </si>
  <si>
    <t>実績多数。詳細はホームページをご覧ください。
http://www.motohiro-ark.com</t>
    <phoneticPr fontId="3"/>
  </si>
  <si>
    <t>備考</t>
    <rPh sb="0" eb="2">
      <t>ビコウ</t>
    </rPh>
    <phoneticPr fontId="3"/>
  </si>
  <si>
    <t>所属団体多数のため，資格者名簿には下記より抜粋して掲載。
社団法人広島県建築士会、社団法人日本建築構造技術者協会
社団法人広島県建築士事務所協会、広島県建築家協会
社団法人日本建築学会，社団法人日本建築積算協会</t>
    <rPh sb="0" eb="2">
      <t>ショゾク</t>
    </rPh>
    <rPh sb="2" eb="4">
      <t>ダンタイ</t>
    </rPh>
    <rPh sb="4" eb="6">
      <t>タスウ</t>
    </rPh>
    <rPh sb="10" eb="13">
      <t>シカクシャ</t>
    </rPh>
    <rPh sb="13" eb="15">
      <t>メイボ</t>
    </rPh>
    <rPh sb="17" eb="19">
      <t>カキ</t>
    </rPh>
    <rPh sb="21" eb="23">
      <t>バッスイ</t>
    </rPh>
    <rPh sb="25" eb="27">
      <t>ケイサイ</t>
    </rPh>
    <phoneticPr fontId="3"/>
  </si>
  <si>
    <t>中重　俊彦</t>
    <rPh sb="0" eb="2">
      <t>ナカシゲ</t>
    </rPh>
    <rPh sb="3" eb="5">
      <t>トシヒコ</t>
    </rPh>
    <phoneticPr fontId="3"/>
  </si>
  <si>
    <t>福山市青葉台三丁目6番21号</t>
    <rPh sb="0" eb="2">
      <t>フクヤマ</t>
    </rPh>
    <rPh sb="2" eb="3">
      <t>シ</t>
    </rPh>
    <rPh sb="3" eb="6">
      <t>アオバダイ</t>
    </rPh>
    <rPh sb="6" eb="9">
      <t>サンチョウメ</t>
    </rPh>
    <rPh sb="10" eb="11">
      <t>バン</t>
    </rPh>
    <rPh sb="13" eb="14">
      <t>ゴウ</t>
    </rPh>
    <phoneticPr fontId="3"/>
  </si>
  <si>
    <t>jkct@sky.plala.or.jp</t>
    <phoneticPr fontId="3"/>
  </si>
  <si>
    <t>馬屋原　雅彦</t>
    <rPh sb="0" eb="2">
      <t>ウマヤ</t>
    </rPh>
    <rPh sb="2" eb="3">
      <t>ハラ</t>
    </rPh>
    <rPh sb="4" eb="6">
      <t>マサヒコ</t>
    </rPh>
    <phoneticPr fontId="3"/>
  </si>
  <si>
    <t>井上建設株式会社
建築設計事務所</t>
    <rPh sb="0" eb="2">
      <t>イノウエ</t>
    </rPh>
    <rPh sb="2" eb="4">
      <t>ケンセツ</t>
    </rPh>
    <rPh sb="4" eb="8">
      <t>カブシキガイシャ</t>
    </rPh>
    <rPh sb="9" eb="11">
      <t>ケンチク</t>
    </rPh>
    <rPh sb="11" eb="13">
      <t>セッケイ</t>
    </rPh>
    <rPh sb="13" eb="15">
      <t>ジム</t>
    </rPh>
    <rPh sb="15" eb="16">
      <t>ショ</t>
    </rPh>
    <phoneticPr fontId="3"/>
  </si>
  <si>
    <t>福山市瀬戸町大字長和2775番地</t>
    <rPh sb="0" eb="2">
      <t>フクヤマ</t>
    </rPh>
    <rPh sb="2" eb="3">
      <t>シ</t>
    </rPh>
    <rPh sb="3" eb="5">
      <t>セト</t>
    </rPh>
    <rPh sb="5" eb="6">
      <t>チョウ</t>
    </rPh>
    <rPh sb="6" eb="8">
      <t>オオアザ</t>
    </rPh>
    <rPh sb="8" eb="10">
      <t>ナガワ</t>
    </rPh>
    <rPh sb="14" eb="16">
      <t>バンチ</t>
    </rPh>
    <phoneticPr fontId="3"/>
  </si>
  <si>
    <t>if@idea1‐f.com</t>
    <phoneticPr fontId="3"/>
  </si>
  <si>
    <t>wat@orange.ocn.ne.jp</t>
    <phoneticPr fontId="3"/>
  </si>
  <si>
    <t>坂本　邦雄</t>
    <rPh sb="0" eb="2">
      <t>サカモト</t>
    </rPh>
    <rPh sb="3" eb="5">
      <t>クニオ</t>
    </rPh>
    <phoneticPr fontId="3"/>
  </si>
  <si>
    <t>坂本建築設計事務所</t>
    <rPh sb="0" eb="2">
      <t>サカモト</t>
    </rPh>
    <rPh sb="2" eb="4">
      <t>ケンチク</t>
    </rPh>
    <rPh sb="4" eb="6">
      <t>セッケイ</t>
    </rPh>
    <rPh sb="6" eb="8">
      <t>ジム</t>
    </rPh>
    <rPh sb="8" eb="9">
      <t>ショ</t>
    </rPh>
    <phoneticPr fontId="3"/>
  </si>
  <si>
    <t>福山市神辺町字十九軒屋257</t>
    <rPh sb="0" eb="2">
      <t>フクヤマ</t>
    </rPh>
    <rPh sb="2" eb="3">
      <t>シ</t>
    </rPh>
    <rPh sb="3" eb="6">
      <t>カンナベチョウ</t>
    </rPh>
    <rPh sb="6" eb="7">
      <t>アザ</t>
    </rPh>
    <rPh sb="7" eb="9">
      <t>ジュウキュウ</t>
    </rPh>
    <rPh sb="9" eb="10">
      <t>ケン</t>
    </rPh>
    <rPh sb="10" eb="11">
      <t>ヤ</t>
    </rPh>
    <phoneticPr fontId="3"/>
  </si>
  <si>
    <t>山根　茂</t>
    <rPh sb="3" eb="4">
      <t>シゲル</t>
    </rPh>
    <phoneticPr fontId="3"/>
  </si>
  <si>
    <t>福山市幕山台二丁目33番24号</t>
    <rPh sb="0" eb="2">
      <t>フクヤマ</t>
    </rPh>
    <rPh sb="2" eb="3">
      <t>シ</t>
    </rPh>
    <rPh sb="3" eb="4">
      <t>マク</t>
    </rPh>
    <rPh sb="4" eb="5">
      <t>ヤマ</t>
    </rPh>
    <rPh sb="5" eb="6">
      <t>ダイ</t>
    </rPh>
    <rPh sb="6" eb="9">
      <t>ニチョウメ</t>
    </rPh>
    <rPh sb="11" eb="12">
      <t>バン</t>
    </rPh>
    <rPh sb="14" eb="15">
      <t>ゴウ</t>
    </rPh>
    <phoneticPr fontId="3"/>
  </si>
  <si>
    <t>竹縄　隆則</t>
    <rPh sb="0" eb="2">
      <t>タケナワ</t>
    </rPh>
    <rPh sb="3" eb="5">
      <t>タカノリ</t>
    </rPh>
    <phoneticPr fontId="3"/>
  </si>
  <si>
    <t>○</t>
  </si>
  <si>
    <t>○</t>
    <phoneticPr fontId="3"/>
  </si>
  <si>
    <t>加茂川建設設計事務所</t>
    <rPh sb="0" eb="3">
      <t>カモガワ</t>
    </rPh>
    <rPh sb="3" eb="5">
      <t>ケンセツ</t>
    </rPh>
    <rPh sb="5" eb="7">
      <t>セッケイ</t>
    </rPh>
    <rPh sb="7" eb="9">
      <t>ジム</t>
    </rPh>
    <rPh sb="9" eb="10">
      <t>ショ</t>
    </rPh>
    <phoneticPr fontId="3"/>
  </si>
  <si>
    <t>竹縄建築設計事務所</t>
    <rPh sb="0" eb="2">
      <t>タケナワ</t>
    </rPh>
    <rPh sb="2" eb="4">
      <t>ケンチク</t>
    </rPh>
    <rPh sb="4" eb="6">
      <t>セッケイ</t>
    </rPh>
    <rPh sb="6" eb="8">
      <t>ジム</t>
    </rPh>
    <rPh sb="8" eb="9">
      <t>ショ</t>
    </rPh>
    <phoneticPr fontId="3"/>
  </si>
  <si>
    <t>福山市御幸町中津原2000-3</t>
    <rPh sb="0" eb="2">
      <t>フクヤマ</t>
    </rPh>
    <rPh sb="2" eb="3">
      <t>シ</t>
    </rPh>
    <phoneticPr fontId="3"/>
  </si>
  <si>
    <t>開地　昌則</t>
    <rPh sb="0" eb="1">
      <t>カイ</t>
    </rPh>
    <rPh sb="1" eb="2">
      <t>チ</t>
    </rPh>
    <rPh sb="3" eb="5">
      <t>マサノリ</t>
    </rPh>
    <phoneticPr fontId="3"/>
  </si>
  <si>
    <t>森　一高</t>
    <rPh sb="0" eb="1">
      <t>モリ</t>
    </rPh>
    <rPh sb="2" eb="4">
      <t>カズタカ</t>
    </rPh>
    <phoneticPr fontId="3"/>
  </si>
  <si>
    <t>湯浅　博充</t>
    <rPh sb="0" eb="2">
      <t>ユアサ</t>
    </rPh>
    <rPh sb="3" eb="5">
      <t>ヒロミツ</t>
    </rPh>
    <phoneticPr fontId="3"/>
  </si>
  <si>
    <t>住友林業ホームテック株式会社
福山営業所　一級建築士事務所</t>
    <rPh sb="0" eb="2">
      <t>スミトモ</t>
    </rPh>
    <rPh sb="2" eb="4">
      <t>リンギョウ</t>
    </rPh>
    <rPh sb="10" eb="14">
      <t>カブシキガイシャ</t>
    </rPh>
    <rPh sb="15" eb="17">
      <t>フクヤマ</t>
    </rPh>
    <rPh sb="17" eb="20">
      <t>エイギョウショ</t>
    </rPh>
    <rPh sb="21" eb="23">
      <t>イッキュウ</t>
    </rPh>
    <rPh sb="23" eb="26">
      <t>ケンチクシ</t>
    </rPh>
    <rPh sb="26" eb="28">
      <t>ジム</t>
    </rPh>
    <rPh sb="28" eb="29">
      <t>ショ</t>
    </rPh>
    <phoneticPr fontId="3"/>
  </si>
  <si>
    <t>福山市南蔵王町1-6-19</t>
    <rPh sb="0" eb="2">
      <t>フクヤマ</t>
    </rPh>
    <rPh sb="2" eb="3">
      <t>シ</t>
    </rPh>
    <rPh sb="3" eb="7">
      <t>ミナミザオウチョウ</t>
    </rPh>
    <phoneticPr fontId="3"/>
  </si>
  <si>
    <t>元廣　清志</t>
    <rPh sb="0" eb="2">
      <t>モトヒロ</t>
    </rPh>
    <rPh sb="3" eb="5">
      <t>キヨシ</t>
    </rPh>
    <phoneticPr fontId="3"/>
  </si>
  <si>
    <t>有限会社元廣建築設計事務所</t>
    <rPh sb="0" eb="4">
      <t>ユウゲンガイシャ</t>
    </rPh>
    <rPh sb="4" eb="5">
      <t>モト</t>
    </rPh>
    <rPh sb="5" eb="6">
      <t>ヒロ</t>
    </rPh>
    <rPh sb="6" eb="8">
      <t>ケンチク</t>
    </rPh>
    <rPh sb="8" eb="10">
      <t>セッケイ</t>
    </rPh>
    <rPh sb="10" eb="12">
      <t>ジム</t>
    </rPh>
    <rPh sb="12" eb="13">
      <t>ショ</t>
    </rPh>
    <phoneticPr fontId="3"/>
  </si>
  <si>
    <t>尾道市西御所町6番15号</t>
    <rPh sb="0" eb="3">
      <t>オノミチシ</t>
    </rPh>
    <rPh sb="3" eb="7">
      <t>ニシゴショチョウ</t>
    </rPh>
    <rPh sb="8" eb="9">
      <t>バン</t>
    </rPh>
    <rPh sb="11" eb="12">
      <t>ゴウ</t>
    </rPh>
    <phoneticPr fontId="3"/>
  </si>
  <si>
    <t>madesign@urban.ne.jp</t>
    <phoneticPr fontId="3"/>
  </si>
  <si>
    <t>元廣　匡伸</t>
    <rPh sb="0" eb="1">
      <t>モト</t>
    </rPh>
    <rPh sb="1" eb="2">
      <t>ヒロ</t>
    </rPh>
    <rPh sb="3" eb="4">
      <t>マサ</t>
    </rPh>
    <rPh sb="4" eb="5">
      <t>ノブ</t>
    </rPh>
    <phoneticPr fontId="3"/>
  </si>
  <si>
    <t>山野　靖子</t>
    <rPh sb="0" eb="1">
      <t>サン</t>
    </rPh>
    <rPh sb="1" eb="2">
      <t>ノ</t>
    </rPh>
    <rPh sb="3" eb="5">
      <t>ヤスコ</t>
    </rPh>
    <phoneticPr fontId="3"/>
  </si>
  <si>
    <t>高橋　直正</t>
    <rPh sb="0" eb="2">
      <t>タカハシ</t>
    </rPh>
    <rPh sb="3" eb="5">
      <t>ナオマサ</t>
    </rPh>
    <phoneticPr fontId="3"/>
  </si>
  <si>
    <t>坂本　吉孝</t>
    <rPh sb="0" eb="2">
      <t>サカモト</t>
    </rPh>
    <rPh sb="3" eb="5">
      <t>ヨシタカ</t>
    </rPh>
    <phoneticPr fontId="3"/>
  </si>
  <si>
    <t>2級建築士</t>
    <phoneticPr fontId="3"/>
  </si>
  <si>
    <t>info@k-sakamoto.co.jp</t>
    <phoneticPr fontId="3"/>
  </si>
  <si>
    <t>鈴木　厚美</t>
    <rPh sb="0" eb="2">
      <t>スズキ</t>
    </rPh>
    <rPh sb="3" eb="5">
      <t>アツミ</t>
    </rPh>
    <phoneticPr fontId="3"/>
  </si>
  <si>
    <t>福山市花園町一丁目1番27号</t>
    <rPh sb="0" eb="2">
      <t>フクヤマ</t>
    </rPh>
    <rPh sb="2" eb="3">
      <t>シ</t>
    </rPh>
    <rPh sb="3" eb="6">
      <t>ハナゾノチョウ</t>
    </rPh>
    <rPh sb="6" eb="9">
      <t>イッチョウメ</t>
    </rPh>
    <rPh sb="10" eb="11">
      <t>バン</t>
    </rPh>
    <rPh sb="13" eb="14">
      <t>ゴウ</t>
    </rPh>
    <phoneticPr fontId="3"/>
  </si>
  <si>
    <t>河上　真次</t>
    <rPh sb="0" eb="2">
      <t>カワカミ</t>
    </rPh>
    <rPh sb="3" eb="5">
      <t>シンジ</t>
    </rPh>
    <phoneticPr fontId="3"/>
  </si>
  <si>
    <t>藤本　純一</t>
    <rPh sb="0" eb="2">
      <t>フジモト</t>
    </rPh>
    <rPh sb="3" eb="5">
      <t>ジュンイチ</t>
    </rPh>
    <phoneticPr fontId="3"/>
  </si>
  <si>
    <t>三谷　良平</t>
    <rPh sb="0" eb="2">
      <t>ミタニ</t>
    </rPh>
    <rPh sb="3" eb="5">
      <t>リョウヘイ</t>
    </rPh>
    <phoneticPr fontId="3"/>
  </si>
  <si>
    <t>福山市沼隈町大字草深2785番地の249</t>
    <rPh sb="0" eb="2">
      <t>フクヤマ</t>
    </rPh>
    <rPh sb="2" eb="3">
      <t>シ</t>
    </rPh>
    <rPh sb="3" eb="6">
      <t>ヌマクマチョウ</t>
    </rPh>
    <rPh sb="6" eb="8">
      <t>オオアザ</t>
    </rPh>
    <rPh sb="8" eb="9">
      <t>クサ</t>
    </rPh>
    <rPh sb="9" eb="10">
      <t>フカ</t>
    </rPh>
    <rPh sb="14" eb="16">
      <t>バンチ</t>
    </rPh>
    <phoneticPr fontId="3"/>
  </si>
  <si>
    <t>古川　雄士</t>
    <rPh sb="0" eb="2">
      <t>フルカワ</t>
    </rPh>
    <rPh sb="3" eb="5">
      <t>ユウジ</t>
    </rPh>
    <phoneticPr fontId="3"/>
  </si>
  <si>
    <t>福山市駅家町法成寺16-6</t>
    <rPh sb="0" eb="2">
      <t>フクヤマ</t>
    </rPh>
    <rPh sb="2" eb="3">
      <t>シ</t>
    </rPh>
    <rPh sb="3" eb="5">
      <t>エキヤ</t>
    </rPh>
    <rPh sb="5" eb="6">
      <t>チョウ</t>
    </rPh>
    <rPh sb="6" eb="7">
      <t>ホウ</t>
    </rPh>
    <rPh sb="7" eb="8">
      <t>ナ</t>
    </rPh>
    <rPh sb="8" eb="9">
      <t>ジ</t>
    </rPh>
    <phoneticPr fontId="3"/>
  </si>
  <si>
    <t>株式会社古川
二級建築士事務所</t>
    <rPh sb="0" eb="4">
      <t>カブシキガイシャ</t>
    </rPh>
    <rPh sb="4" eb="6">
      <t>フルカワ</t>
    </rPh>
    <rPh sb="7" eb="9">
      <t>ニキュウ</t>
    </rPh>
    <rPh sb="9" eb="12">
      <t>ケンチクシ</t>
    </rPh>
    <rPh sb="12" eb="14">
      <t>ジム</t>
    </rPh>
    <rPh sb="14" eb="15">
      <t>ショ</t>
    </rPh>
    <phoneticPr fontId="3"/>
  </si>
  <si>
    <t>furukawakenzai10@nifty.com</t>
    <phoneticPr fontId="3"/>
  </si>
  <si>
    <t>佐々本　壮</t>
    <rPh sb="0" eb="2">
      <t>ササ</t>
    </rPh>
    <rPh sb="2" eb="3">
      <t>モト</t>
    </rPh>
    <rPh sb="4" eb="5">
      <t>ソウ</t>
    </rPh>
    <phoneticPr fontId="3"/>
  </si>
  <si>
    <t>福山市駅家町大字倉光158番地3</t>
    <phoneticPr fontId="3"/>
  </si>
  <si>
    <t>電話
ＦＡＸ</t>
    <rPh sb="0" eb="2">
      <t>デンワ</t>
    </rPh>
    <phoneticPr fontId="3"/>
  </si>
  <si>
    <t>電話</t>
  </si>
  <si>
    <t>FAX</t>
  </si>
  <si>
    <t>事務所所在地</t>
    <phoneticPr fontId="3"/>
  </si>
  <si>
    <t>建築士種別</t>
    <phoneticPr fontId="3"/>
  </si>
  <si>
    <t>建築士登録番号</t>
    <phoneticPr fontId="3"/>
  </si>
  <si>
    <t>所属団体</t>
    <phoneticPr fontId="3"/>
  </si>
  <si>
    <t>前田　広明</t>
    <rPh sb="0" eb="2">
      <t>マエダ</t>
    </rPh>
    <rPh sb="3" eb="5">
      <t>ヒロアキ</t>
    </rPh>
    <phoneticPr fontId="3"/>
  </si>
  <si>
    <t>ミサワ中国建設株式会社福山営業所
一級建築士事務所</t>
    <rPh sb="3" eb="5">
      <t>チュウゴク</t>
    </rPh>
    <rPh sb="5" eb="7">
      <t>ケンセツ</t>
    </rPh>
    <rPh sb="7" eb="11">
      <t>カブシキガイシャ</t>
    </rPh>
    <rPh sb="11" eb="13">
      <t>フクヤマ</t>
    </rPh>
    <rPh sb="13" eb="16">
      <t>エイギョウショ</t>
    </rPh>
    <rPh sb="17" eb="19">
      <t>イッキュウ</t>
    </rPh>
    <rPh sb="19" eb="22">
      <t>ケンチクシ</t>
    </rPh>
    <rPh sb="22" eb="24">
      <t>ジム</t>
    </rPh>
    <rPh sb="24" eb="25">
      <t>ショ</t>
    </rPh>
    <phoneticPr fontId="3"/>
  </si>
  <si>
    <t>福山市東深津町二丁目8番1号</t>
    <rPh sb="0" eb="2">
      <t>フクヤマ</t>
    </rPh>
    <rPh sb="2" eb="3">
      <t>シ</t>
    </rPh>
    <rPh sb="3" eb="4">
      <t>ヒガシ</t>
    </rPh>
    <rPh sb="4" eb="6">
      <t>フカツ</t>
    </rPh>
    <rPh sb="6" eb="7">
      <t>チョウ</t>
    </rPh>
    <rPh sb="7" eb="10">
      <t>ニチョウメ</t>
    </rPh>
    <rPh sb="11" eb="12">
      <t>バン</t>
    </rPh>
    <rPh sb="13" eb="14">
      <t>ゴウ</t>
    </rPh>
    <phoneticPr fontId="3"/>
  </si>
  <si>
    <t>h-maeda@misawa-c.co.jp</t>
    <phoneticPr fontId="3"/>
  </si>
  <si>
    <t>池上　真一</t>
    <rPh sb="0" eb="2">
      <t>イケガミ</t>
    </rPh>
    <rPh sb="3" eb="5">
      <t>シンイチ</t>
    </rPh>
    <phoneticPr fontId="3"/>
  </si>
  <si>
    <t>sh-ikegami@misawa-c.co.jp</t>
    <phoneticPr fontId="3"/>
  </si>
  <si>
    <t>井貝　友美</t>
    <rPh sb="0" eb="2">
      <t>イガイ</t>
    </rPh>
    <rPh sb="3" eb="5">
      <t>トモミ</t>
    </rPh>
    <phoneticPr fontId="3"/>
  </si>
  <si>
    <t>kozo@yoshino.rni.jp</t>
    <phoneticPr fontId="3"/>
  </si>
  <si>
    <t>house@suzuka-net.co.jp</t>
    <phoneticPr fontId="3"/>
  </si>
  <si>
    <t>contact@aoki-k.jp</t>
    <phoneticPr fontId="3"/>
  </si>
  <si>
    <t>w.maeda@siren.ocn.ne.jp</t>
    <phoneticPr fontId="3"/>
  </si>
  <si>
    <t>obayashi@kyoueihome.jp</t>
    <phoneticPr fontId="3"/>
  </si>
  <si>
    <t>kamogawa-y@sky-net.or.jp</t>
    <phoneticPr fontId="3"/>
  </si>
  <si>
    <t>YUASA_hiromitsu@ht.sfc.co.jp</t>
    <phoneticPr fontId="3"/>
  </si>
  <si>
    <t>江村　勝憲</t>
    <rPh sb="0" eb="2">
      <t>エムラ</t>
    </rPh>
    <rPh sb="3" eb="5">
      <t>カツノリ</t>
    </rPh>
    <phoneticPr fontId="3"/>
  </si>
  <si>
    <t>株式会社武田組設計部</t>
    <rPh sb="0" eb="4">
      <t>カブシキガイシャ</t>
    </rPh>
    <rPh sb="4" eb="6">
      <t>タケダ</t>
    </rPh>
    <rPh sb="6" eb="7">
      <t>グミ</t>
    </rPh>
    <rPh sb="7" eb="9">
      <t>セッケイ</t>
    </rPh>
    <rPh sb="9" eb="10">
      <t>ブ</t>
    </rPh>
    <phoneticPr fontId="3"/>
  </si>
  <si>
    <t>新羅　正之</t>
    <rPh sb="0" eb="2">
      <t>シンラ</t>
    </rPh>
    <rPh sb="3" eb="5">
      <t>マサユキ</t>
    </rPh>
    <phoneticPr fontId="3"/>
  </si>
  <si>
    <t>shinra@takeda-g.co.jp</t>
    <phoneticPr fontId="3"/>
  </si>
  <si>
    <t>emura@takeda-g.co.jp</t>
    <phoneticPr fontId="3"/>
  </si>
  <si>
    <t>株式会社サンモルト</t>
    <phoneticPr fontId="3"/>
  </si>
  <si>
    <t>日本木造住宅耐震補強事業者協同組合</t>
    <phoneticPr fontId="3"/>
  </si>
  <si>
    <t>福山市三吉町南2-6-28</t>
    <phoneticPr fontId="3"/>
  </si>
  <si>
    <t>contact@teranobu.com</t>
    <phoneticPr fontId="3"/>
  </si>
  <si>
    <t>須藤工務店設計事務所</t>
    <rPh sb="0" eb="2">
      <t>スドウ</t>
    </rPh>
    <rPh sb="2" eb="5">
      <t>コウムテン</t>
    </rPh>
    <rPh sb="5" eb="7">
      <t>セッケイ</t>
    </rPh>
    <rPh sb="7" eb="9">
      <t>ジム</t>
    </rPh>
    <rPh sb="9" eb="10">
      <t>ショ</t>
    </rPh>
    <phoneticPr fontId="3"/>
  </si>
  <si>
    <t>福山市千田町大字千田3159-2</t>
    <rPh sb="3" eb="6">
      <t>センダマチ</t>
    </rPh>
    <rPh sb="6" eb="8">
      <t>オオアザ</t>
    </rPh>
    <rPh sb="8" eb="10">
      <t>チダ</t>
    </rPh>
    <phoneticPr fontId="3"/>
  </si>
  <si>
    <t>inq@sudokoumuten.jp</t>
    <phoneticPr fontId="3"/>
  </si>
  <si>
    <t>福山市本郷町1377番地</t>
    <rPh sb="10" eb="12">
      <t>バンチ</t>
    </rPh>
    <phoneticPr fontId="3"/>
  </si>
  <si>
    <t>塚本　雅久</t>
    <rPh sb="0" eb="2">
      <t>ツカモト</t>
    </rPh>
    <rPh sb="3" eb="5">
      <t>マサヒサ</t>
    </rPh>
    <phoneticPr fontId="3"/>
  </si>
  <si>
    <t>塚本雅久建築設計事務所</t>
    <rPh sb="0" eb="2">
      <t>ツカモト</t>
    </rPh>
    <rPh sb="2" eb="4">
      <t>マサヒサ</t>
    </rPh>
    <rPh sb="4" eb="6">
      <t>ケンチク</t>
    </rPh>
    <rPh sb="6" eb="8">
      <t>セッケイ</t>
    </rPh>
    <rPh sb="8" eb="10">
      <t>ジム</t>
    </rPh>
    <rPh sb="10" eb="11">
      <t>ショ</t>
    </rPh>
    <phoneticPr fontId="3"/>
  </si>
  <si>
    <t>岡山県笠岡市金浦1338</t>
    <rPh sb="0" eb="3">
      <t>オカヤマケン</t>
    </rPh>
    <rPh sb="3" eb="6">
      <t>カサオカシ</t>
    </rPh>
    <rPh sb="6" eb="7">
      <t>カナ</t>
    </rPh>
    <rPh sb="7" eb="8">
      <t>ウラ</t>
    </rPh>
    <phoneticPr fontId="3"/>
  </si>
  <si>
    <t>藤井　圭三</t>
    <rPh sb="0" eb="2">
      <t>フジイ</t>
    </rPh>
    <rPh sb="3" eb="5">
      <t>ケイゾウ</t>
    </rPh>
    <phoneticPr fontId="3"/>
  </si>
  <si>
    <t>tsukamo@kcv.ne.jp</t>
    <phoneticPr fontId="3"/>
  </si>
  <si>
    <t>kei-sekkei@hb.tp1.jp</t>
    <phoneticPr fontId="3"/>
  </si>
  <si>
    <t>info-k@kawakami-f.co.jp</t>
    <phoneticPr fontId="3"/>
  </si>
  <si>
    <t>福山市川口町一丁目10番26号</t>
    <rPh sb="11" eb="12">
      <t>バン</t>
    </rPh>
    <rPh sb="14" eb="15">
      <t>ゴウ</t>
    </rPh>
    <phoneticPr fontId="3"/>
  </si>
  <si>
    <t>福山市神辺町川北1615</t>
    <phoneticPr fontId="3"/>
  </si>
  <si>
    <t>福山市今津町四丁目1番33号</t>
    <phoneticPr fontId="3"/>
  </si>
  <si>
    <t>福山市御門町三丁目3番6号</t>
    <phoneticPr fontId="3"/>
  </si>
  <si>
    <t>有限会社アーキバン建築事務所</t>
    <phoneticPr fontId="3"/>
  </si>
  <si>
    <t>平櫛建築設計事務所</t>
    <phoneticPr fontId="3"/>
  </si>
  <si>
    <t>株式会社堀江建築設計事務所</t>
    <phoneticPr fontId="3"/>
  </si>
  <si>
    <t>福山市神辺町川北956-1</t>
    <phoneticPr fontId="3"/>
  </si>
  <si>
    <t>三宝建築設計事務所</t>
    <phoneticPr fontId="3"/>
  </si>
  <si>
    <t>福山市千田町千田3212-1</t>
    <phoneticPr fontId="3"/>
  </si>
  <si>
    <t>福山市沼隈町大字草深2785-249</t>
    <phoneticPr fontId="3"/>
  </si>
  <si>
    <t>三谷産業株式会社
一級建築士事務所</t>
    <phoneticPr fontId="3"/>
  </si>
  <si>
    <t>川崎　龍也</t>
    <rPh sb="0" eb="2">
      <t>カワサキ</t>
    </rPh>
    <rPh sb="3" eb="5">
      <t>タツヤ</t>
    </rPh>
    <phoneticPr fontId="3"/>
  </si>
  <si>
    <t>都道府県</t>
    <rPh sb="0" eb="4">
      <t>トドウフケン</t>
    </rPh>
    <phoneticPr fontId="3"/>
  </si>
  <si>
    <t>登録番号</t>
    <rPh sb="0" eb="2">
      <t>トウロク</t>
    </rPh>
    <rPh sb="2" eb="4">
      <t>バンゴウ</t>
    </rPh>
    <phoneticPr fontId="3"/>
  </si>
  <si>
    <t>年</t>
    <rPh sb="0" eb="1">
      <t>ネン</t>
    </rPh>
    <phoneticPr fontId="3"/>
  </si>
  <si>
    <t>広島県</t>
    <rPh sb="0" eb="3">
      <t>ヒロシマケン</t>
    </rPh>
    <phoneticPr fontId="3"/>
  </si>
  <si>
    <t>08(1)</t>
    <phoneticPr fontId="3"/>
  </si>
  <si>
    <t>10(1)</t>
    <phoneticPr fontId="3"/>
  </si>
  <si>
    <t>07(1)</t>
    <phoneticPr fontId="3"/>
  </si>
  <si>
    <t>登録年月日</t>
    <rPh sb="0" eb="2">
      <t>トウロク</t>
    </rPh>
    <rPh sb="2" eb="5">
      <t>ネンガッピ</t>
    </rPh>
    <phoneticPr fontId="3"/>
  </si>
  <si>
    <t>岡山県</t>
    <rPh sb="0" eb="3">
      <t>オカヤマケン</t>
    </rPh>
    <phoneticPr fontId="3"/>
  </si>
  <si>
    <t>11(1)</t>
    <phoneticPr fontId="3"/>
  </si>
  <si>
    <t>0293</t>
    <phoneticPr fontId="3"/>
  </si>
  <si>
    <t>0021</t>
    <phoneticPr fontId="3"/>
  </si>
  <si>
    <t>12(1)</t>
    <phoneticPr fontId="3"/>
  </si>
  <si>
    <t>0409</t>
    <phoneticPr fontId="3"/>
  </si>
  <si>
    <t>0331</t>
    <phoneticPr fontId="3"/>
  </si>
  <si>
    <t>10(2)</t>
    <phoneticPr fontId="3"/>
  </si>
  <si>
    <t>0951</t>
    <phoneticPr fontId="3"/>
  </si>
  <si>
    <t>0045</t>
    <phoneticPr fontId="3"/>
  </si>
  <si>
    <t>09(1)</t>
    <phoneticPr fontId="3"/>
  </si>
  <si>
    <t>08(1)</t>
    <phoneticPr fontId="3"/>
  </si>
  <si>
    <t>0290</t>
    <phoneticPr fontId="3"/>
  </si>
  <si>
    <t>10(1)</t>
    <phoneticPr fontId="3"/>
  </si>
  <si>
    <t>07(1)</t>
    <phoneticPr fontId="3"/>
  </si>
  <si>
    <t>0482</t>
    <phoneticPr fontId="3"/>
  </si>
  <si>
    <t>11(1)</t>
    <phoneticPr fontId="3"/>
  </si>
  <si>
    <t>12(1)</t>
    <phoneticPr fontId="3"/>
  </si>
  <si>
    <t>デザイン工房カモ</t>
    <rPh sb="4" eb="6">
      <t>コウボウ</t>
    </rPh>
    <phoneticPr fontId="3"/>
  </si>
  <si>
    <t>contact@decoa.net</t>
    <phoneticPr fontId="3"/>
  </si>
  <si>
    <t>福山市曙町3丁目2-45</t>
    <rPh sb="0" eb="2">
      <t>フクヤマ</t>
    </rPh>
    <rPh sb="2" eb="3">
      <t>シ</t>
    </rPh>
    <rPh sb="3" eb="5">
      <t>アケボノチョウ</t>
    </rPh>
    <rPh sb="6" eb="8">
      <t>チョウメ</t>
    </rPh>
    <phoneticPr fontId="3"/>
  </si>
  <si>
    <t>デコア設計事務所</t>
    <rPh sb="3" eb="5">
      <t>セッケイ</t>
    </rPh>
    <rPh sb="5" eb="7">
      <t>ジム</t>
    </rPh>
    <rPh sb="7" eb="8">
      <t>ショ</t>
    </rPh>
    <phoneticPr fontId="3"/>
  </si>
  <si>
    <t>0076</t>
    <phoneticPr fontId="3"/>
  </si>
  <si>
    <t>11(木)</t>
    <phoneticPr fontId="3"/>
  </si>
  <si>
    <t>広島県</t>
    <phoneticPr fontId="3"/>
  </si>
  <si>
    <t>11(2)</t>
    <phoneticPr fontId="3"/>
  </si>
  <si>
    <t>0905</t>
    <phoneticPr fontId="3"/>
  </si>
  <si>
    <t>株式会社中央設計事務所</t>
    <phoneticPr fontId="3"/>
  </si>
  <si>
    <t>0907</t>
    <phoneticPr fontId="3"/>
  </si>
  <si>
    <t>株式会社オキ一級建築士事務所</t>
    <phoneticPr fontId="3"/>
  </si>
  <si>
    <t>0973</t>
    <phoneticPr fontId="3"/>
  </si>
  <si>
    <t>0055</t>
    <phoneticPr fontId="3"/>
  </si>
  <si>
    <t>掛谷工務店有限会社
二級建築士事務所</t>
    <phoneticPr fontId="3"/>
  </si>
  <si>
    <t>10(2)</t>
    <phoneticPr fontId="3"/>
  </si>
  <si>
    <t>08(2)</t>
    <phoneticPr fontId="3"/>
  </si>
  <si>
    <t>藤野建築設計工房</t>
    <phoneticPr fontId="3"/>
  </si>
  <si>
    <t>瀧迫　千春</t>
    <rPh sb="0" eb="1">
      <t>タキ</t>
    </rPh>
    <phoneticPr fontId="3"/>
  </si>
  <si>
    <t>731-0137</t>
    <phoneticPr fontId="3"/>
  </si>
  <si>
    <t>720-2126</t>
    <phoneticPr fontId="3"/>
  </si>
  <si>
    <t>info@highlandhouse.co.jp</t>
    <phoneticPr fontId="3"/>
  </si>
  <si>
    <t>721-0942</t>
    <phoneticPr fontId="3"/>
  </si>
  <si>
    <t>714-0057</t>
    <phoneticPr fontId="3"/>
  </si>
  <si>
    <t>721-0974</t>
    <phoneticPr fontId="3"/>
  </si>
  <si>
    <t>720-2413</t>
    <phoneticPr fontId="3"/>
  </si>
  <si>
    <t>720-0311</t>
    <phoneticPr fontId="3"/>
  </si>
  <si>
    <t>722-0037</t>
    <phoneticPr fontId="3"/>
  </si>
  <si>
    <t>720-0803</t>
    <phoneticPr fontId="3"/>
  </si>
  <si>
    <t>721-0973</t>
    <phoneticPr fontId="3"/>
  </si>
  <si>
    <t>721-0941</t>
    <phoneticPr fontId="3"/>
  </si>
  <si>
    <t>720-0004</t>
    <phoneticPr fontId="3"/>
  </si>
  <si>
    <t>721-0913</t>
    <phoneticPr fontId="3"/>
  </si>
  <si>
    <t>720-2106</t>
    <phoneticPr fontId="3"/>
  </si>
  <si>
    <t>721-0911</t>
    <phoneticPr fontId="3"/>
  </si>
  <si>
    <t>720-0836</t>
    <phoneticPr fontId="3"/>
  </si>
  <si>
    <t>721-0952</t>
    <phoneticPr fontId="3"/>
  </si>
  <si>
    <t>720-0837</t>
    <phoneticPr fontId="3"/>
  </si>
  <si>
    <t>715-0024</t>
    <phoneticPr fontId="3"/>
  </si>
  <si>
    <t>2013年（平成25年）10月10日
25-120
2013年（平成25年）10月11日</t>
    <phoneticPr fontId="3"/>
  </si>
  <si>
    <t>729-0141</t>
    <phoneticPr fontId="3"/>
  </si>
  <si>
    <t>720-0542</t>
    <phoneticPr fontId="3"/>
  </si>
  <si>
    <t>720-1131</t>
    <phoneticPr fontId="3"/>
  </si>
  <si>
    <t>720-2418</t>
    <phoneticPr fontId="3"/>
  </si>
  <si>
    <t>729-0114</t>
    <phoneticPr fontId="3"/>
  </si>
  <si>
    <t>720-0821</t>
    <phoneticPr fontId="3"/>
  </si>
  <si>
    <t>720-0818</t>
    <phoneticPr fontId="3"/>
  </si>
  <si>
    <t>720-0013</t>
    <phoneticPr fontId="3"/>
  </si>
  <si>
    <t>720-0024</t>
    <phoneticPr fontId="3"/>
  </si>
  <si>
    <t>720-0312</t>
    <phoneticPr fontId="3"/>
  </si>
  <si>
    <t>720-0034</t>
    <phoneticPr fontId="3"/>
  </si>
  <si>
    <t>738-0022</t>
    <phoneticPr fontId="3"/>
  </si>
  <si>
    <t>729-0252</t>
    <phoneticPr fontId="3"/>
  </si>
  <si>
    <t>720-0825</t>
    <phoneticPr fontId="3"/>
  </si>
  <si>
    <t>720-2123</t>
    <phoneticPr fontId="3"/>
  </si>
  <si>
    <t>721-0971</t>
    <phoneticPr fontId="3"/>
  </si>
  <si>
    <t>720-0032</t>
    <phoneticPr fontId="3"/>
  </si>
  <si>
    <t>729-0105</t>
    <phoneticPr fontId="3"/>
  </si>
  <si>
    <t>720-0041</t>
    <phoneticPr fontId="3"/>
  </si>
  <si>
    <t>720-0017</t>
    <phoneticPr fontId="3"/>
  </si>
  <si>
    <t>720-0805</t>
    <phoneticPr fontId="3"/>
  </si>
  <si>
    <t>721-0961</t>
    <phoneticPr fontId="3"/>
  </si>
  <si>
    <t>726-0005</t>
    <phoneticPr fontId="3"/>
  </si>
  <si>
    <t>720-0822</t>
    <phoneticPr fontId="3"/>
  </si>
  <si>
    <t>729-0111</t>
    <phoneticPr fontId="3"/>
  </si>
  <si>
    <t>720-0832</t>
    <phoneticPr fontId="3"/>
  </si>
  <si>
    <t>720-2124</t>
    <phoneticPr fontId="3"/>
  </si>
  <si>
    <t>720-1132</t>
    <phoneticPr fontId="3"/>
  </si>
  <si>
    <t>720-0045</t>
    <phoneticPr fontId="3"/>
  </si>
  <si>
    <t>・所属事務所の変更
2013年（平成25年）11月22日届出
2013年（平成25年）11月26日通知</t>
    <rPh sb="1" eb="3">
      <t>ショゾク</t>
    </rPh>
    <rPh sb="3" eb="5">
      <t>ジム</t>
    </rPh>
    <rPh sb="5" eb="6">
      <t>ショ</t>
    </rPh>
    <rPh sb="7" eb="9">
      <t>ヘンコウ</t>
    </rPh>
    <rPh sb="14" eb="15">
      <t>ネン</t>
    </rPh>
    <rPh sb="16" eb="18">
      <t>ヘイセイ</t>
    </rPh>
    <rPh sb="20" eb="21">
      <t>ネン</t>
    </rPh>
    <rPh sb="24" eb="25">
      <t>ガツ</t>
    </rPh>
    <rPh sb="27" eb="28">
      <t>ニチ</t>
    </rPh>
    <rPh sb="28" eb="30">
      <t>トドケデ</t>
    </rPh>
    <rPh sb="49" eb="51">
      <t>ツウチ</t>
    </rPh>
    <phoneticPr fontId="3"/>
  </si>
  <si>
    <t>近藤　偉志男</t>
    <rPh sb="0" eb="2">
      <t>コンドウ</t>
    </rPh>
    <rPh sb="3" eb="4">
      <t>エラ</t>
    </rPh>
    <rPh sb="4" eb="5">
      <t>ココロザシ</t>
    </rPh>
    <rPh sb="5" eb="6">
      <t>オトコ</t>
    </rPh>
    <phoneticPr fontId="3"/>
  </si>
  <si>
    <t>722-2414</t>
    <phoneticPr fontId="3"/>
  </si>
  <si>
    <t>広島県尾道市瀬戸田町鹿田原56-3</t>
    <rPh sb="0" eb="3">
      <t>ヒロシマケン</t>
    </rPh>
    <rPh sb="3" eb="6">
      <t>オノミチシ</t>
    </rPh>
    <rPh sb="6" eb="10">
      <t>セトダチョウ</t>
    </rPh>
    <rPh sb="10" eb="11">
      <t>シカ</t>
    </rPh>
    <rPh sb="11" eb="13">
      <t>タハラ</t>
    </rPh>
    <phoneticPr fontId="3"/>
  </si>
  <si>
    <t>有限会社　近藤建設
一級建築士事務所</t>
    <rPh sb="0" eb="4">
      <t>ユウゲンガイシャ</t>
    </rPh>
    <rPh sb="5" eb="7">
      <t>コンドウ</t>
    </rPh>
    <rPh sb="7" eb="9">
      <t>ケンセツ</t>
    </rPh>
    <rPh sb="10" eb="12">
      <t>イッキュウ</t>
    </rPh>
    <rPh sb="12" eb="15">
      <t>ケンチクシ</t>
    </rPh>
    <rPh sb="15" eb="17">
      <t>ジム</t>
    </rPh>
    <rPh sb="17" eb="18">
      <t>ショ</t>
    </rPh>
    <phoneticPr fontId="3"/>
  </si>
  <si>
    <t>登録状況</t>
    <rPh sb="0" eb="2">
      <t>トウロク</t>
    </rPh>
    <rPh sb="2" eb="4">
      <t>ジョウキョウ</t>
    </rPh>
    <phoneticPr fontId="3"/>
  </si>
  <si>
    <t>○</t>
    <phoneticPr fontId="3"/>
  </si>
  <si>
    <t>今川建設株式会社
二級建築士事務所</t>
    <phoneticPr fontId="3"/>
  </si>
  <si>
    <t>720-0073</t>
    <phoneticPr fontId="3"/>
  </si>
  <si>
    <t>福山市北吉津町4-11-9</t>
    <phoneticPr fontId="3"/>
  </si>
  <si>
    <t>長岡みゆき設計事務所</t>
    <phoneticPr fontId="3"/>
  </si>
  <si>
    <t>720-1142</t>
    <phoneticPr fontId="3"/>
  </si>
  <si>
    <t>福山市駅家町上山守1335-4</t>
    <phoneticPr fontId="3"/>
  </si>
  <si>
    <t>有限会社ティーズ設計事務所</t>
    <phoneticPr fontId="3"/>
  </si>
  <si>
    <t>729-2412</t>
    <phoneticPr fontId="3"/>
  </si>
  <si>
    <t>福山市加茂町下加茂68番地5</t>
    <phoneticPr fontId="3"/>
  </si>
  <si>
    <t>有限会社ティーズ設計事務所</t>
    <phoneticPr fontId="3"/>
  </si>
  <si>
    <t>729-2412</t>
    <phoneticPr fontId="3"/>
  </si>
  <si>
    <t>福山市加茂町下加茂68番地5</t>
    <phoneticPr fontId="3"/>
  </si>
  <si>
    <t>有限会社ティーズ設計事務所</t>
    <phoneticPr fontId="3"/>
  </si>
  <si>
    <t>729-2412</t>
    <phoneticPr fontId="3"/>
  </si>
  <si>
    <t>福山市加茂町下加茂68番地5</t>
    <phoneticPr fontId="3"/>
  </si>
  <si>
    <t>有限会社ティーズ設計事務所</t>
    <phoneticPr fontId="3"/>
  </si>
  <si>
    <t>729-2412</t>
    <phoneticPr fontId="3"/>
  </si>
  <si>
    <t>福山市加茂町下加茂68番地5</t>
    <phoneticPr fontId="3"/>
  </si>
  <si>
    <t>三町建築設計事務所</t>
    <phoneticPr fontId="3"/>
  </si>
  <si>
    <t>720-2122</t>
    <phoneticPr fontId="3"/>
  </si>
  <si>
    <t>福山市神辺町新湯野24-13</t>
    <phoneticPr fontId="3"/>
  </si>
  <si>
    <t>株式会社瀬良忠建設
一級建築士事務所</t>
    <phoneticPr fontId="3"/>
  </si>
  <si>
    <t>720-0825</t>
    <phoneticPr fontId="3"/>
  </si>
  <si>
    <t>福山市沖野上町2丁目12番8号</t>
    <phoneticPr fontId="3"/>
  </si>
  <si>
    <t>株式会社鈴木工務店
一級建築士事務所</t>
    <phoneticPr fontId="3"/>
  </si>
  <si>
    <t>720-8508</t>
    <phoneticPr fontId="3"/>
  </si>
  <si>
    <t>福山市丸之内一丁目4番1号</t>
    <phoneticPr fontId="3"/>
  </si>
  <si>
    <t>株式会社鈴木工務店
一級建築士事務所</t>
    <phoneticPr fontId="3"/>
  </si>
  <si>
    <t>720-8508</t>
    <phoneticPr fontId="3"/>
  </si>
  <si>
    <t>福山市丸之内一丁目4番1号</t>
    <phoneticPr fontId="3"/>
  </si>
  <si>
    <t>有限会社リニューアル仁
設計事務所</t>
    <phoneticPr fontId="3"/>
  </si>
  <si>
    <t>721-0907</t>
    <phoneticPr fontId="3"/>
  </si>
  <si>
    <t>福山市春日町7丁目13-25-7</t>
    <phoneticPr fontId="3"/>
  </si>
  <si>
    <t>掛谷工務店有限会社
二級建築士事務所</t>
    <phoneticPr fontId="3"/>
  </si>
  <si>
    <t>720-2126</t>
    <phoneticPr fontId="3"/>
  </si>
  <si>
    <t>福山市神辺町徳田1913-2</t>
    <phoneticPr fontId="3"/>
  </si>
  <si>
    <t>特定非営利活動法人（NPO法人）
広島耐震マイスター倶楽部二級建築士事務所</t>
    <phoneticPr fontId="3"/>
  </si>
  <si>
    <t>738-0022</t>
    <phoneticPr fontId="3"/>
  </si>
  <si>
    <t>・二級建築士から一級建築士へ変更
・事務所の変更
2012年（平成24年）3月14日</t>
    <rPh sb="1" eb="3">
      <t>ニキュウ</t>
    </rPh>
    <rPh sb="3" eb="6">
      <t>ケンチクシ</t>
    </rPh>
    <rPh sb="8" eb="10">
      <t>イッキュウ</t>
    </rPh>
    <rPh sb="10" eb="13">
      <t>ケンチクシ</t>
    </rPh>
    <rPh sb="14" eb="16">
      <t>ヘンコウ</t>
    </rPh>
    <phoneticPr fontId="3"/>
  </si>
  <si>
    <t>広島県廿日市市木材港南4-3</t>
    <phoneticPr fontId="3"/>
  </si>
  <si>
    <t>株式会社　大喜</t>
    <phoneticPr fontId="3"/>
  </si>
  <si>
    <t>731-0113</t>
    <phoneticPr fontId="3"/>
  </si>
  <si>
    <t>広島市安佐南区西原3丁目13番12号</t>
    <phoneticPr fontId="3"/>
  </si>
  <si>
    <t>掛谷　京市</t>
    <phoneticPr fontId="3"/>
  </si>
  <si>
    <t>深津　求</t>
    <phoneticPr fontId="3"/>
  </si>
  <si>
    <t>髙原　慎司</t>
    <phoneticPr fontId="3"/>
  </si>
  <si>
    <t>三町　武文</t>
    <phoneticPr fontId="3"/>
  </si>
  <si>
    <t>橋本　賢三</t>
    <phoneticPr fontId="3"/>
  </si>
  <si>
    <t>吉野　絹枝</t>
    <phoneticPr fontId="3"/>
  </si>
  <si>
    <t>竹内　貴子</t>
    <phoneticPr fontId="3"/>
  </si>
  <si>
    <t>藤井　修</t>
    <phoneticPr fontId="3"/>
  </si>
  <si>
    <t>藤井　太郎</t>
    <phoneticPr fontId="3"/>
  </si>
  <si>
    <t>川上　健太郎</t>
    <phoneticPr fontId="3"/>
  </si>
  <si>
    <t>甲田　善久</t>
    <phoneticPr fontId="3"/>
  </si>
  <si>
    <t>山根　耕次</t>
    <phoneticPr fontId="3"/>
  </si>
  <si>
    <t>吉田　武昭</t>
    <phoneticPr fontId="3"/>
  </si>
  <si>
    <t>原　義男</t>
    <phoneticPr fontId="3"/>
  </si>
  <si>
    <t>平櫛　重雄</t>
    <phoneticPr fontId="3"/>
  </si>
  <si>
    <t>平櫛　和彦</t>
    <phoneticPr fontId="3"/>
  </si>
  <si>
    <t>宮本　樹代久</t>
    <phoneticPr fontId="3"/>
  </si>
  <si>
    <t>大森　裕之</t>
    <phoneticPr fontId="3"/>
  </si>
  <si>
    <t>粟根　一幸</t>
    <phoneticPr fontId="3"/>
  </si>
  <si>
    <t>粟根　俊彦</t>
    <phoneticPr fontId="3"/>
  </si>
  <si>
    <t>藤井　一朗</t>
    <phoneticPr fontId="3"/>
  </si>
  <si>
    <t>堀江　久康</t>
    <phoneticPr fontId="3"/>
  </si>
  <si>
    <t>白井　学</t>
    <phoneticPr fontId="3"/>
  </si>
  <si>
    <t>礒田　和好</t>
    <phoneticPr fontId="3"/>
  </si>
  <si>
    <t>今川　恵壯</t>
    <phoneticPr fontId="3"/>
  </si>
  <si>
    <t>河相　隆義</t>
    <phoneticPr fontId="3"/>
  </si>
  <si>
    <t>長岡　みゆき</t>
    <phoneticPr fontId="3"/>
  </si>
  <si>
    <t>本馬　義文</t>
    <phoneticPr fontId="3"/>
  </si>
  <si>
    <t>中居　睦明</t>
    <phoneticPr fontId="3"/>
  </si>
  <si>
    <t>井上　明大</t>
    <phoneticPr fontId="3"/>
  </si>
  <si>
    <t>戸梶　好喜</t>
    <phoneticPr fontId="3"/>
  </si>
  <si>
    <t>卜部　里加</t>
    <phoneticPr fontId="3"/>
  </si>
  <si>
    <t>平田　直子</t>
    <phoneticPr fontId="3"/>
  </si>
  <si>
    <t>寺延　明夫</t>
    <phoneticPr fontId="3"/>
  </si>
  <si>
    <t>川口　洋平</t>
    <phoneticPr fontId="3"/>
  </si>
  <si>
    <t>瀬良　和謙</t>
    <phoneticPr fontId="3"/>
  </si>
  <si>
    <t>安井　登志実</t>
    <phoneticPr fontId="3"/>
  </si>
  <si>
    <t>大森　祐介</t>
    <phoneticPr fontId="3"/>
  </si>
  <si>
    <t>寺西　晶子</t>
    <phoneticPr fontId="3"/>
  </si>
  <si>
    <t>後藤　敏之</t>
    <phoneticPr fontId="3"/>
  </si>
  <si>
    <t>橋本　英俊</t>
    <phoneticPr fontId="3"/>
  </si>
  <si>
    <t>柿田　勝司</t>
    <phoneticPr fontId="3"/>
  </si>
  <si>
    <t>鳴脇　誠二</t>
    <phoneticPr fontId="3"/>
  </si>
  <si>
    <t>砂田　信義</t>
    <phoneticPr fontId="3"/>
  </si>
  <si>
    <t>藤野　宏充</t>
    <phoneticPr fontId="3"/>
  </si>
  <si>
    <t>小畠　幸男</t>
    <phoneticPr fontId="3"/>
  </si>
  <si>
    <t>花岡　薫</t>
    <phoneticPr fontId="3"/>
  </si>
  <si>
    <t>河相　充宏</t>
    <phoneticPr fontId="3"/>
  </si>
  <si>
    <t>森本　司</t>
    <phoneticPr fontId="3"/>
  </si>
  <si>
    <t>北村　隆</t>
    <phoneticPr fontId="3"/>
  </si>
  <si>
    <t>切川　拓洋</t>
    <phoneticPr fontId="3"/>
  </si>
  <si>
    <t>妹尾　良則</t>
    <phoneticPr fontId="3"/>
  </si>
  <si>
    <t>藤井　賢一</t>
    <phoneticPr fontId="3"/>
  </si>
  <si>
    <t>須藤　利弘</t>
    <phoneticPr fontId="3"/>
  </si>
  <si>
    <t>渡邊　基輝</t>
    <phoneticPr fontId="3"/>
  </si>
  <si>
    <t>水田　行礼</t>
    <phoneticPr fontId="3"/>
  </si>
  <si>
    <t>三谷　良隆</t>
    <phoneticPr fontId="3"/>
  </si>
  <si>
    <t>三谷　隆之</t>
    <phoneticPr fontId="3"/>
  </si>
  <si>
    <t>森近　浩之</t>
    <phoneticPr fontId="3"/>
  </si>
  <si>
    <t>川村　彰</t>
    <phoneticPr fontId="3"/>
  </si>
  <si>
    <t>松本　薫</t>
    <phoneticPr fontId="3"/>
  </si>
  <si>
    <t>uma@inouekensetu.jp</t>
    <phoneticPr fontId="3"/>
  </si>
  <si>
    <t>k.sakamoto@ae.auone-net.jp</t>
    <phoneticPr fontId="3"/>
  </si>
  <si>
    <t>三宅　浩朗</t>
    <rPh sb="0" eb="2">
      <t>ミヤケ</t>
    </rPh>
    <rPh sb="3" eb="5">
      <t>ヒロアキ</t>
    </rPh>
    <phoneticPr fontId="3"/>
  </si>
  <si>
    <t>ミヤケ設計　一級建築士事務所</t>
    <rPh sb="3" eb="5">
      <t>セッケイ</t>
    </rPh>
    <rPh sb="6" eb="11">
      <t>イッキュウ</t>
    </rPh>
    <rPh sb="11" eb="13">
      <t>ジム</t>
    </rPh>
    <rPh sb="13" eb="14">
      <t>ショ</t>
    </rPh>
    <phoneticPr fontId="3"/>
  </si>
  <si>
    <t>720-0031</t>
    <phoneticPr fontId="3"/>
  </si>
  <si>
    <t>福山市三吉町二丁目3-2</t>
    <rPh sb="6" eb="9">
      <t>ニチョウメ</t>
    </rPh>
    <phoneticPr fontId="3"/>
  </si>
  <si>
    <t>dee@giga.ocn.ne.jp</t>
    <phoneticPr fontId="3"/>
  </si>
  <si>
    <t>大臣登録　第　209702　号</t>
    <phoneticPr fontId="3"/>
  </si>
  <si>
    <t>抹消2014年（平成26年）4月21日申し出有り（通知書は本人の希望により福山営業所に郵送）</t>
    <rPh sb="0" eb="2">
      <t>マッショウ</t>
    </rPh>
    <rPh sb="19" eb="20">
      <t>モウ</t>
    </rPh>
    <rPh sb="21" eb="22">
      <t>デ</t>
    </rPh>
    <rPh sb="22" eb="23">
      <t>ア</t>
    </rPh>
    <rPh sb="25" eb="28">
      <t>ツウチショ</t>
    </rPh>
    <rPh sb="29" eb="31">
      <t>ホンニン</t>
    </rPh>
    <rPh sb="32" eb="34">
      <t>キボウ</t>
    </rPh>
    <rPh sb="37" eb="39">
      <t>フクヤマ</t>
    </rPh>
    <rPh sb="39" eb="42">
      <t>エイギョウショ</t>
    </rPh>
    <rPh sb="43" eb="45">
      <t>ユウソウ</t>
    </rPh>
    <phoneticPr fontId="3"/>
  </si>
  <si>
    <t>佐藤　正幸</t>
    <rPh sb="0" eb="2">
      <t>サトウ</t>
    </rPh>
    <rPh sb="3" eb="5">
      <t>マサユキ</t>
    </rPh>
    <phoneticPr fontId="3"/>
  </si>
  <si>
    <t>10(2)</t>
    <phoneticPr fontId="3"/>
  </si>
  <si>
    <t>720-0003</t>
    <phoneticPr fontId="3"/>
  </si>
  <si>
    <t>福山市御幸町大字森脇451-1</t>
    <rPh sb="0" eb="2">
      <t>フクヤマ</t>
    </rPh>
    <rPh sb="2" eb="3">
      <t>シ</t>
    </rPh>
    <rPh sb="6" eb="8">
      <t>オオアザ</t>
    </rPh>
    <rPh sb="8" eb="10">
      <t>モリワキ</t>
    </rPh>
    <phoneticPr fontId="3"/>
  </si>
  <si>
    <t>info@happy-reform.com</t>
    <phoneticPr fontId="3"/>
  </si>
  <si>
    <t>2014年（平成26年）7月3日
26-122
2014年（平成26年）7月3日</t>
    <phoneticPr fontId="3"/>
  </si>
  <si>
    <t>2014年（平成26年）7月3日
26-123
2014年（平成26年）7月3日</t>
    <phoneticPr fontId="3"/>
  </si>
  <si>
    <t>竹信　勝利</t>
    <rPh sb="0" eb="1">
      <t>タケ</t>
    </rPh>
    <rPh sb="1" eb="2">
      <t>ノブ</t>
    </rPh>
    <rPh sb="3" eb="4">
      <t>カ</t>
    </rPh>
    <rPh sb="4" eb="5">
      <t>リ</t>
    </rPh>
    <phoneticPr fontId="3"/>
  </si>
  <si>
    <t>広島県知事登録　第　15039　号</t>
    <rPh sb="16" eb="17">
      <t>ゴウ</t>
    </rPh>
    <phoneticPr fontId="3"/>
  </si>
  <si>
    <t>岡山県知事登録　第　11289　号</t>
    <rPh sb="0" eb="2">
      <t>オカヤマ</t>
    </rPh>
    <rPh sb="16" eb="17">
      <t>ゴウ</t>
    </rPh>
    <phoneticPr fontId="3"/>
  </si>
  <si>
    <t>株式会社　ハッピーホーム
建築デザイン事務所</t>
    <rPh sb="0" eb="4">
      <t>カブ</t>
    </rPh>
    <rPh sb="13" eb="15">
      <t>ケンチク</t>
    </rPh>
    <rPh sb="19" eb="21">
      <t>ジム</t>
    </rPh>
    <rPh sb="21" eb="22">
      <t>ショ</t>
    </rPh>
    <phoneticPr fontId="3"/>
  </si>
  <si>
    <t>株式会社　ハッピーホーム
建築デザイン事務所</t>
    <rPh sb="13" eb="15">
      <t>ケンチク</t>
    </rPh>
    <rPh sb="19" eb="21">
      <t>ジム</t>
    </rPh>
    <rPh sb="21" eb="22">
      <t>ショ</t>
    </rPh>
    <phoneticPr fontId="3"/>
  </si>
  <si>
    <t>斉藤　昌敏</t>
    <rPh sb="0" eb="2">
      <t>サイトウ</t>
    </rPh>
    <rPh sb="3" eb="5">
      <t>マサトシ</t>
    </rPh>
    <phoneticPr fontId="3"/>
  </si>
  <si>
    <t>一級建築士事務所
みらいプラス住宅検査</t>
    <rPh sb="0" eb="2">
      <t>イッキュウ</t>
    </rPh>
    <rPh sb="2" eb="5">
      <t>ケンチクシ</t>
    </rPh>
    <rPh sb="5" eb="7">
      <t>ジム</t>
    </rPh>
    <rPh sb="7" eb="8">
      <t>ショ</t>
    </rPh>
    <rPh sb="15" eb="17">
      <t>ジュウタク</t>
    </rPh>
    <rPh sb="17" eb="19">
      <t>ケンサ</t>
    </rPh>
    <phoneticPr fontId="3"/>
  </si>
  <si>
    <t>730-0847</t>
    <phoneticPr fontId="3"/>
  </si>
  <si>
    <t>saito@j-kensa.jp</t>
    <phoneticPr fontId="3"/>
  </si>
  <si>
    <t>1級建築士</t>
    <phoneticPr fontId="3"/>
  </si>
  <si>
    <t>千葉　桂吾</t>
    <rPh sb="0" eb="2">
      <t>チバ</t>
    </rPh>
    <rPh sb="3" eb="4">
      <t>ケイ</t>
    </rPh>
    <rPh sb="4" eb="5">
      <t>ゴ</t>
    </rPh>
    <phoneticPr fontId="3"/>
  </si>
  <si>
    <t>有限会社コアハウス一級建築士事務所</t>
    <rPh sb="0" eb="4">
      <t>ユウ</t>
    </rPh>
    <rPh sb="9" eb="14">
      <t>イッキュウ</t>
    </rPh>
    <rPh sb="14" eb="16">
      <t>ジム</t>
    </rPh>
    <rPh sb="16" eb="17">
      <t>ショ</t>
    </rPh>
    <phoneticPr fontId="3"/>
  </si>
  <si>
    <t>720-1261</t>
    <phoneticPr fontId="3"/>
  </si>
  <si>
    <t>info@corehouse.jp</t>
    <phoneticPr fontId="3"/>
  </si>
  <si>
    <t>大臣登録　第　307938　号</t>
    <phoneticPr fontId="3"/>
  </si>
  <si>
    <t>大臣登録　第　114235　号</t>
    <phoneticPr fontId="3"/>
  </si>
  <si>
    <t>○</t>
    <phoneticPr fontId="3"/>
  </si>
  <si>
    <t>2014年（平成26年）7月28日
26-124
2014年（平成26年）8月14日</t>
    <phoneticPr fontId="3"/>
  </si>
  <si>
    <t>福山市芦田町大字上有地426-1</t>
    <rPh sb="0" eb="3">
      <t>フクヤマシ</t>
    </rPh>
    <rPh sb="3" eb="5">
      <t>アシダ</t>
    </rPh>
    <rPh sb="5" eb="6">
      <t>マチ</t>
    </rPh>
    <rPh sb="6" eb="8">
      <t>オオアザ</t>
    </rPh>
    <rPh sb="8" eb="9">
      <t>ウエ</t>
    </rPh>
    <rPh sb="9" eb="10">
      <t>ア</t>
    </rPh>
    <rPh sb="10" eb="11">
      <t>チ</t>
    </rPh>
    <phoneticPr fontId="3"/>
  </si>
  <si>
    <t>2014年（平成26年）9月2日
26-125
2014年（平成26年）9月3日</t>
    <phoneticPr fontId="3"/>
  </si>
  <si>
    <t>13(1)</t>
    <phoneticPr fontId="3"/>
  </si>
  <si>
    <t>社団法人日本建築構造技術者協会（追加）
社団法人広島県建築家協会（追加）
社団法人日本建築学会（追加）
2014年(平成26年)10月10日</t>
    <phoneticPr fontId="3"/>
  </si>
  <si>
    <t>第</t>
    <phoneticPr fontId="3"/>
  </si>
  <si>
    <t>号</t>
    <phoneticPr fontId="3"/>
  </si>
  <si>
    <t>建築士事務所</t>
    <rPh sb="0" eb="3">
      <t>ケンチクシ</t>
    </rPh>
    <rPh sb="3" eb="5">
      <t>ジム</t>
    </rPh>
    <rPh sb="5" eb="6">
      <t>ショ</t>
    </rPh>
    <phoneticPr fontId="3"/>
  </si>
  <si>
    <t>名称</t>
    <phoneticPr fontId="3"/>
  </si>
  <si>
    <t>所在地</t>
    <phoneticPr fontId="3"/>
  </si>
  <si>
    <t>連絡先</t>
    <phoneticPr fontId="3"/>
  </si>
  <si>
    <t>電話番号</t>
    <phoneticPr fontId="3"/>
  </si>
  <si>
    <t>ＦＡＸ番号</t>
    <phoneticPr fontId="3"/>
  </si>
  <si>
    <t>ﾒｰﾙｱﾄﾞﾚｽ</t>
    <phoneticPr fontId="3"/>
  </si>
  <si>
    <t>所属団体</t>
    <phoneticPr fontId="3"/>
  </si>
  <si>
    <t>名称</t>
    <phoneticPr fontId="3"/>
  </si>
  <si>
    <t>連絡先</t>
    <phoneticPr fontId="3"/>
  </si>
  <si>
    <t>受付日</t>
    <phoneticPr fontId="3"/>
  </si>
  <si>
    <t>ふりがな</t>
    <phoneticPr fontId="3"/>
  </si>
  <si>
    <t>建築士事務所登録</t>
    <phoneticPr fontId="3"/>
  </si>
  <si>
    <t>FAX</t>
    <phoneticPr fontId="3"/>
  </si>
  <si>
    <t>会社ＰＲ</t>
    <phoneticPr fontId="3"/>
  </si>
  <si>
    <t>ア</t>
    <phoneticPr fontId="3"/>
  </si>
  <si>
    <t>イ</t>
    <phoneticPr fontId="3"/>
  </si>
  <si>
    <t>ウ</t>
    <phoneticPr fontId="3"/>
  </si>
  <si>
    <t>更新2013年（平成25年）4月5日
25-71
2013年（平成25年）4月11日</t>
    <phoneticPr fontId="3"/>
  </si>
  <si>
    <t>更新2013年（平成25年）3月8日
24-76
2013年（平成25年）3月13日</t>
  </si>
  <si>
    <t>更新2013年（平成25年）3月26日
24-77
2013年（平成25年）3月28日</t>
  </si>
  <si>
    <t>更新2014年（平成26年）3月19日
25-82
2014年（平成26年）3月20日</t>
  </si>
  <si>
    <t>更新2014年（平成26年）3月17日
25-83
2014年（平成26年）3月18日</t>
  </si>
  <si>
    <t>更新2014年（平成26年）3月27日
26-84　メールアドレス変更
2014年（平成26年）4月17日</t>
    <rPh sb="33" eb="35">
      <t>ヘンコウ</t>
    </rPh>
    <phoneticPr fontId="3"/>
  </si>
  <si>
    <t xml:space="preserve">更新2014年(平成26年)10月10日
26-90
2014年(平成26年)10月18日
</t>
    <rPh sb="6" eb="7">
      <t>ネン</t>
    </rPh>
    <rPh sb="8" eb="10">
      <t>ヘイセイ</t>
    </rPh>
    <rPh sb="12" eb="13">
      <t>ネン</t>
    </rPh>
    <rPh sb="16" eb="17">
      <t>ガツ</t>
    </rPh>
    <rPh sb="19" eb="20">
      <t>ニチ</t>
    </rPh>
    <phoneticPr fontId="3"/>
  </si>
  <si>
    <t>更新2014年(平成26年)10月10日
26-91
2014年(平成26年)10月18日</t>
    <rPh sb="6" eb="7">
      <t>ネン</t>
    </rPh>
    <rPh sb="8" eb="10">
      <t>ヘイセイ</t>
    </rPh>
    <rPh sb="12" eb="13">
      <t>ネン</t>
    </rPh>
    <rPh sb="16" eb="17">
      <t>ガツ</t>
    </rPh>
    <rPh sb="19" eb="20">
      <t>ニチ</t>
    </rPh>
    <phoneticPr fontId="3"/>
  </si>
  <si>
    <t>更新2014年(平成26年)10月10日
26-92
2014年(平成26年)10月18日</t>
    <rPh sb="6" eb="7">
      <t>ネン</t>
    </rPh>
    <rPh sb="8" eb="10">
      <t>ヘイセイ</t>
    </rPh>
    <rPh sb="12" eb="13">
      <t>ネン</t>
    </rPh>
    <rPh sb="16" eb="17">
      <t>ガツ</t>
    </rPh>
    <rPh sb="19" eb="20">
      <t>ニチ</t>
    </rPh>
    <phoneticPr fontId="3"/>
  </si>
  <si>
    <t>更新2014年(平成26年)10月10日
26-93
2014年(平成26年)10月18日</t>
    <rPh sb="6" eb="7">
      <t>ネン</t>
    </rPh>
    <rPh sb="8" eb="10">
      <t>ヘイセイ</t>
    </rPh>
    <rPh sb="12" eb="13">
      <t>ネン</t>
    </rPh>
    <rPh sb="16" eb="17">
      <t>ガツ</t>
    </rPh>
    <rPh sb="19" eb="20">
      <t>ニチ</t>
    </rPh>
    <phoneticPr fontId="3"/>
  </si>
  <si>
    <t xml:space="preserve">更新2014年(平成26年)10月10日
26-97（登録要件イ・ウ追加）
2014年（平成26年)11月24日
</t>
    <rPh sb="6" eb="7">
      <t>ネン</t>
    </rPh>
    <rPh sb="8" eb="10">
      <t>ヘイセイ</t>
    </rPh>
    <rPh sb="12" eb="13">
      <t>ネン</t>
    </rPh>
    <rPh sb="16" eb="17">
      <t>ガツ</t>
    </rPh>
    <rPh sb="19" eb="20">
      <t>ニチ</t>
    </rPh>
    <rPh sb="27" eb="29">
      <t>トウロク</t>
    </rPh>
    <rPh sb="29" eb="31">
      <t>ヨウケン</t>
    </rPh>
    <rPh sb="34" eb="36">
      <t>ツイカ</t>
    </rPh>
    <phoneticPr fontId="3"/>
  </si>
  <si>
    <t>更新2013年（平成25年）5月30日
25-79
2013年（平成25年）6月4日</t>
  </si>
  <si>
    <t>建築士登録番号</t>
    <rPh sb="6" eb="7">
      <t>ゴウ</t>
    </rPh>
    <phoneticPr fontId="3"/>
  </si>
  <si>
    <t>更新2014年(平成26年)10月27日
26-94
2014年(平成26年)11月7日</t>
    <rPh sb="6" eb="7">
      <t>ネン</t>
    </rPh>
    <rPh sb="8" eb="10">
      <t>ヘイセイ</t>
    </rPh>
    <rPh sb="12" eb="13">
      <t>ネン</t>
    </rPh>
    <rPh sb="16" eb="17">
      <t>ガツ</t>
    </rPh>
    <rPh sb="19" eb="20">
      <t>ニチ</t>
    </rPh>
    <phoneticPr fontId="3"/>
  </si>
  <si>
    <t>更新2014年(平成26年)10月27日
26-95
2014年(平成26年)11月11日</t>
    <rPh sb="6" eb="7">
      <t>ネン</t>
    </rPh>
    <rPh sb="8" eb="10">
      <t>ヘイセイ</t>
    </rPh>
    <rPh sb="12" eb="13">
      <t>ネン</t>
    </rPh>
    <rPh sb="16" eb="17">
      <t>ガツ</t>
    </rPh>
    <rPh sb="19" eb="20">
      <t>ニチ</t>
    </rPh>
    <phoneticPr fontId="3"/>
  </si>
  <si>
    <t>更新2014年(平成26年)10月27日
26-96
2014年(平成26年)11月11日
（社）広島県建築士会（削除）</t>
    <rPh sb="6" eb="7">
      <t>ネン</t>
    </rPh>
    <rPh sb="8" eb="10">
      <t>ヘイセイ</t>
    </rPh>
    <rPh sb="12" eb="13">
      <t>ネン</t>
    </rPh>
    <rPh sb="16" eb="17">
      <t>ガツ</t>
    </rPh>
    <rPh sb="19" eb="20">
      <t>ニチ</t>
    </rPh>
    <rPh sb="47" eb="48">
      <t>シャ</t>
    </rPh>
    <rPh sb="49" eb="52">
      <t>ヒロシマケン</t>
    </rPh>
    <rPh sb="52" eb="54">
      <t>ケンチク</t>
    </rPh>
    <rPh sb="54" eb="55">
      <t>シ</t>
    </rPh>
    <rPh sb="55" eb="56">
      <t>カイ</t>
    </rPh>
    <rPh sb="57" eb="59">
      <t>サクジョ</t>
    </rPh>
    <phoneticPr fontId="3"/>
  </si>
  <si>
    <t>20－1</t>
  </si>
  <si>
    <t>23－2</t>
  </si>
  <si>
    <t>23－3</t>
  </si>
  <si>
    <t>23－6</t>
  </si>
  <si>
    <t>23－10</t>
  </si>
  <si>
    <t>20－11</t>
  </si>
  <si>
    <t>20－12</t>
  </si>
  <si>
    <t>23－17</t>
  </si>
  <si>
    <t>20－18</t>
  </si>
  <si>
    <t>20－21</t>
  </si>
  <si>
    <t>20－23</t>
  </si>
  <si>
    <t>20－27</t>
  </si>
  <si>
    <t>20－28</t>
  </si>
  <si>
    <t>20－29</t>
  </si>
  <si>
    <t>20－30</t>
  </si>
  <si>
    <t>20－31</t>
  </si>
  <si>
    <t>23－32</t>
  </si>
  <si>
    <t>20－34</t>
  </si>
  <si>
    <t>20－35</t>
  </si>
  <si>
    <t>20－36</t>
  </si>
  <si>
    <t>20－37</t>
  </si>
  <si>
    <t>20－38</t>
  </si>
  <si>
    <t>20－39</t>
  </si>
  <si>
    <t>20－40</t>
  </si>
  <si>
    <t>23－41</t>
  </si>
  <si>
    <t>20－42</t>
  </si>
  <si>
    <t>20－43</t>
  </si>
  <si>
    <t>20－44</t>
  </si>
  <si>
    <t>20－45</t>
  </si>
  <si>
    <t>20－46</t>
  </si>
  <si>
    <t>20－48</t>
  </si>
  <si>
    <t>20－50</t>
  </si>
  <si>
    <t>20－51</t>
  </si>
  <si>
    <t>23－53</t>
  </si>
  <si>
    <t>20－54</t>
  </si>
  <si>
    <t>20－56</t>
  </si>
  <si>
    <t>20－58</t>
  </si>
  <si>
    <t>20－59</t>
  </si>
  <si>
    <t>20－60</t>
  </si>
  <si>
    <t>20－61</t>
  </si>
  <si>
    <t>21－65</t>
  </si>
  <si>
    <t>21－66</t>
  </si>
  <si>
    <t>21－67</t>
  </si>
  <si>
    <t>21－68</t>
  </si>
  <si>
    <t>21－69</t>
  </si>
  <si>
    <t>21－70</t>
  </si>
  <si>
    <t>25－72</t>
  </si>
  <si>
    <t>21－73</t>
  </si>
  <si>
    <t>24－76</t>
  </si>
  <si>
    <t>22－81</t>
  </si>
  <si>
    <t>25－82</t>
  </si>
  <si>
    <t>23－89</t>
  </si>
  <si>
    <t>26－93</t>
  </si>
  <si>
    <t>23－100</t>
  </si>
  <si>
    <t>23－101</t>
  </si>
  <si>
    <t>23－102</t>
  </si>
  <si>
    <t>23－103</t>
  </si>
  <si>
    <t>24－109</t>
  </si>
  <si>
    <t>24－110</t>
  </si>
  <si>
    <t>24－112</t>
  </si>
  <si>
    <t>26－122</t>
  </si>
  <si>
    <t>26－123</t>
  </si>
  <si>
    <t>26－124</t>
  </si>
  <si>
    <t>－</t>
  </si>
  <si>
    <t>（例）</t>
    <rPh sb="1" eb="2">
      <t>レイ</t>
    </rPh>
    <phoneticPr fontId="3"/>
  </si>
  <si>
    <t>福山　太郎</t>
    <rPh sb="0" eb="2">
      <t>フクヤマ</t>
    </rPh>
    <rPh sb="3" eb="5">
      <t>タロウ</t>
    </rPh>
    <phoneticPr fontId="3"/>
  </si>
  <si>
    <t>ふくやま　たろう</t>
    <phoneticPr fontId="3"/>
  </si>
  <si>
    <t>720-8501</t>
    <phoneticPr fontId="3"/>
  </si>
  <si>
    <t>福山市東桜町3番5号</t>
    <rPh sb="0" eb="2">
      <t>フクヤマ</t>
    </rPh>
    <rPh sb="2" eb="3">
      <t>シ</t>
    </rPh>
    <rPh sb="3" eb="6">
      <t>ヒガシサクラマチ</t>
    </rPh>
    <rPh sb="7" eb="8">
      <t>バン</t>
    </rPh>
    <rPh sb="9" eb="10">
      <t>ゴウ</t>
    </rPh>
    <phoneticPr fontId="3"/>
  </si>
  <si>
    <t>＊＊一級建築士事務所</t>
    <rPh sb="2" eb="4">
      <t>イッキュウ</t>
    </rPh>
    <rPh sb="4" eb="7">
      <t>ケンチクシ</t>
    </rPh>
    <rPh sb="7" eb="9">
      <t>ジム</t>
    </rPh>
    <rPh sb="9" eb="10">
      <t>ショ</t>
    </rPh>
    <phoneticPr fontId="3"/>
  </si>
  <si>
    <t>＊＊いっきゅうけんちくしじむしょ</t>
    <phoneticPr fontId="3"/>
  </si>
  <si>
    <t>***-***-****</t>
    <phoneticPr fontId="3"/>
  </si>
  <si>
    <t>***-***-****</t>
    <phoneticPr fontId="3"/>
  </si>
  <si>
    <t>*****@city.fukuyama.hiroshima.jp</t>
    <phoneticPr fontId="3"/>
  </si>
  <si>
    <t>＊＊県</t>
    <rPh sb="2" eb="3">
      <t>ケン</t>
    </rPh>
    <phoneticPr fontId="3"/>
  </si>
  <si>
    <t>14(1)</t>
    <phoneticPr fontId="3"/>
  </si>
  <si>
    <t>123**</t>
    <phoneticPr fontId="3"/>
  </si>
  <si>
    <t>1級建築士</t>
    <phoneticPr fontId="3"/>
  </si>
  <si>
    <t>1級建築士</t>
    <phoneticPr fontId="3"/>
  </si>
  <si>
    <t>○</t>
    <phoneticPr fontId="3"/>
  </si>
  <si>
    <t>26－**</t>
    <phoneticPr fontId="3"/>
  </si>
  <si>
    <t>2011年（平成23年）4月1日
23－**
2011年（平成23年）4月1日</t>
    <phoneticPr fontId="3"/>
  </si>
  <si>
    <t>○</t>
    <phoneticPr fontId="3"/>
  </si>
  <si>
    <t>＊＊学会</t>
    <rPh sb="2" eb="4">
      <t>ガッカイ</t>
    </rPh>
    <phoneticPr fontId="3"/>
  </si>
  <si>
    <t>さかもと　よしたか</t>
    <phoneticPr fontId="3"/>
  </si>
  <si>
    <t>すずき　あつみ</t>
    <phoneticPr fontId="3"/>
  </si>
  <si>
    <t>かわかみ　しんじ</t>
    <phoneticPr fontId="3"/>
  </si>
  <si>
    <t>更新申請2012年（平成24年）3月16日
23-53
2012年（平成24年）3月21日</t>
  </si>
  <si>
    <t>更新申請2011年（平成23年）12月21日
23-2
2011年（平成23年）12月26日</t>
  </si>
  <si>
    <t>更新申請2012年（平成24年）3月1日
23-3
2012年（平成24年）3月8日</t>
  </si>
  <si>
    <t>更新申請2012年（平成24年）3月1日
23-5
2012年（平成24年）3月8日</t>
  </si>
  <si>
    <t>更新申請2012年（平成24年）3月19日
23-6
2012年（平成24年）4月3日</t>
    <phoneticPr fontId="3"/>
  </si>
  <si>
    <t>更新申請2012年（平成24年）3月5日
23-7
2012年（平成24年）3月12日</t>
  </si>
  <si>
    <t>更新申請2012年（平成24年）3月5日
23-8
2012年（平成24年）3月12日</t>
  </si>
  <si>
    <t>更新申請2012年（平成24年）3月2日
23-9
2012年（平成24年）3月8日</t>
  </si>
  <si>
    <t>更新申請2012年（平成24年）3月2日
23-10
2012年（平成24年）3月8日</t>
  </si>
  <si>
    <t>更新申請2012年（平成24年）3月27日
23-13
2012年（平成24年）4月3日</t>
    <phoneticPr fontId="3"/>
  </si>
  <si>
    <t>更新申請2012年（平成24年）3月12日
23-14
2012年（平成24年）3月21日</t>
    <phoneticPr fontId="3"/>
  </si>
  <si>
    <t>更新申請2012年（平成24年）3月6日
23-15
2012年（平成24年）3月12日</t>
  </si>
  <si>
    <t>更新申請2012年（平成24年）3月6日
23-16
2012年（平成24年）3月12日</t>
  </si>
  <si>
    <t>更新申請2012年（平成24年）3月2日
23-19
2012年（平成24年）3月8日</t>
  </si>
  <si>
    <t>更新申請2012年（平成24年）3月5日
23-20
2012年（平成24年）3月12日</t>
  </si>
  <si>
    <t>更新申請2012年（平成24年）3月2日
23-22
2012年（平成24年）3月8日</t>
  </si>
  <si>
    <t>更新申請2012年（平成24年）3月1日
23-24
2012年（平成24年）3月8日</t>
  </si>
  <si>
    <t>更新申請2012年（平成24年）3月2日
23-25
2012年（平成24年）3月8日</t>
  </si>
  <si>
    <t>更新申請2012年（平成24年）3月2日
23-26
2012年（平成24年）3月8日</t>
  </si>
  <si>
    <t>更新申請2012年（平成24年）3月8日
23-32
2012年（平成24年）3月12日</t>
  </si>
  <si>
    <t>更新申請2012年（平成24年）3月5日
23-33
2012年（平成24年）3月12日</t>
  </si>
  <si>
    <t>更新申請2012年（平成24年）3月2日
23-41
2012年（平成24年）3月8日</t>
  </si>
  <si>
    <t>更新申請2012年（平成24年）3月9日
23-47
2012年（平成24年）3月12日</t>
  </si>
  <si>
    <t>更新申請2012年（平成24年）3月6日
23-49
2012年（平成24年）3月12日</t>
  </si>
  <si>
    <t>更新申請2011年（平成23年）11月21日
23-52
2011年（平成23年）11月24日</t>
  </si>
  <si>
    <t>更新申請2012年（平成24年）3月12日
23-55
2012年（平成24年）3月21日</t>
    <phoneticPr fontId="3"/>
  </si>
  <si>
    <t>更新申請2012年（平成24年）3月13日
23-64
2012年（平成24年）3月21日</t>
  </si>
  <si>
    <t>更新申請2014年（平成26年）4月1日
26－**
2014年（平成26年）4月1日</t>
    <rPh sb="0" eb="2">
      <t>コウシン</t>
    </rPh>
    <rPh sb="2" eb="4">
      <t>シンセイ</t>
    </rPh>
    <phoneticPr fontId="3"/>
  </si>
  <si>
    <t>やぎ　しゅうぞう</t>
    <phoneticPr fontId="3"/>
  </si>
  <si>
    <t>名簿掲載番号</t>
    <rPh sb="0" eb="2">
      <t>メイボ</t>
    </rPh>
    <rPh sb="2" eb="4">
      <t>ケイサイ</t>
    </rPh>
    <rPh sb="4" eb="6">
      <t>バンゴウ</t>
    </rPh>
    <phoneticPr fontId="3"/>
  </si>
  <si>
    <t>12(1)</t>
    <phoneticPr fontId="3"/>
  </si>
  <si>
    <t>13(1)</t>
    <phoneticPr fontId="3"/>
  </si>
  <si>
    <t>1級建築士</t>
    <rPh sb="1" eb="2">
      <t>キュウ</t>
    </rPh>
    <rPh sb="2" eb="5">
      <t>ケンチクシ</t>
    </rPh>
    <phoneticPr fontId="3"/>
  </si>
  <si>
    <t>2級建築士</t>
    <rPh sb="1" eb="2">
      <t>キュウ</t>
    </rPh>
    <rPh sb="2" eb="5">
      <t>ケンチクシ</t>
    </rPh>
    <phoneticPr fontId="3"/>
  </si>
  <si>
    <t>該当・非該当</t>
    <rPh sb="0" eb="2">
      <t>ガイトウ</t>
    </rPh>
    <rPh sb="3" eb="4">
      <t>ヒ</t>
    </rPh>
    <rPh sb="4" eb="6">
      <t>ガイトウ</t>
    </rPh>
    <phoneticPr fontId="3"/>
  </si>
  <si>
    <t>事務所廃業
期間満了により登録抹消
2012年5月28日</t>
    <rPh sb="0" eb="2">
      <t>ジム</t>
    </rPh>
    <rPh sb="2" eb="3">
      <t>ショ</t>
    </rPh>
    <rPh sb="3" eb="5">
      <t>ハイギョウ</t>
    </rPh>
    <phoneticPr fontId="3"/>
  </si>
  <si>
    <t>更新2013年（平成25年）6月20日
25-80
2013年（平成25年）6月27日</t>
    <phoneticPr fontId="3"/>
  </si>
  <si>
    <t>更新2014年(平成26年)12月4日
26-98
2014年(平成26年)12月19日</t>
    <phoneticPr fontId="3"/>
  </si>
  <si>
    <t>三谷　隆之</t>
    <phoneticPr fontId="3"/>
  </si>
  <si>
    <t>みたに　りょうへい</t>
    <phoneticPr fontId="3"/>
  </si>
  <si>
    <t>みたに　たかゆき</t>
    <phoneticPr fontId="3"/>
  </si>
  <si>
    <t>info@mitani-industry.co.jp</t>
    <phoneticPr fontId="3"/>
  </si>
  <si>
    <t>藤岡　良人</t>
    <rPh sb="0" eb="2">
      <t>フジオカ</t>
    </rPh>
    <rPh sb="3" eb="5">
      <t>ヨシト</t>
    </rPh>
    <phoneticPr fontId="3"/>
  </si>
  <si>
    <t>ふじおか　よしと</t>
    <phoneticPr fontId="3"/>
  </si>
  <si>
    <t>藤岡建築設計室</t>
    <rPh sb="0" eb="2">
      <t>フジオカ</t>
    </rPh>
    <rPh sb="2" eb="4">
      <t>ケンチク</t>
    </rPh>
    <rPh sb="4" eb="6">
      <t>セッケイ</t>
    </rPh>
    <rPh sb="6" eb="7">
      <t>シツ</t>
    </rPh>
    <phoneticPr fontId="3"/>
  </si>
  <si>
    <t>ふじおかけんちくせっけいしつ</t>
    <phoneticPr fontId="3"/>
  </si>
  <si>
    <t>720-0004</t>
    <phoneticPr fontId="3"/>
  </si>
  <si>
    <t>2014年（平成26年）12月4日
26-126
2014年（平成26年）12月9日</t>
    <phoneticPr fontId="3"/>
  </si>
  <si>
    <t>fujioka2@aurora.ocn.ne.jp</t>
    <phoneticPr fontId="3"/>
  </si>
  <si>
    <t>広島市中区舟入南6丁目1-6
B-スクエア3F</t>
    <rPh sb="0" eb="3">
      <t>ヒロシマシ</t>
    </rPh>
    <rPh sb="3" eb="5">
      <t>ナカク</t>
    </rPh>
    <rPh sb="5" eb="7">
      <t>フナイリ</t>
    </rPh>
    <rPh sb="7" eb="8">
      <t>ミナミ</t>
    </rPh>
    <rPh sb="9" eb="11">
      <t>チョウメ</t>
    </rPh>
    <phoneticPr fontId="3"/>
  </si>
  <si>
    <t>福山市西町2-8-27
ポートビル5Ｆ</t>
    <rPh sb="3" eb="4">
      <t>ニシ</t>
    </rPh>
    <rPh sb="4" eb="5">
      <t>マチ</t>
    </rPh>
    <phoneticPr fontId="3"/>
  </si>
  <si>
    <t>えむら　かつのり</t>
    <phoneticPr fontId="3"/>
  </si>
  <si>
    <t>更新2014年(平成26年)12月1日
26-99
2014年(平成26年)12月22日</t>
    <phoneticPr fontId="3"/>
  </si>
  <si>
    <t>更新2015年(平成27年)1月19日
26-104
2015年(平成27年)2月6日</t>
    <rPh sb="0" eb="2">
      <t>コウシン</t>
    </rPh>
    <rPh sb="6" eb="7">
      <t>ネン</t>
    </rPh>
    <rPh sb="8" eb="10">
      <t>ヘイセイ</t>
    </rPh>
    <rPh sb="12" eb="13">
      <t>ネン</t>
    </rPh>
    <rPh sb="15" eb="16">
      <t>ガツ</t>
    </rPh>
    <rPh sb="18" eb="19">
      <t>ニチ</t>
    </rPh>
    <rPh sb="31" eb="32">
      <t>ネン</t>
    </rPh>
    <rPh sb="33" eb="35">
      <t>ヘイセイ</t>
    </rPh>
    <rPh sb="37" eb="38">
      <t>ネン</t>
    </rPh>
    <rPh sb="40" eb="41">
      <t>ガツ</t>
    </rPh>
    <rPh sb="42" eb="43">
      <t>ニチ</t>
    </rPh>
    <phoneticPr fontId="3"/>
  </si>
  <si>
    <t>しんら　まさゆき</t>
    <phoneticPr fontId="3"/>
  </si>
  <si>
    <t>更新2015年(平成27年)1月19日
26-105
2015年(平成27年)2月6日</t>
    <phoneticPr fontId="3"/>
  </si>
  <si>
    <t>－</t>
    <phoneticPr fontId="3"/>
  </si>
  <si>
    <t>更新申請2012年（平成24年）3月30日
23-62
2012年（平成24年）4月3日</t>
    <phoneticPr fontId="3"/>
  </si>
  <si>
    <t>更新申請2012年（平成24年）3月1日
23-4
2012年（平成24年）3月8日</t>
    <phoneticPr fontId="3"/>
  </si>
  <si>
    <t>更新申請2015年（平成27年）3月2日
26-4
2015年（平成27年）3月8日</t>
    <phoneticPr fontId="3"/>
  </si>
  <si>
    <t>更新申請2015年（平成27年）3月2日
26-5
2015年（平成27年）3月8日</t>
    <phoneticPr fontId="3"/>
  </si>
  <si>
    <t>yamane@koda-kensetsu.co.jp</t>
    <phoneticPr fontId="3"/>
  </si>
  <si>
    <t>ふじい　おさむ</t>
    <phoneticPr fontId="3"/>
  </si>
  <si>
    <t>ふじい　たろう</t>
    <phoneticPr fontId="3"/>
  </si>
  <si>
    <t>はらせっけい</t>
    <phoneticPr fontId="3"/>
  </si>
  <si>
    <t>こうだ　よしひさ</t>
    <phoneticPr fontId="3"/>
  </si>
  <si>
    <t>やまね　こうじ</t>
    <phoneticPr fontId="3"/>
  </si>
  <si>
    <t>更新申請2015年（平成27年）3月5日
26-7
2015年（平成27年）3月12日</t>
    <phoneticPr fontId="3"/>
  </si>
  <si>
    <t>更新申請2015年（平成27年）3月5日
26-8
2015年（平成27年）3月12日</t>
    <phoneticPr fontId="3"/>
  </si>
  <si>
    <t>よしだ　たけあき</t>
    <phoneticPr fontId="3"/>
  </si>
  <si>
    <t>みやもと　きよひさ</t>
    <phoneticPr fontId="3"/>
  </si>
  <si>
    <t>おおもり　ひろゆき</t>
    <phoneticPr fontId="3"/>
  </si>
  <si>
    <t>あわね　かずゆき</t>
    <phoneticPr fontId="3"/>
  </si>
  <si>
    <t>あわね　としひこ</t>
    <phoneticPr fontId="3"/>
  </si>
  <si>
    <t>更新申請2015年（平成27年）3月5日
26-16
2015年（平成27年）3月12日</t>
    <phoneticPr fontId="3"/>
  </si>
  <si>
    <t>しらい　まなぶ</t>
    <phoneticPr fontId="3"/>
  </si>
  <si>
    <t>福山市沖野上町一丁目12番6号</t>
    <rPh sb="7" eb="10">
      <t>イッチョウメ</t>
    </rPh>
    <rPh sb="12" eb="13">
      <t>バン</t>
    </rPh>
    <rPh sb="14" eb="15">
      <t>ゴウ</t>
    </rPh>
    <phoneticPr fontId="3"/>
  </si>
  <si>
    <t>更新申請2012年（平成24年）3月2日
23-17
2012年（平成24年）3月8日</t>
    <phoneticPr fontId="3"/>
  </si>
  <si>
    <t>かわい　たかよし</t>
    <phoneticPr fontId="3"/>
  </si>
  <si>
    <t>ほんま　よしふみ</t>
    <phoneticPr fontId="3"/>
  </si>
  <si>
    <t>13(1)</t>
    <phoneticPr fontId="3"/>
  </si>
  <si>
    <t>なかい　むつあき</t>
    <phoneticPr fontId="3"/>
  </si>
  <si>
    <t>いのうえ　あきひろ</t>
    <phoneticPr fontId="3"/>
  </si>
  <si>
    <t>かわぐち　ようへい</t>
    <phoneticPr fontId="3"/>
  </si>
  <si>
    <t>ふじの　ひろみつ</t>
    <phoneticPr fontId="3"/>
  </si>
  <si>
    <t>ふじのけんちくせっけいこうぼう</t>
    <phoneticPr fontId="3"/>
  </si>
  <si>
    <t>はなおか　かおる</t>
    <phoneticPr fontId="3"/>
  </si>
  <si>
    <t>14(1)</t>
    <phoneticPr fontId="3"/>
  </si>
  <si>
    <t>せお　よしのり</t>
    <phoneticPr fontId="3"/>
  </si>
  <si>
    <t>すどう　としひろ</t>
    <phoneticPr fontId="3"/>
  </si>
  <si>
    <t>更新申請2015年（平成27年）3月5日
26-47
2015年（平成27年）3月12日</t>
    <phoneticPr fontId="3"/>
  </si>
  <si>
    <t>更新申請2015年（平成27年）3月5日
26-26
2015年（平成27年）3月12日</t>
    <phoneticPr fontId="3"/>
  </si>
  <si>
    <t>更新申請2015年（平成27年）3月2日
26-26
2015年（平成27年）3月8日</t>
    <phoneticPr fontId="3"/>
  </si>
  <si>
    <t>更新申請2015年（平成27年）3月2日
26-22
2015年（平成27年）3月8日</t>
    <phoneticPr fontId="3"/>
  </si>
  <si>
    <t>かわむら　あきら</t>
    <phoneticPr fontId="3"/>
  </si>
  <si>
    <t>福山市沼隈町大字能登原1436番地33</t>
    <rPh sb="15" eb="17">
      <t>バンチ</t>
    </rPh>
    <phoneticPr fontId="3"/>
  </si>
  <si>
    <t>更新申請2015年（平成27年）3月3日
26-64
2015年（平成27年）3月21日</t>
    <phoneticPr fontId="3"/>
  </si>
  <si>
    <t>つかもと　まさひさ</t>
    <phoneticPr fontId="3"/>
  </si>
  <si>
    <t>つかもとまさひさけんちくせっけい</t>
    <phoneticPr fontId="3"/>
  </si>
  <si>
    <t>ふじい　けいぞう</t>
    <phoneticPr fontId="3"/>
  </si>
  <si>
    <t>かわさき　たつや</t>
    <phoneticPr fontId="3"/>
  </si>
  <si>
    <t>714-0041</t>
    <phoneticPr fontId="3"/>
  </si>
  <si>
    <t>岡山県笠岡市入江91番地11</t>
    <rPh sb="0" eb="3">
      <t>オカヤマケン</t>
    </rPh>
    <rPh sb="3" eb="6">
      <t>カサオカシ</t>
    </rPh>
    <rPh sb="6" eb="8">
      <t>イリエ</t>
    </rPh>
    <rPh sb="10" eb="12">
      <t>バンチ</t>
    </rPh>
    <phoneticPr fontId="3"/>
  </si>
  <si>
    <t>kawaken@mx1.kcv.ne.jp</t>
    <phoneticPr fontId="3"/>
  </si>
  <si>
    <t>むらかみ　かずあき</t>
    <phoneticPr fontId="3"/>
  </si>
  <si>
    <t>ふじもと　じゅんいち</t>
    <phoneticPr fontId="3"/>
  </si>
  <si>
    <t>更新申請2015年（平成27年）4月9日
27-108（勤務先，事務所登録の変更有）
2015年（平成27年）4月9日</t>
    <phoneticPr fontId="3"/>
  </si>
  <si>
    <t>たかはら　しんじ</t>
    <phoneticPr fontId="3"/>
  </si>
  <si>
    <t>15(1)</t>
    <phoneticPr fontId="3"/>
  </si>
  <si>
    <t>更新申請2015年（平成27年）6月5日
27－111
2015年（平成27年）6月14日</t>
    <rPh sb="0" eb="2">
      <t>コウシン</t>
    </rPh>
    <rPh sb="2" eb="4">
      <t>シンセイ</t>
    </rPh>
    <phoneticPr fontId="3"/>
  </si>
  <si>
    <t>中村　康昌</t>
    <rPh sb="0" eb="2">
      <t>ナカムラ</t>
    </rPh>
    <rPh sb="3" eb="5">
      <t>ヤスマサ</t>
    </rPh>
    <phoneticPr fontId="3"/>
  </si>
  <si>
    <t>なかむら　やすまさ</t>
    <phoneticPr fontId="3"/>
  </si>
  <si>
    <t>エーシーディ・コム</t>
    <phoneticPr fontId="3"/>
  </si>
  <si>
    <t>えーしでぃ・こむ</t>
    <phoneticPr fontId="3"/>
  </si>
  <si>
    <t>720-0203</t>
    <phoneticPr fontId="3"/>
  </si>
  <si>
    <t>福山市田尻町2540</t>
    <rPh sb="0" eb="3">
      <t>フクヤマシ</t>
    </rPh>
    <rPh sb="3" eb="6">
      <t>タジリチョウ</t>
    </rPh>
    <phoneticPr fontId="3"/>
  </si>
  <si>
    <t>広島県知事登録　第　13532　号</t>
    <rPh sb="0" eb="2">
      <t>ヒロシマ</t>
    </rPh>
    <rPh sb="2" eb="5">
      <t>ケンチジ</t>
    </rPh>
    <rPh sb="5" eb="7">
      <t>トウロク</t>
    </rPh>
    <rPh sb="8" eb="9">
      <t>ダイ</t>
    </rPh>
    <rPh sb="16" eb="17">
      <t>ゴウ</t>
    </rPh>
    <phoneticPr fontId="3"/>
  </si>
  <si>
    <t>2015年（平成27年）6月22日
27-128
2015年（平成27年）6月25日</t>
    <rPh sb="4" eb="5">
      <t>ネン</t>
    </rPh>
    <rPh sb="6" eb="8">
      <t>ヘイセイ</t>
    </rPh>
    <rPh sb="10" eb="11">
      <t>ネン</t>
    </rPh>
    <rPh sb="13" eb="14">
      <t>ガツ</t>
    </rPh>
    <rPh sb="16" eb="17">
      <t>ニチ</t>
    </rPh>
    <rPh sb="29" eb="30">
      <t>ネン</t>
    </rPh>
    <rPh sb="31" eb="33">
      <t>ヘイセイ</t>
    </rPh>
    <rPh sb="35" eb="36">
      <t>ネン</t>
    </rPh>
    <rPh sb="38" eb="39">
      <t>ガツ</t>
    </rPh>
    <rPh sb="41" eb="42">
      <t>ニチ</t>
    </rPh>
    <phoneticPr fontId="3"/>
  </si>
  <si>
    <t>高岡　秀頼</t>
    <rPh sb="0" eb="2">
      <t>タカオカ</t>
    </rPh>
    <rPh sb="3" eb="5">
      <t>ヒデヨリ</t>
    </rPh>
    <phoneticPr fontId="3"/>
  </si>
  <si>
    <t>たかおか　ひでより</t>
    <phoneticPr fontId="3"/>
  </si>
  <si>
    <t>かぶしきかいしゃみちしたこうむてん
いっきゅうけんちくしじむしょ</t>
    <phoneticPr fontId="3"/>
  </si>
  <si>
    <t>726-0002</t>
    <phoneticPr fontId="3"/>
  </si>
  <si>
    <t>takaoka@michishita1956.co.jp</t>
    <phoneticPr fontId="3"/>
  </si>
  <si>
    <t>むらかみ　ふくお</t>
    <phoneticPr fontId="3"/>
  </si>
  <si>
    <t>みずた　かずや</t>
    <phoneticPr fontId="3"/>
  </si>
  <si>
    <t>2015年（平成27年）6月29日
27-129
2015年（平成27年）7月1日</t>
    <rPh sb="4" eb="5">
      <t>ネン</t>
    </rPh>
    <rPh sb="6" eb="8">
      <t>ヘイセイ</t>
    </rPh>
    <rPh sb="10" eb="11">
      <t>ネン</t>
    </rPh>
    <rPh sb="13" eb="14">
      <t>ガツ</t>
    </rPh>
    <rPh sb="16" eb="17">
      <t>ニチ</t>
    </rPh>
    <rPh sb="29" eb="30">
      <t>ネン</t>
    </rPh>
    <rPh sb="31" eb="33">
      <t>ヘイセイ</t>
    </rPh>
    <rPh sb="35" eb="36">
      <t>ネン</t>
    </rPh>
    <rPh sb="38" eb="39">
      <t>ガツ</t>
    </rPh>
    <rPh sb="40" eb="41">
      <t>ニチ</t>
    </rPh>
    <phoneticPr fontId="3"/>
  </si>
  <si>
    <t>－</t>
    <phoneticPr fontId="3"/>
  </si>
  <si>
    <t>保道　昌征</t>
    <rPh sb="0" eb="1">
      <t>ホ</t>
    </rPh>
    <rPh sb="1" eb="2">
      <t>ミチ</t>
    </rPh>
    <rPh sb="3" eb="4">
      <t>マサ</t>
    </rPh>
    <phoneticPr fontId="3"/>
  </si>
  <si>
    <t>やすみち　まさゆき</t>
    <phoneticPr fontId="3"/>
  </si>
  <si>
    <t>やすみちけんせつかぶしきかいしゃ
いっきゅうけんちくしじむしょ</t>
    <phoneticPr fontId="3"/>
  </si>
  <si>
    <t>723-0016</t>
    <phoneticPr fontId="3"/>
  </si>
  <si>
    <t>更新申請2015年（平成27年）7月23日
27－113
2015年（平成27年）7月27日</t>
    <rPh sb="0" eb="2">
      <t>コウシン</t>
    </rPh>
    <rPh sb="2" eb="4">
      <t>シンセイ</t>
    </rPh>
    <phoneticPr fontId="3"/>
  </si>
  <si>
    <t>2015年（平成27年）7月23日
27-130
2015年（平成27年）7月27日</t>
    <rPh sb="4" eb="5">
      <t>ネン</t>
    </rPh>
    <rPh sb="6" eb="8">
      <t>ヘイセイ</t>
    </rPh>
    <rPh sb="10" eb="11">
      <t>ネン</t>
    </rPh>
    <rPh sb="13" eb="14">
      <t>ガツ</t>
    </rPh>
    <rPh sb="16" eb="17">
      <t>ニチ</t>
    </rPh>
    <rPh sb="29" eb="30">
      <t>ネン</t>
    </rPh>
    <rPh sb="31" eb="33">
      <t>ヘイセイ</t>
    </rPh>
    <rPh sb="35" eb="36">
      <t>ネン</t>
    </rPh>
    <rPh sb="38" eb="39">
      <t>ガツ</t>
    </rPh>
    <rPh sb="41" eb="42">
      <t>ニチ</t>
    </rPh>
    <phoneticPr fontId="3"/>
  </si>
  <si>
    <t>みまち　たけふみ</t>
    <phoneticPr fontId="3"/>
  </si>
  <si>
    <t>わたなべ　えみこ</t>
    <phoneticPr fontId="3"/>
  </si>
  <si>
    <t>あおき　かずお</t>
    <phoneticPr fontId="3"/>
  </si>
  <si>
    <t>でこあせっけい</t>
    <phoneticPr fontId="3"/>
  </si>
  <si>
    <t>だんじょう　こうじ</t>
    <phoneticPr fontId="3"/>
  </si>
  <si>
    <t>でざいんこうぼうかも</t>
    <phoneticPr fontId="3"/>
  </si>
  <si>
    <t>つしま　たかこ</t>
    <phoneticPr fontId="3"/>
  </si>
  <si>
    <t>ますだ　たかお</t>
    <phoneticPr fontId="3"/>
  </si>
  <si>
    <t>うね　としひろ</t>
    <phoneticPr fontId="3"/>
  </si>
  <si>
    <t>なみま　たかお</t>
    <phoneticPr fontId="3"/>
  </si>
  <si>
    <t>うまやはら　としひこ</t>
    <phoneticPr fontId="3"/>
  </si>
  <si>
    <t>いのうえけんせつ</t>
    <phoneticPr fontId="3"/>
  </si>
  <si>
    <t>なかしげ　としひこ</t>
    <phoneticPr fontId="3"/>
  </si>
  <si>
    <t>やまね　しげる</t>
    <phoneticPr fontId="3"/>
  </si>
  <si>
    <t>さかもと　くにお</t>
    <phoneticPr fontId="3"/>
  </si>
  <si>
    <t>もとひろけんちくせっけい</t>
    <phoneticPr fontId="3"/>
  </si>
  <si>
    <t>更新申請2015年（平成27年）7月1日
27－114
2015年（平成27年）7月31日</t>
    <rPh sb="8" eb="9">
      <t>ネン</t>
    </rPh>
    <rPh sb="10" eb="12">
      <t>ヘイセイ</t>
    </rPh>
    <rPh sb="14" eb="15">
      <t>ネン</t>
    </rPh>
    <rPh sb="17" eb="18">
      <t>ガツ</t>
    </rPh>
    <rPh sb="19" eb="20">
      <t>ニチ</t>
    </rPh>
    <rPh sb="32" eb="33">
      <t>ネン</t>
    </rPh>
    <rPh sb="34" eb="36">
      <t>ヘイセイ</t>
    </rPh>
    <rPh sb="38" eb="39">
      <t>ネン</t>
    </rPh>
    <rPh sb="41" eb="42">
      <t>ガツ</t>
    </rPh>
    <rPh sb="44" eb="45">
      <t>ニチ</t>
    </rPh>
    <phoneticPr fontId="3"/>
  </si>
  <si>
    <t>更新申請2015年（平成27年）7月1日
27－115
2015年（平成27年）7月31日</t>
    <rPh sb="8" eb="9">
      <t>ネン</t>
    </rPh>
    <rPh sb="10" eb="12">
      <t>ヘイセイ</t>
    </rPh>
    <rPh sb="14" eb="15">
      <t>ネン</t>
    </rPh>
    <rPh sb="17" eb="18">
      <t>ガツ</t>
    </rPh>
    <rPh sb="19" eb="20">
      <t>ニチ</t>
    </rPh>
    <rPh sb="32" eb="33">
      <t>ネン</t>
    </rPh>
    <rPh sb="34" eb="36">
      <t>ヘイセイ</t>
    </rPh>
    <rPh sb="38" eb="39">
      <t>ネン</t>
    </rPh>
    <rPh sb="41" eb="42">
      <t>ガツ</t>
    </rPh>
    <rPh sb="44" eb="45">
      <t>ニチ</t>
    </rPh>
    <phoneticPr fontId="3"/>
  </si>
  <si>
    <t>要連絡</t>
    <rPh sb="0" eb="1">
      <t>ヨウ</t>
    </rPh>
    <rPh sb="1" eb="3">
      <t>レンラク</t>
    </rPh>
    <phoneticPr fontId="3"/>
  </si>
  <si>
    <t>有効</t>
    <rPh sb="0" eb="2">
      <t>ユウコウ</t>
    </rPh>
    <phoneticPr fontId="3"/>
  </si>
  <si>
    <t>更新期間</t>
    <rPh sb="0" eb="2">
      <t>コウシン</t>
    </rPh>
    <rPh sb="2" eb="4">
      <t>キカン</t>
    </rPh>
    <phoneticPr fontId="3"/>
  </si>
  <si>
    <t>抹消手続き</t>
    <rPh sb="0" eb="2">
      <t>マッショウ</t>
    </rPh>
    <rPh sb="2" eb="4">
      <t>テツヅ</t>
    </rPh>
    <phoneticPr fontId="3"/>
  </si>
  <si>
    <t>期限切れ</t>
    <rPh sb="0" eb="2">
      <t>キゲン</t>
    </rPh>
    <rPh sb="2" eb="3">
      <t>ギ</t>
    </rPh>
    <phoneticPr fontId="3"/>
  </si>
  <si>
    <t>抹消</t>
    <rPh sb="0" eb="2">
      <t>マッショウ</t>
    </rPh>
    <phoneticPr fontId="3"/>
  </si>
  <si>
    <t>OK</t>
    <phoneticPr fontId="3"/>
  </si>
  <si>
    <t>（AJ列）</t>
    <rPh sb="3" eb="4">
      <t>レツ</t>
    </rPh>
    <phoneticPr fontId="3"/>
  </si>
  <si>
    <t>経過日数</t>
    <rPh sb="0" eb="2">
      <t>ケイカ</t>
    </rPh>
    <rPh sb="2" eb="4">
      <t>ニッスウ</t>
    </rPh>
    <phoneticPr fontId="3"/>
  </si>
  <si>
    <t>（AH列）</t>
    <rPh sb="3" eb="4">
      <t>レツ</t>
    </rPh>
    <phoneticPr fontId="3"/>
  </si>
  <si>
    <t>有効期限の12週前から表示</t>
    <rPh sb="0" eb="2">
      <t>ユウコウ</t>
    </rPh>
    <rPh sb="2" eb="4">
      <t>キゲン</t>
    </rPh>
    <rPh sb="7" eb="9">
      <t>シュウマエ</t>
    </rPh>
    <rPh sb="11" eb="13">
      <t>ヒョウジ</t>
    </rPh>
    <phoneticPr fontId="3"/>
  </si>
  <si>
    <t>期間満了により登録抹消
2012年5月28日
（登録事務所を退職
→抹消申し出有（電話）H24.5
→封書にて抹消の申出ありH24.5.21）</t>
    <phoneticPr fontId="3"/>
  </si>
  <si>
    <t>具体的には</t>
    <rPh sb="0" eb="3">
      <t>グタイテキ</t>
    </rPh>
    <phoneticPr fontId="3"/>
  </si>
  <si>
    <t>・新規登録</t>
    <rPh sb="1" eb="3">
      <t>シンキ</t>
    </rPh>
    <rPh sb="3" eb="5">
      <t>トウロク</t>
    </rPh>
    <phoneticPr fontId="3"/>
  </si>
  <si>
    <t>・変更登録</t>
    <rPh sb="1" eb="3">
      <t>ヘンコウ</t>
    </rPh>
    <rPh sb="3" eb="5">
      <t>トウロク</t>
    </rPh>
    <phoneticPr fontId="3"/>
  </si>
  <si>
    <t>・更新登録</t>
    <rPh sb="1" eb="3">
      <t>コウシン</t>
    </rPh>
    <rPh sb="3" eb="5">
      <t>トウロク</t>
    </rPh>
    <phoneticPr fontId="3"/>
  </si>
  <si>
    <t>・抹消</t>
    <rPh sb="1" eb="3">
      <t>マッショウ</t>
    </rPh>
    <phoneticPr fontId="3"/>
  </si>
  <si>
    <t>②建築士事務所登録の有効期限切れ</t>
    <rPh sb="10" eb="12">
      <t>ユウコウ</t>
    </rPh>
    <rPh sb="12" eb="14">
      <t>キゲン</t>
    </rPh>
    <rPh sb="14" eb="15">
      <t>ギ</t>
    </rPh>
    <phoneticPr fontId="3"/>
  </si>
  <si>
    <t>　　→　更新の際は，最新の事務所登録通知の写しが必要となります。</t>
    <rPh sb="4" eb="6">
      <t>コウシン</t>
    </rPh>
    <rPh sb="7" eb="8">
      <t>サイ</t>
    </rPh>
    <rPh sb="10" eb="12">
      <t>サイシン</t>
    </rPh>
    <rPh sb="13" eb="15">
      <t>ジム</t>
    </rPh>
    <rPh sb="15" eb="16">
      <t>ショ</t>
    </rPh>
    <rPh sb="16" eb="18">
      <t>トウロク</t>
    </rPh>
    <rPh sb="18" eb="20">
      <t>ツウチ</t>
    </rPh>
    <rPh sb="21" eb="22">
      <t>ウツ</t>
    </rPh>
    <rPh sb="24" eb="26">
      <t>ヒツヨウ</t>
    </rPh>
    <phoneticPr fontId="3"/>
  </si>
  <si>
    <t>残り有効日数</t>
    <rPh sb="0" eb="1">
      <t>ノコ</t>
    </rPh>
    <rPh sb="2" eb="4">
      <t>ユウコウ</t>
    </rPh>
    <rPh sb="4" eb="6">
      <t>ニッスウ</t>
    </rPh>
    <phoneticPr fontId="3"/>
  </si>
  <si>
    <t>日数管理</t>
    <rPh sb="0" eb="2">
      <t>ニッスウ</t>
    </rPh>
    <rPh sb="2" eb="4">
      <t>カンリ</t>
    </rPh>
    <phoneticPr fontId="3"/>
  </si>
  <si>
    <t>　　→　順次，更新の連絡を行い，更新する意思の有無を確認してください。</t>
    <rPh sb="4" eb="6">
      <t>ジュンジ</t>
    </rPh>
    <rPh sb="7" eb="9">
      <t>コウシン</t>
    </rPh>
    <rPh sb="10" eb="12">
      <t>レンラク</t>
    </rPh>
    <rPh sb="13" eb="14">
      <t>オコナ</t>
    </rPh>
    <rPh sb="16" eb="18">
      <t>コウシン</t>
    </rPh>
    <rPh sb="20" eb="22">
      <t>イシ</t>
    </rPh>
    <rPh sb="23" eb="25">
      <t>ウム</t>
    </rPh>
    <rPh sb="26" eb="28">
      <t>カクニン</t>
    </rPh>
    <phoneticPr fontId="3"/>
  </si>
  <si>
    <t>期間満了により登録抹消
2012年7月30日
(登録事務所を退職
→転職先等，連絡先がわからない)</t>
    <phoneticPr fontId="3"/>
  </si>
  <si>
    <t>期間満了により登録抹消
2012年6月7日</t>
    <phoneticPr fontId="3"/>
  </si>
  <si>
    <t>期間満了により登録抹消
2015年6月9日</t>
    <phoneticPr fontId="3"/>
  </si>
  <si>
    <t>建築士事務所廃業により登録要件欠格により登録抹消
2014年（平成24年）11月23日</t>
    <rPh sb="0" eb="3">
      <t>ケンチクシ</t>
    </rPh>
    <rPh sb="3" eb="5">
      <t>ジム</t>
    </rPh>
    <rPh sb="5" eb="6">
      <t>ショ</t>
    </rPh>
    <rPh sb="6" eb="8">
      <t>ハイギョウ</t>
    </rPh>
    <rPh sb="11" eb="13">
      <t>トウロク</t>
    </rPh>
    <rPh sb="13" eb="15">
      <t>ヨウケン</t>
    </rPh>
    <rPh sb="15" eb="17">
      <t>ケッカク</t>
    </rPh>
    <rPh sb="20" eb="22">
      <t>トウロク</t>
    </rPh>
    <rPh sb="22" eb="24">
      <t>マッショウ</t>
    </rPh>
    <rPh sb="29" eb="30">
      <t>ネン</t>
    </rPh>
    <rPh sb="31" eb="33">
      <t>ヘイセイ</t>
    </rPh>
    <rPh sb="35" eb="36">
      <t>ネン</t>
    </rPh>
    <rPh sb="39" eb="40">
      <t>ガツ</t>
    </rPh>
    <rPh sb="42" eb="43">
      <t>ニチ</t>
    </rPh>
    <phoneticPr fontId="3"/>
  </si>
  <si>
    <t>期間満了により登録抹消
2015年1月8日</t>
    <phoneticPr fontId="3"/>
  </si>
  <si>
    <t>抹消の申し出により登録抹消
2015年3月13日</t>
    <rPh sb="0" eb="2">
      <t>マッショウ</t>
    </rPh>
    <rPh sb="3" eb="4">
      <t>モウ</t>
    </rPh>
    <rPh sb="5" eb="6">
      <t>デ</t>
    </rPh>
    <rPh sb="9" eb="11">
      <t>トウロク</t>
    </rPh>
    <rPh sb="11" eb="13">
      <t>マッショウ</t>
    </rPh>
    <rPh sb="18" eb="19">
      <t>ネン</t>
    </rPh>
    <rPh sb="20" eb="21">
      <t>ガツ</t>
    </rPh>
    <rPh sb="23" eb="24">
      <t>ニチ</t>
    </rPh>
    <phoneticPr fontId="3"/>
  </si>
  <si>
    <t>期間満了により登録抹消
2015年3月13日</t>
    <rPh sb="0" eb="2">
      <t>キカン</t>
    </rPh>
    <rPh sb="2" eb="4">
      <t>マンリョウ</t>
    </rPh>
    <rPh sb="7" eb="9">
      <t>トウロク</t>
    </rPh>
    <rPh sb="9" eb="11">
      <t>マッショウ</t>
    </rPh>
    <rPh sb="16" eb="17">
      <t>ネン</t>
    </rPh>
    <rPh sb="18" eb="19">
      <t>ガツ</t>
    </rPh>
    <rPh sb="21" eb="22">
      <t>ニチ</t>
    </rPh>
    <phoneticPr fontId="3"/>
  </si>
  <si>
    <t>期間満了により登録抹消
2013年5月24日</t>
    <rPh sb="0" eb="2">
      <t>キカン</t>
    </rPh>
    <rPh sb="2" eb="4">
      <t>マンリョウ</t>
    </rPh>
    <rPh sb="7" eb="9">
      <t>トウロク</t>
    </rPh>
    <rPh sb="9" eb="11">
      <t>マッショウ</t>
    </rPh>
    <rPh sb="16" eb="17">
      <t>ネン</t>
    </rPh>
    <rPh sb="18" eb="19">
      <t>ガツ</t>
    </rPh>
    <rPh sb="21" eb="22">
      <t>ニチ</t>
    </rPh>
    <phoneticPr fontId="3"/>
  </si>
  <si>
    <t>岡本　伸子</t>
    <rPh sb="0" eb="2">
      <t>オカモト</t>
    </rPh>
    <rPh sb="3" eb="5">
      <t>ノブコ</t>
    </rPh>
    <phoneticPr fontId="3"/>
  </si>
  <si>
    <t>おかもと　のぶこ</t>
    <phoneticPr fontId="3"/>
  </si>
  <si>
    <t>かぶしきかいしゃすずきこうむてん
いっきゅうけんちくしじむしょ</t>
    <phoneticPr fontId="3"/>
  </si>
  <si>
    <t>720-8508</t>
    <phoneticPr fontId="3"/>
  </si>
  <si>
    <t>福山市丸之内一丁目4番1号</t>
    <phoneticPr fontId="3"/>
  </si>
  <si>
    <t>n-kobayashi@suzuki-komuten.co.jp</t>
    <phoneticPr fontId="3"/>
  </si>
  <si>
    <t>2015年（平成27年）8月25日
27-131
2015年（平成27年）9月3日</t>
    <rPh sb="4" eb="5">
      <t>ネン</t>
    </rPh>
    <rPh sb="6" eb="8">
      <t>ヘイセイ</t>
    </rPh>
    <rPh sb="10" eb="11">
      <t>ネン</t>
    </rPh>
    <rPh sb="13" eb="14">
      <t>ガツ</t>
    </rPh>
    <rPh sb="16" eb="17">
      <t>ニチ</t>
    </rPh>
    <rPh sb="29" eb="30">
      <t>ネン</t>
    </rPh>
    <rPh sb="31" eb="33">
      <t>ヘイセイ</t>
    </rPh>
    <rPh sb="35" eb="36">
      <t>ネン</t>
    </rPh>
    <rPh sb="38" eb="39">
      <t>ガツ</t>
    </rPh>
    <rPh sb="40" eb="41">
      <t>ニチ</t>
    </rPh>
    <phoneticPr fontId="3"/>
  </si>
  <si>
    <t>更新申請2015年（平成27年）9月2日
27-116
2015年（平成27年）9月11日</t>
    <rPh sb="0" eb="2">
      <t>コウシン</t>
    </rPh>
    <rPh sb="2" eb="4">
      <t>シンセイ</t>
    </rPh>
    <rPh sb="8" eb="9">
      <t>ネン</t>
    </rPh>
    <rPh sb="10" eb="12">
      <t>ヘイセイ</t>
    </rPh>
    <rPh sb="14" eb="15">
      <t>ネン</t>
    </rPh>
    <rPh sb="17" eb="18">
      <t>ガツ</t>
    </rPh>
    <rPh sb="19" eb="20">
      <t>ニチ</t>
    </rPh>
    <rPh sb="32" eb="33">
      <t>ネン</t>
    </rPh>
    <rPh sb="34" eb="36">
      <t>ヘイセイ</t>
    </rPh>
    <rPh sb="38" eb="39">
      <t>ネン</t>
    </rPh>
    <rPh sb="41" eb="42">
      <t>ガツ</t>
    </rPh>
    <rPh sb="44" eb="45">
      <t>ニチ</t>
    </rPh>
    <phoneticPr fontId="3"/>
  </si>
  <si>
    <t>まえだざいもくてん</t>
    <phoneticPr fontId="3"/>
  </si>
  <si>
    <t>2013年10月　本人死亡のため登録抹消とする。</t>
    <rPh sb="4" eb="5">
      <t>ネン</t>
    </rPh>
    <rPh sb="7" eb="8">
      <t>ツキ</t>
    </rPh>
    <rPh sb="9" eb="11">
      <t>ホンニン</t>
    </rPh>
    <rPh sb="11" eb="13">
      <t>シボウ</t>
    </rPh>
    <rPh sb="16" eb="18">
      <t>トウロク</t>
    </rPh>
    <rPh sb="18" eb="20">
      <t>マッショウ</t>
    </rPh>
    <phoneticPr fontId="3"/>
  </si>
  <si>
    <t>2014年秋　本人死亡のため登録抹消とする。</t>
    <rPh sb="4" eb="5">
      <t>ネン</t>
    </rPh>
    <rPh sb="5" eb="6">
      <t>アキ</t>
    </rPh>
    <rPh sb="7" eb="9">
      <t>ホンニン</t>
    </rPh>
    <rPh sb="9" eb="11">
      <t>シボウ</t>
    </rPh>
    <rPh sb="14" eb="16">
      <t>トウロク</t>
    </rPh>
    <rPh sb="16" eb="18">
      <t>マッショウ</t>
    </rPh>
    <phoneticPr fontId="3"/>
  </si>
  <si>
    <t>さとう　よしのり</t>
    <phoneticPr fontId="3"/>
  </si>
  <si>
    <t>更新申請2015年（平成27年）9月2日
27-117
2015年（平成27年）9月11日</t>
    <rPh sb="0" eb="2">
      <t>コウシン</t>
    </rPh>
    <rPh sb="2" eb="4">
      <t>シンセイ</t>
    </rPh>
    <rPh sb="8" eb="9">
      <t>ネン</t>
    </rPh>
    <rPh sb="10" eb="12">
      <t>ヘイセイ</t>
    </rPh>
    <rPh sb="14" eb="15">
      <t>ネン</t>
    </rPh>
    <rPh sb="17" eb="18">
      <t>ガツ</t>
    </rPh>
    <rPh sb="19" eb="20">
      <t>ニチ</t>
    </rPh>
    <rPh sb="32" eb="33">
      <t>ネン</t>
    </rPh>
    <rPh sb="34" eb="36">
      <t>ヘイセイ</t>
    </rPh>
    <rPh sb="38" eb="39">
      <t>ネン</t>
    </rPh>
    <rPh sb="41" eb="42">
      <t>ガツ</t>
    </rPh>
    <rPh sb="44" eb="45">
      <t>ニチ</t>
    </rPh>
    <phoneticPr fontId="3"/>
  </si>
  <si>
    <t>更新申請2015年（平成27年）9月18日
27-118
2015年（平成27年）10月24日</t>
    <rPh sb="0" eb="2">
      <t>コウシン</t>
    </rPh>
    <rPh sb="2" eb="4">
      <t>シンセイ</t>
    </rPh>
    <rPh sb="8" eb="9">
      <t>ネン</t>
    </rPh>
    <rPh sb="10" eb="12">
      <t>ヘイセイ</t>
    </rPh>
    <rPh sb="14" eb="15">
      <t>ネン</t>
    </rPh>
    <rPh sb="17" eb="18">
      <t>ガツ</t>
    </rPh>
    <rPh sb="20" eb="21">
      <t>ニチ</t>
    </rPh>
    <rPh sb="33" eb="34">
      <t>ネン</t>
    </rPh>
    <rPh sb="35" eb="37">
      <t>ヘイセイ</t>
    </rPh>
    <rPh sb="39" eb="40">
      <t>ネン</t>
    </rPh>
    <rPh sb="43" eb="44">
      <t>ガツ</t>
    </rPh>
    <rPh sb="46" eb="47">
      <t>ニチ</t>
    </rPh>
    <phoneticPr fontId="3"/>
  </si>
  <si>
    <t>ひだかけんちくせっけい</t>
    <phoneticPr fontId="3"/>
  </si>
  <si>
    <t>所属建築士事務所，住所，電話番号，所属団体の変更
2012年（平成24年）5月7日</t>
    <rPh sb="22" eb="24">
      <t>ヘンコウ</t>
    </rPh>
    <phoneticPr fontId="3"/>
  </si>
  <si>
    <t>2016.1.27　本人tel　更新予定</t>
    <phoneticPr fontId="3"/>
  </si>
  <si>
    <t>更新2013年（平成25年）4月12日
25-72
2013年（平成25年）4月12日</t>
    <phoneticPr fontId="3"/>
  </si>
  <si>
    <t>更新2013年（平成25年）3月13日
24-74
2013年（平成25年）3月28日</t>
    <phoneticPr fontId="3"/>
  </si>
  <si>
    <t>更新2016年（平成28年）1月28日
28-71
2016年（平成28年）4月11日</t>
    <phoneticPr fontId="3"/>
  </si>
  <si>
    <t>※名簿登録辞退届の提出があった場合は，随時抹消の手続きを行ってください。</t>
    <rPh sb="1" eb="3">
      <t>メイボ</t>
    </rPh>
    <rPh sb="3" eb="5">
      <t>トウロク</t>
    </rPh>
    <rPh sb="5" eb="7">
      <t>ジタイ</t>
    </rPh>
    <rPh sb="7" eb="8">
      <t>トドケ</t>
    </rPh>
    <rPh sb="9" eb="11">
      <t>テイシュツ</t>
    </rPh>
    <rPh sb="15" eb="17">
      <t>バアイ</t>
    </rPh>
    <rPh sb="19" eb="21">
      <t>ズイジ</t>
    </rPh>
    <rPh sb="21" eb="23">
      <t>マッショウ</t>
    </rPh>
    <rPh sb="24" eb="26">
      <t>テツヅ</t>
    </rPh>
    <rPh sb="28" eb="29">
      <t>オコナ</t>
    </rPh>
    <phoneticPr fontId="3"/>
  </si>
  <si>
    <t>抹消の申し出により登録抹消
2016年（平成28年）2月17日</t>
    <rPh sb="0" eb="2">
      <t>マッショウ</t>
    </rPh>
    <rPh sb="3" eb="4">
      <t>モウ</t>
    </rPh>
    <rPh sb="5" eb="6">
      <t>デ</t>
    </rPh>
    <rPh sb="9" eb="11">
      <t>トウロク</t>
    </rPh>
    <rPh sb="11" eb="13">
      <t>マッショウ</t>
    </rPh>
    <rPh sb="18" eb="19">
      <t>ネン</t>
    </rPh>
    <rPh sb="20" eb="22">
      <t>ヘイセイ</t>
    </rPh>
    <rPh sb="24" eb="25">
      <t>ネン</t>
    </rPh>
    <rPh sb="27" eb="28">
      <t>ガツ</t>
    </rPh>
    <rPh sb="30" eb="31">
      <t>ニチ</t>
    </rPh>
    <phoneticPr fontId="3"/>
  </si>
  <si>
    <t>更新2013年（平成25年）3月18日
24-78
2013年（平成25年）3月28日</t>
    <phoneticPr fontId="3"/>
  </si>
  <si>
    <t>更新2016年（平成28年）3月4日
27-78
2016年（平成28年）3月28日</t>
    <phoneticPr fontId="3"/>
  </si>
  <si>
    <t>いのうえ　たくじ</t>
    <phoneticPr fontId="3"/>
  </si>
  <si>
    <t>管理台帳
登録番号</t>
    <rPh sb="0" eb="2">
      <t>カンリ</t>
    </rPh>
    <rPh sb="2" eb="4">
      <t>ダイチョウ</t>
    </rPh>
    <rPh sb="5" eb="7">
      <t>トウロク</t>
    </rPh>
    <rPh sb="7" eb="9">
      <t>バンゴウ</t>
    </rPh>
    <phoneticPr fontId="3"/>
  </si>
  <si>
    <t>まえだ　たかのり</t>
    <phoneticPr fontId="3"/>
  </si>
  <si>
    <t>期間満了により登録抹消
2016年3月15日</t>
    <phoneticPr fontId="3"/>
  </si>
  <si>
    <t>状態</t>
    <rPh sb="0" eb="2">
      <t>ジョウタイ</t>
    </rPh>
    <phoneticPr fontId="3"/>
  </si>
  <si>
    <r>
      <t>　　→　建築士事務所登録（H～K列，AJ列）の</t>
    </r>
    <r>
      <rPr>
        <b/>
        <sz val="11"/>
        <color rgb="FFFF0000"/>
        <rFont val="ＭＳ Ｐ明朝"/>
        <family val="1"/>
        <charset val="128"/>
      </rPr>
      <t>セルの色が赤になります。</t>
    </r>
    <rPh sb="20" eb="21">
      <t>レツ</t>
    </rPh>
    <rPh sb="26" eb="27">
      <t>イロ</t>
    </rPh>
    <rPh sb="28" eb="29">
      <t>アカ</t>
    </rPh>
    <phoneticPr fontId="3"/>
  </si>
  <si>
    <t>　　→　更新する意思のない場合は，有効期限満了をもって，抹消の手続きを行ってください。</t>
    <rPh sb="4" eb="6">
      <t>コウシン</t>
    </rPh>
    <rPh sb="8" eb="10">
      <t>イシ</t>
    </rPh>
    <rPh sb="13" eb="15">
      <t>バアイ</t>
    </rPh>
    <rPh sb="17" eb="19">
      <t>ユウコウ</t>
    </rPh>
    <rPh sb="19" eb="21">
      <t>キゲン</t>
    </rPh>
    <rPh sb="21" eb="23">
      <t>マンリョウ</t>
    </rPh>
    <rPh sb="28" eb="30">
      <t>マッショウ</t>
    </rPh>
    <rPh sb="31" eb="33">
      <t>テツヅ</t>
    </rPh>
    <rPh sb="35" eb="36">
      <t>オコナ</t>
    </rPh>
    <phoneticPr fontId="3"/>
  </si>
  <si>
    <t>有効期限の確認</t>
    <phoneticPr fontId="3"/>
  </si>
  <si>
    <t>日数管理</t>
    <phoneticPr fontId="3"/>
  </si>
  <si>
    <t>（AK列）</t>
    <phoneticPr fontId="3"/>
  </si>
  <si>
    <t>「木造住宅耐震診断資格者登録管理台帳」シートの使い方</t>
    <rPh sb="1" eb="3">
      <t>モクゾウ</t>
    </rPh>
    <rPh sb="3" eb="5">
      <t>ジュウタク</t>
    </rPh>
    <rPh sb="5" eb="7">
      <t>タイシン</t>
    </rPh>
    <rPh sb="7" eb="9">
      <t>シンダン</t>
    </rPh>
    <rPh sb="9" eb="12">
      <t>シカクシャ</t>
    </rPh>
    <rPh sb="23" eb="24">
      <t>ツカ</t>
    </rPh>
    <rPh sb="25" eb="26">
      <t>カタ</t>
    </rPh>
    <phoneticPr fontId="3"/>
  </si>
  <si>
    <t>【セルの書式設定】</t>
    <phoneticPr fontId="3"/>
  </si>
  <si>
    <t>①登録状況</t>
    <rPh sb="1" eb="3">
      <t>トウロク</t>
    </rPh>
    <rPh sb="3" eb="5">
      <t>ジョウキョウ</t>
    </rPh>
    <phoneticPr fontId="3"/>
  </si>
  <si>
    <t>履歴（X～AG列）に新規登録からの履歴を随時入力してください。</t>
    <rPh sb="0" eb="2">
      <t>リレキ</t>
    </rPh>
    <rPh sb="7" eb="8">
      <t>レツ</t>
    </rPh>
    <phoneticPr fontId="3"/>
  </si>
  <si>
    <r>
      <t>資格の</t>
    </r>
    <r>
      <rPr>
        <b/>
        <sz val="11"/>
        <color rgb="FFFF0000"/>
        <rFont val="ＭＳ Ｐ明朝"/>
        <family val="1"/>
        <charset val="128"/>
      </rPr>
      <t>有効期限である3年</t>
    </r>
    <r>
      <rPr>
        <sz val="11"/>
        <rFont val="ＭＳ Ｐ明朝"/>
        <family val="1"/>
        <charset val="128"/>
      </rPr>
      <t>の12週前に（AJ列8行）に更新時期を迎える人数が表示されます。</t>
    </r>
    <rPh sb="0" eb="2">
      <t>シカク</t>
    </rPh>
    <rPh sb="3" eb="5">
      <t>ユウコウ</t>
    </rPh>
    <rPh sb="5" eb="7">
      <t>キゲン</t>
    </rPh>
    <rPh sb="11" eb="12">
      <t>ネン</t>
    </rPh>
    <rPh sb="15" eb="17">
      <t>シュウマエ</t>
    </rPh>
    <rPh sb="21" eb="22">
      <t>レツ</t>
    </rPh>
    <rPh sb="23" eb="24">
      <t>ギョウ</t>
    </rPh>
    <rPh sb="26" eb="28">
      <t>コウシン</t>
    </rPh>
    <rPh sb="28" eb="30">
      <t>ジキ</t>
    </rPh>
    <rPh sb="31" eb="32">
      <t>ムカ</t>
    </rPh>
    <rPh sb="34" eb="36">
      <t>ニンズウ</t>
    </rPh>
    <rPh sb="37" eb="39">
      <t>ヒョウジ</t>
    </rPh>
    <phoneticPr fontId="3"/>
  </si>
  <si>
    <t>【履歴】</t>
    <rPh sb="1" eb="3">
      <t>リレキ</t>
    </rPh>
    <phoneticPr fontId="3"/>
  </si>
  <si>
    <t>【登録の有効期限】</t>
    <rPh sb="1" eb="3">
      <t>トウロク</t>
    </rPh>
    <rPh sb="4" eb="6">
      <t>ユウコウ</t>
    </rPh>
    <rPh sb="6" eb="8">
      <t>キゲン</t>
    </rPh>
    <phoneticPr fontId="3"/>
  </si>
  <si>
    <t>登録日（最新）
※変更は含めない</t>
    <rPh sb="0" eb="3">
      <t>トウロクビ</t>
    </rPh>
    <rPh sb="4" eb="6">
      <t>サイシン</t>
    </rPh>
    <rPh sb="9" eb="11">
      <t>ヘンコウ</t>
    </rPh>
    <rPh sb="12" eb="13">
      <t>フク</t>
    </rPh>
    <phoneticPr fontId="3"/>
  </si>
  <si>
    <t>更新2013年（平成25年）5月28日
25-75
2013年（平成25年）5月29日</t>
    <phoneticPr fontId="3"/>
  </si>
  <si>
    <t>更新2016年（平成28年）3月17日
28-75
2016年（平成28年）5月29日</t>
    <phoneticPr fontId="3"/>
  </si>
  <si>
    <t>14(1)</t>
    <phoneticPr fontId="3"/>
  </si>
  <si>
    <t>更新2016年（平成28年）3月22日
27-77
2016年（平成28年）3月28日</t>
    <rPh sb="18" eb="19">
      <t>ニチ</t>
    </rPh>
    <rPh sb="30" eb="31">
      <t>ネン</t>
    </rPh>
    <rPh sb="32" eb="34">
      <t>ヘイセイ</t>
    </rPh>
    <rPh sb="36" eb="37">
      <t>ネン</t>
    </rPh>
    <rPh sb="39" eb="40">
      <t>ガツ</t>
    </rPh>
    <rPh sb="42" eb="43">
      <t>ニチ</t>
    </rPh>
    <phoneticPr fontId="3"/>
  </si>
  <si>
    <t>15(1)</t>
    <phoneticPr fontId="3"/>
  </si>
  <si>
    <t>更新2016年（平成28年）4月13日
28-79
2016年（平成28年）6月4日</t>
    <phoneticPr fontId="3"/>
  </si>
  <si>
    <t>OK</t>
    <phoneticPr fontId="3"/>
  </si>
  <si>
    <t>あおき　かずお</t>
    <phoneticPr fontId="3"/>
  </si>
  <si>
    <t>info@decoa.net</t>
    <phoneticPr fontId="3"/>
  </si>
  <si>
    <t>2016年（平成28年）4月18日
28-132
2016年（平成28年）4月20日</t>
    <rPh sb="4" eb="5">
      <t>ネン</t>
    </rPh>
    <rPh sb="6" eb="8">
      <t>ヘイセイ</t>
    </rPh>
    <rPh sb="10" eb="11">
      <t>ネン</t>
    </rPh>
    <rPh sb="13" eb="14">
      <t>ガツ</t>
    </rPh>
    <rPh sb="16" eb="17">
      <t>ニチ</t>
    </rPh>
    <rPh sb="29" eb="30">
      <t>ネン</t>
    </rPh>
    <rPh sb="31" eb="33">
      <t>ヘイセイ</t>
    </rPh>
    <rPh sb="35" eb="36">
      <t>ネン</t>
    </rPh>
    <rPh sb="38" eb="39">
      <t>ガツ</t>
    </rPh>
    <rPh sb="41" eb="42">
      <t>ニチ</t>
    </rPh>
    <phoneticPr fontId="3"/>
  </si>
  <si>
    <t>さとう　まさのぶ</t>
    <phoneticPr fontId="3"/>
  </si>
  <si>
    <t>720-0067</t>
    <phoneticPr fontId="3"/>
  </si>
  <si>
    <t>sato@shinko-house.com</t>
    <phoneticPr fontId="3"/>
  </si>
  <si>
    <t>2016年（平成28年）4月22日
28-119
2016年（平成28年）7月9日</t>
    <rPh sb="4" eb="5">
      <t>ネン</t>
    </rPh>
    <rPh sb="6" eb="8">
      <t>ヘイセイ</t>
    </rPh>
    <rPh sb="10" eb="11">
      <t>ネン</t>
    </rPh>
    <rPh sb="13" eb="14">
      <t>ガツ</t>
    </rPh>
    <rPh sb="16" eb="17">
      <t>ニチ</t>
    </rPh>
    <rPh sb="29" eb="30">
      <t>ネン</t>
    </rPh>
    <rPh sb="31" eb="33">
      <t>ヘイセイ</t>
    </rPh>
    <rPh sb="35" eb="36">
      <t>ネン</t>
    </rPh>
    <rPh sb="38" eb="39">
      <t>ガツ</t>
    </rPh>
    <rPh sb="40" eb="41">
      <t>ニチ</t>
    </rPh>
    <phoneticPr fontId="3"/>
  </si>
  <si>
    <t>寺田　彰</t>
    <rPh sb="0" eb="2">
      <t>テラダ</t>
    </rPh>
    <rPh sb="3" eb="4">
      <t>アキラ</t>
    </rPh>
    <phoneticPr fontId="3"/>
  </si>
  <si>
    <t>てらだ　あきら</t>
    <phoneticPr fontId="3"/>
  </si>
  <si>
    <t>寺田建築設計事務所</t>
    <rPh sb="0" eb="2">
      <t>テラダ</t>
    </rPh>
    <rPh sb="2" eb="4">
      <t>ケンチク</t>
    </rPh>
    <rPh sb="4" eb="6">
      <t>セッケイ</t>
    </rPh>
    <rPh sb="6" eb="8">
      <t>ジム</t>
    </rPh>
    <rPh sb="8" eb="9">
      <t>ショ</t>
    </rPh>
    <phoneticPr fontId="3"/>
  </si>
  <si>
    <t>てらだけんちくせっけいじむしょ</t>
    <phoneticPr fontId="3"/>
  </si>
  <si>
    <t>広島県</t>
    <rPh sb="0" eb="3">
      <t>ヒロシマケン</t>
    </rPh>
    <phoneticPr fontId="3"/>
  </si>
  <si>
    <t>720-0065</t>
    <phoneticPr fontId="3"/>
  </si>
  <si>
    <t>aquirax@jf7.so-net.ne.jp</t>
    <phoneticPr fontId="3"/>
  </si>
  <si>
    <t>－</t>
    <phoneticPr fontId="3"/>
  </si>
  <si>
    <t>2016年(平成28年)4月25日
28-133
2016年(平成28年）4月27日</t>
    <rPh sb="4" eb="5">
      <t>ネン</t>
    </rPh>
    <rPh sb="6" eb="8">
      <t>ヘイセイ</t>
    </rPh>
    <rPh sb="10" eb="11">
      <t>ネン</t>
    </rPh>
    <rPh sb="13" eb="14">
      <t>ガツ</t>
    </rPh>
    <rPh sb="16" eb="17">
      <t>ニチ</t>
    </rPh>
    <rPh sb="29" eb="30">
      <t>ネン</t>
    </rPh>
    <rPh sb="31" eb="33">
      <t>ヘイセイ</t>
    </rPh>
    <rPh sb="35" eb="36">
      <t>ネン</t>
    </rPh>
    <rPh sb="38" eb="39">
      <t>ガツ</t>
    </rPh>
    <rPh sb="41" eb="42">
      <t>ニチ</t>
    </rPh>
    <phoneticPr fontId="3"/>
  </si>
  <si>
    <t>更新2016年（平成28年）5月10日
28-80
2016年（平成28年）6月27日</t>
    <phoneticPr fontId="3"/>
  </si>
  <si>
    <t>n8m4z@sc5.so-net.ne.jp</t>
    <phoneticPr fontId="3"/>
  </si>
  <si>
    <t>川口　真也</t>
    <rPh sb="3" eb="5">
      <t>シンヤ</t>
    </rPh>
    <phoneticPr fontId="3"/>
  </si>
  <si>
    <t>かわぐち　しんや</t>
    <phoneticPr fontId="3"/>
  </si>
  <si>
    <t>ゆうげんかいしゃりにゅーあるじん
せっけいじむしょ</t>
    <phoneticPr fontId="3"/>
  </si>
  <si>
    <t>info@renewaljin.jp</t>
    <phoneticPr fontId="3"/>
  </si>
  <si>
    <t>○</t>
    <phoneticPr fontId="3"/>
  </si>
  <si>
    <t>2016年（平成28年）6月21日
28-134
2016年（平成28年）6月29日</t>
    <rPh sb="4" eb="5">
      <t>ネン</t>
    </rPh>
    <rPh sb="6" eb="8">
      <t>ヘイセイ</t>
    </rPh>
    <rPh sb="10" eb="11">
      <t>ネン</t>
    </rPh>
    <rPh sb="13" eb="14">
      <t>ガツ</t>
    </rPh>
    <rPh sb="16" eb="17">
      <t>ニチ</t>
    </rPh>
    <rPh sb="29" eb="30">
      <t>ネン</t>
    </rPh>
    <rPh sb="31" eb="33">
      <t>ヘイセイ</t>
    </rPh>
    <rPh sb="35" eb="36">
      <t>ネン</t>
    </rPh>
    <rPh sb="38" eb="39">
      <t>ガツ</t>
    </rPh>
    <rPh sb="41" eb="42">
      <t>ニチ</t>
    </rPh>
    <phoneticPr fontId="3"/>
  </si>
  <si>
    <t>山﨑　隆史</t>
    <rPh sb="0" eb="2">
      <t>ヤマサキ</t>
    </rPh>
    <rPh sb="3" eb="4">
      <t>タカシ</t>
    </rPh>
    <rPh sb="4" eb="5">
      <t>シ</t>
    </rPh>
    <phoneticPr fontId="3"/>
  </si>
  <si>
    <t>やまさき　たかし</t>
    <phoneticPr fontId="3"/>
  </si>
  <si>
    <t>16(2)</t>
    <phoneticPr fontId="3"/>
  </si>
  <si>
    <t>2016年（平成28年）8月5日
28-135
2016年（平成28年）8月17日</t>
    <rPh sb="4" eb="5">
      <t>ネン</t>
    </rPh>
    <rPh sb="6" eb="8">
      <t>ヘイセイ</t>
    </rPh>
    <rPh sb="10" eb="11">
      <t>ネン</t>
    </rPh>
    <rPh sb="13" eb="14">
      <t>ガツ</t>
    </rPh>
    <rPh sb="15" eb="16">
      <t>ニチ</t>
    </rPh>
    <rPh sb="28" eb="29">
      <t>ネン</t>
    </rPh>
    <rPh sb="30" eb="32">
      <t>ヘイセイ</t>
    </rPh>
    <rPh sb="34" eb="35">
      <t>ネン</t>
    </rPh>
    <rPh sb="37" eb="38">
      <t>ガツ</t>
    </rPh>
    <rPh sb="40" eb="41">
      <t>ニチ</t>
    </rPh>
    <phoneticPr fontId="3"/>
  </si>
  <si>
    <t>更新申請2016年（平成28年）9月2日
28-120
2016年（平成28年）10月11日</t>
    <rPh sb="0" eb="2">
      <t>コウシン</t>
    </rPh>
    <rPh sb="2" eb="4">
      <t>シンセイ</t>
    </rPh>
    <phoneticPr fontId="3"/>
  </si>
  <si>
    <t>槙原　岩春</t>
    <rPh sb="0" eb="2">
      <t>マキハラ</t>
    </rPh>
    <rPh sb="3" eb="4">
      <t>イワ</t>
    </rPh>
    <rPh sb="4" eb="5">
      <t>ハル</t>
    </rPh>
    <phoneticPr fontId="3"/>
  </si>
  <si>
    <t>まきはら　いわはる</t>
    <phoneticPr fontId="3"/>
  </si>
  <si>
    <t>まきはらけんせつかぶしきかいしゃ
いっきゅうけんちくしじむしょ</t>
    <phoneticPr fontId="3"/>
  </si>
  <si>
    <t>広島県</t>
    <rPh sb="0" eb="3">
      <t>ヒロシマケン</t>
    </rPh>
    <phoneticPr fontId="3"/>
  </si>
  <si>
    <t>726-0013</t>
    <phoneticPr fontId="3"/>
  </si>
  <si>
    <t>府中市高木町1575</t>
    <rPh sb="0" eb="3">
      <t>フチュウシ</t>
    </rPh>
    <rPh sb="3" eb="6">
      <t>タカギチョウ</t>
    </rPh>
    <phoneticPr fontId="3"/>
  </si>
  <si>
    <t>makihara@fuchu.or.jp</t>
    <phoneticPr fontId="3"/>
  </si>
  <si>
    <t>礒貝　輝磨</t>
    <rPh sb="0" eb="1">
      <t>イソ</t>
    </rPh>
    <rPh sb="1" eb="2">
      <t>カイ</t>
    </rPh>
    <rPh sb="3" eb="4">
      <t>テル</t>
    </rPh>
    <rPh sb="4" eb="5">
      <t>マ</t>
    </rPh>
    <phoneticPr fontId="3"/>
  </si>
  <si>
    <t>いそがい　てるま</t>
    <phoneticPr fontId="3"/>
  </si>
  <si>
    <t>一級建築士事務所　工房　いそがい</t>
    <rPh sb="0" eb="2">
      <t>イッキュウ</t>
    </rPh>
    <rPh sb="2" eb="5">
      <t>ケンチクシ</t>
    </rPh>
    <rPh sb="5" eb="7">
      <t>ジム</t>
    </rPh>
    <rPh sb="7" eb="8">
      <t>ショ</t>
    </rPh>
    <rPh sb="9" eb="11">
      <t>コウボウ</t>
    </rPh>
    <phoneticPr fontId="3"/>
  </si>
  <si>
    <t>いっきゅうけんちくしじむしょ
こうぼう　いそがい</t>
    <phoneticPr fontId="3"/>
  </si>
  <si>
    <t>広島県</t>
    <rPh sb="0" eb="2">
      <t>ヒロシマ</t>
    </rPh>
    <rPh sb="2" eb="3">
      <t>ケン</t>
    </rPh>
    <phoneticPr fontId="3"/>
  </si>
  <si>
    <t>16（1）</t>
    <phoneticPr fontId="3"/>
  </si>
  <si>
    <t>720-0824</t>
    <phoneticPr fontId="3"/>
  </si>
  <si>
    <t>福山市多治米町1-5-17</t>
    <rPh sb="0" eb="3">
      <t>フクヤマシ</t>
    </rPh>
    <rPh sb="3" eb="4">
      <t>タ</t>
    </rPh>
    <rPh sb="4" eb="5">
      <t>ジ</t>
    </rPh>
    <rPh sb="5" eb="6">
      <t>コメ</t>
    </rPh>
    <rPh sb="6" eb="7">
      <t>チョウ</t>
    </rPh>
    <phoneticPr fontId="3"/>
  </si>
  <si>
    <t>大臣登録　第　252876　号</t>
    <phoneticPr fontId="3"/>
  </si>
  <si>
    <t>2016年（平成28年）9月7日
28-136
2016年（平成28年）9月 14日</t>
    <phoneticPr fontId="3"/>
  </si>
  <si>
    <t>16(1)</t>
    <phoneticPr fontId="3"/>
  </si>
  <si>
    <t>更新2017年（平成29年）1月17日
28-83
2017年（平成29年）3月18日</t>
    <phoneticPr fontId="3"/>
  </si>
  <si>
    <t>2017年（平成29年）1月13日
28-137
2017年（平成29年）1月17日</t>
    <phoneticPr fontId="3"/>
  </si>
  <si>
    <t>2017.1.16　馬屋原は井上建設を退職した。井上建設としては取消でかまわない。（社長）　馬屋原さんは「遊馬」を開設しているが，連絡先がわからず，意思が確認できないため，保留。</t>
    <rPh sb="10" eb="12">
      <t>ウマヤ</t>
    </rPh>
    <rPh sb="12" eb="13">
      <t>ハラ</t>
    </rPh>
    <rPh sb="14" eb="16">
      <t>イノウエ</t>
    </rPh>
    <rPh sb="16" eb="18">
      <t>ケンセツ</t>
    </rPh>
    <rPh sb="19" eb="21">
      <t>タイショク</t>
    </rPh>
    <rPh sb="24" eb="26">
      <t>イノウエ</t>
    </rPh>
    <rPh sb="26" eb="28">
      <t>ケンセツ</t>
    </rPh>
    <rPh sb="32" eb="34">
      <t>トリケシ</t>
    </rPh>
    <rPh sb="42" eb="44">
      <t>シャチョウ</t>
    </rPh>
    <rPh sb="46" eb="48">
      <t>ウマヤ</t>
    </rPh>
    <rPh sb="48" eb="49">
      <t>ハラ</t>
    </rPh>
    <rPh sb="53" eb="54">
      <t>アソ</t>
    </rPh>
    <rPh sb="54" eb="55">
      <t>ウマ</t>
    </rPh>
    <rPh sb="57" eb="59">
      <t>カイセツ</t>
    </rPh>
    <rPh sb="65" eb="68">
      <t>レンラクサキ</t>
    </rPh>
    <rPh sb="74" eb="76">
      <t>イシ</t>
    </rPh>
    <rPh sb="77" eb="79">
      <t>カクニン</t>
    </rPh>
    <rPh sb="86" eb="88">
      <t>ホリュウ</t>
    </rPh>
    <phoneticPr fontId="3"/>
  </si>
  <si>
    <t>山路　範幸</t>
    <rPh sb="0" eb="2">
      <t>ヤマジ</t>
    </rPh>
    <rPh sb="3" eb="5">
      <t>ノリユキ</t>
    </rPh>
    <phoneticPr fontId="3"/>
  </si>
  <si>
    <t>やまじ　のりゆき</t>
    <phoneticPr fontId="3"/>
  </si>
  <si>
    <t>菅田　舜治</t>
    <rPh sb="0" eb="2">
      <t>スガタ</t>
    </rPh>
    <rPh sb="3" eb="5">
      <t>シュンジ</t>
    </rPh>
    <phoneticPr fontId="3"/>
  </si>
  <si>
    <t>すがた　しゅんじ</t>
    <phoneticPr fontId="3"/>
  </si>
  <si>
    <t>ゆうげんかいしゃ　すがたこうむてん
にきゅうけんちくしじむしょ</t>
    <phoneticPr fontId="3"/>
  </si>
  <si>
    <t>広島県</t>
    <rPh sb="0" eb="3">
      <t>ヒロシマケン</t>
    </rPh>
    <phoneticPr fontId="3"/>
  </si>
  <si>
    <t>福山市神辺町川南492-10</t>
    <rPh sb="0" eb="3">
      <t>フクヤマシ</t>
    </rPh>
    <rPh sb="3" eb="5">
      <t>カンナベ</t>
    </rPh>
    <rPh sb="5" eb="6">
      <t>チョウ</t>
    </rPh>
    <rPh sb="6" eb="7">
      <t>カワ</t>
    </rPh>
    <rPh sb="7" eb="8">
      <t>ミナミ</t>
    </rPh>
    <phoneticPr fontId="3"/>
  </si>
  <si>
    <t>中島　才晴</t>
    <rPh sb="0" eb="2">
      <t>ナカシマ</t>
    </rPh>
    <rPh sb="3" eb="4">
      <t>サイ</t>
    </rPh>
    <rPh sb="4" eb="5">
      <t>ハ</t>
    </rPh>
    <phoneticPr fontId="3"/>
  </si>
  <si>
    <t>なかしま　さいはる</t>
    <phoneticPr fontId="3"/>
  </si>
  <si>
    <t>720-2124</t>
    <phoneticPr fontId="3"/>
  </si>
  <si>
    <t>広島県知事登録　第　16634　号</t>
    <phoneticPr fontId="3"/>
  </si>
  <si>
    <t>sugatakoumuten@yahoo.co.jp</t>
    <phoneticPr fontId="3"/>
  </si>
  <si>
    <t>幸　隆伸</t>
    <phoneticPr fontId="3"/>
  </si>
  <si>
    <t>ゆき　たかのぶ</t>
    <phoneticPr fontId="3"/>
  </si>
  <si>
    <t>CASA×LABO　株式会社幸工務店
一級建築設計事務所</t>
    <rPh sb="10" eb="14">
      <t>カブ</t>
    </rPh>
    <rPh sb="14" eb="15">
      <t>ユキ</t>
    </rPh>
    <rPh sb="15" eb="18">
      <t>コウムテン</t>
    </rPh>
    <rPh sb="19" eb="21">
      <t>イッキュウ</t>
    </rPh>
    <rPh sb="21" eb="23">
      <t>ケンチク</t>
    </rPh>
    <rPh sb="23" eb="25">
      <t>セッケイ</t>
    </rPh>
    <rPh sb="25" eb="27">
      <t>ジム</t>
    </rPh>
    <rPh sb="27" eb="28">
      <t>ショ</t>
    </rPh>
    <phoneticPr fontId="3"/>
  </si>
  <si>
    <t>14（1）</t>
    <phoneticPr fontId="3"/>
  </si>
  <si>
    <t>福山市御幸町上岩成57-5</t>
    <rPh sb="0" eb="3">
      <t>フクヤマシ</t>
    </rPh>
    <rPh sb="3" eb="6">
      <t>ミユキチョウ</t>
    </rPh>
    <rPh sb="6" eb="7">
      <t>カミ</t>
    </rPh>
    <rPh sb="7" eb="9">
      <t>イワナリ</t>
    </rPh>
    <phoneticPr fontId="3"/>
  </si>
  <si>
    <t>t-yuki@ivory.megaegg.ne.jp</t>
    <phoneticPr fontId="3"/>
  </si>
  <si>
    <t>広島県知事登録　第　327224　号</t>
    <phoneticPr fontId="3"/>
  </si>
  <si>
    <t>2017年（平成29年）1月26日
28-138
2017年（平成29年）2月2日</t>
    <rPh sb="40" eb="41">
      <t>ニチ</t>
    </rPh>
    <phoneticPr fontId="3"/>
  </si>
  <si>
    <t>2017年（平成29年）1月27日
28-139
2017年（平成29年）2月2日</t>
    <phoneticPr fontId="3"/>
  </si>
  <si>
    <t>2017年（平成29年）1月27日
28-140
2017年（平成29年）2月2日</t>
    <phoneticPr fontId="3"/>
  </si>
  <si>
    <t>かいち　まさのり</t>
    <phoneticPr fontId="3"/>
  </si>
  <si>
    <t>ヴァン設計工房</t>
    <rPh sb="3" eb="5">
      <t>セッケイ</t>
    </rPh>
    <rPh sb="5" eb="7">
      <t>コウボウ</t>
    </rPh>
    <phoneticPr fontId="3"/>
  </si>
  <si>
    <t>17(1)</t>
    <phoneticPr fontId="3"/>
  </si>
  <si>
    <t>721-0971</t>
    <phoneticPr fontId="3"/>
  </si>
  <si>
    <t>福山市蔵王町3357-6</t>
    <rPh sb="0" eb="3">
      <t>フクヤマシ</t>
    </rPh>
    <rPh sb="3" eb="6">
      <t>ザオウチョウ</t>
    </rPh>
    <phoneticPr fontId="3"/>
  </si>
  <si>
    <t>更新2014年（平成26年）4月16日
26-87
2014年（平成26年）4月17日</t>
    <phoneticPr fontId="3"/>
  </si>
  <si>
    <t>更新2017年（平成29年）2月27日
29-87　建築士事務所等変更
2017年（平成29年）4月17日</t>
    <rPh sb="26" eb="29">
      <t>ケンチクシ</t>
    </rPh>
    <rPh sb="29" eb="31">
      <t>ジム</t>
    </rPh>
    <rPh sb="31" eb="32">
      <t>ショ</t>
    </rPh>
    <rPh sb="32" eb="33">
      <t>トウ</t>
    </rPh>
    <rPh sb="33" eb="35">
      <t>ヘンコウ</t>
    </rPh>
    <phoneticPr fontId="3"/>
  </si>
  <si>
    <t>kaichi193@gmail.com</t>
    <phoneticPr fontId="3"/>
  </si>
  <si>
    <t>期間満了により登録抹消
2017年3月21日</t>
    <phoneticPr fontId="3"/>
  </si>
  <si>
    <t>更新2017年（平成29年）4月7日
29-84　
2017年（平成29年）4月17日</t>
    <phoneticPr fontId="3"/>
  </si>
  <si>
    <t>更新2014年（平成26年）5月10日
26-88
2014年（平成26年）5月10日</t>
    <phoneticPr fontId="3"/>
  </si>
  <si>
    <t xml:space="preserve">更新2014年（平成26年）4月1日
26-86
2014年（平成26年）4月17日
</t>
    <phoneticPr fontId="3"/>
  </si>
  <si>
    <t>たけなわ　たかのり</t>
    <phoneticPr fontId="3"/>
  </si>
  <si>
    <t>更新2017年（平成29年）4月10日
29-86　メールアドレス変更
2017年（平成29年）4月17日</t>
    <rPh sb="33" eb="35">
      <t>ヘンコウ</t>
    </rPh>
    <phoneticPr fontId="3"/>
  </si>
  <si>
    <t>みやけ　ひろあき</t>
    <phoneticPr fontId="3"/>
  </si>
  <si>
    <t>2014年（平成26年）4月7日
26-121
2014年（平成26年）4月11日</t>
    <phoneticPr fontId="3"/>
  </si>
  <si>
    <t>更新2017年（平成29年）4月7日
29-88　所属団体変更
2017年（平成26年）5月10日</t>
    <rPh sb="25" eb="27">
      <t>ショゾク</t>
    </rPh>
    <rPh sb="27" eb="29">
      <t>ダンタイ</t>
    </rPh>
    <rPh sb="29" eb="31">
      <t>ヘンコウ</t>
    </rPh>
    <phoneticPr fontId="3"/>
  </si>
  <si>
    <t>宮地　恒平</t>
    <rPh sb="0" eb="2">
      <t>ミヤチ</t>
    </rPh>
    <rPh sb="3" eb="4">
      <t>コウ</t>
    </rPh>
    <rPh sb="4" eb="5">
      <t>ヘイ</t>
    </rPh>
    <phoneticPr fontId="3"/>
  </si>
  <si>
    <t>みやち　こうへい</t>
    <phoneticPr fontId="3"/>
  </si>
  <si>
    <t>MIYACHI建築設計事務所</t>
    <rPh sb="7" eb="9">
      <t>ケンチク</t>
    </rPh>
    <rPh sb="9" eb="11">
      <t>セッケイ</t>
    </rPh>
    <rPh sb="11" eb="13">
      <t>ジム</t>
    </rPh>
    <rPh sb="13" eb="14">
      <t>ショ</t>
    </rPh>
    <phoneticPr fontId="3"/>
  </si>
  <si>
    <t>みやちけんちくせっけいじむしょ</t>
    <phoneticPr fontId="3"/>
  </si>
  <si>
    <t>広島県</t>
    <rPh sb="0" eb="3">
      <t>ヒロシマケン</t>
    </rPh>
    <phoneticPr fontId="3"/>
  </si>
  <si>
    <t>720-0001</t>
    <phoneticPr fontId="3"/>
  </si>
  <si>
    <t>721-0957</t>
    <phoneticPr fontId="3"/>
  </si>
  <si>
    <t>福山市箕島町6613</t>
    <rPh sb="0" eb="2">
      <t>フクヤマ</t>
    </rPh>
    <rPh sb="2" eb="3">
      <t>シ</t>
    </rPh>
    <rPh sb="3" eb="5">
      <t>ミノシマ</t>
    </rPh>
    <rPh sb="5" eb="6">
      <t>チョウ</t>
    </rPh>
    <phoneticPr fontId="3"/>
  </si>
  <si>
    <t>　-</t>
    <phoneticPr fontId="3"/>
  </si>
  <si>
    <t>広島県知事登録　第　16173　号</t>
    <phoneticPr fontId="3"/>
  </si>
  <si>
    <t>2017年（平成29年）2月6日
28-141
2017年（平成29年）2月9日</t>
    <phoneticPr fontId="3"/>
  </si>
  <si>
    <t>佐藤正幸は㈱ﾊｯﾋﾟｰﾎｰﾑを退職した。㈱ﾊｯﾋﾟｰﾎｰﾑとしては取消でかまわない。</t>
    <rPh sb="0" eb="2">
      <t>サトウ</t>
    </rPh>
    <rPh sb="2" eb="4">
      <t>マサユキ</t>
    </rPh>
    <phoneticPr fontId="3"/>
  </si>
  <si>
    <t>たかはし　ごうじ</t>
    <phoneticPr fontId="3"/>
  </si>
  <si>
    <t>広島県</t>
    <rPh sb="0" eb="3">
      <t>ヒロシマケン</t>
    </rPh>
    <phoneticPr fontId="3"/>
  </si>
  <si>
    <t>721-0973</t>
    <phoneticPr fontId="3"/>
  </si>
  <si>
    <t>2017年（平成29年）6月13日
29-142
2017年（平成29年）6月20日</t>
    <phoneticPr fontId="3"/>
  </si>
  <si>
    <t>髙橋　剛二</t>
    <rPh sb="0" eb="2">
      <t>タカハシ</t>
    </rPh>
    <rPh sb="3" eb="4">
      <t>ゴウ</t>
    </rPh>
    <rPh sb="4" eb="5">
      <t>ニ</t>
    </rPh>
    <phoneticPr fontId="3"/>
  </si>
  <si>
    <t>期間満了により登録抹消
2015年7月6日</t>
    <phoneticPr fontId="3"/>
  </si>
  <si>
    <t>期間満了により登録抹消
2017年7月5日</t>
    <phoneticPr fontId="3"/>
  </si>
  <si>
    <t>現在耐震診断業務を行っていないので取消してもらいたい。</t>
    <rPh sb="0" eb="2">
      <t>ゲンザイ</t>
    </rPh>
    <rPh sb="2" eb="4">
      <t>タイシン</t>
    </rPh>
    <rPh sb="4" eb="6">
      <t>シンダン</t>
    </rPh>
    <rPh sb="6" eb="8">
      <t>ギョウム</t>
    </rPh>
    <rPh sb="9" eb="10">
      <t>オコナ</t>
    </rPh>
    <rPh sb="17" eb="19">
      <t>トリケシ</t>
    </rPh>
    <phoneticPr fontId="3"/>
  </si>
  <si>
    <t>ゆうげんかいしゃこあはうす
いっきゅうけんちくしじむしょ</t>
    <phoneticPr fontId="3"/>
  </si>
  <si>
    <t>14（1）</t>
    <phoneticPr fontId="3"/>
  </si>
  <si>
    <t>竹信勝利は㈱ﾊｯﾋﾟｰﾎｰﾑを退職した。㈱ﾊｯﾋﾟｰﾎｰﾑとしては取消でかまわない。</t>
    <phoneticPr fontId="3"/>
  </si>
  <si>
    <t>高橋直正は㈲元廣建築設計事務所を退職した。</t>
    <rPh sb="0" eb="2">
      <t>タカハシ</t>
    </rPh>
    <rPh sb="2" eb="4">
      <t>ナオマサ</t>
    </rPh>
    <phoneticPr fontId="3"/>
  </si>
  <si>
    <t>期間満了により登録抹消
2017年8月15日</t>
    <phoneticPr fontId="3"/>
  </si>
  <si>
    <t>もとひろ　せいし</t>
    <phoneticPr fontId="3"/>
  </si>
  <si>
    <t>もとひろ　まさのぶ</t>
    <phoneticPr fontId="3"/>
  </si>
  <si>
    <t>やまの　やすこ</t>
    <phoneticPr fontId="3"/>
  </si>
  <si>
    <t>更新2014年（平成26年）4月17日
26-85
2014年（平成26年）4月17日</t>
    <phoneticPr fontId="3"/>
  </si>
  <si>
    <t>更新2017年(平成29年)10月18日
29-90
2017年(平成29年)10月18日</t>
    <phoneticPr fontId="3"/>
  </si>
  <si>
    <t>更新2017年(平成29年)10月18日
29-91
2017年(平成29年)10月18日</t>
    <phoneticPr fontId="3"/>
  </si>
  <si>
    <t>期間満了により登録抹消
2017年10月19日</t>
    <phoneticPr fontId="3"/>
  </si>
  <si>
    <t>ふるかわ　ゆうじ</t>
    <phoneticPr fontId="3"/>
  </si>
  <si>
    <t>更新2017年(平成29年)10月20日
29-98
2017年(平成29年)12月19日</t>
    <phoneticPr fontId="3"/>
  </si>
  <si>
    <t>更新2017年(平成29年)10月26日
29-99
2017年(平成29年)12月22日</t>
    <phoneticPr fontId="3"/>
  </si>
  <si>
    <t>2017年（平成29年）9月1日
29-125
2017年（平成29年）9月1日</t>
    <phoneticPr fontId="3"/>
  </si>
  <si>
    <t>更新2017年(平成29年)10月18日
29-92
2017年(平成29年)10月18日</t>
    <phoneticPr fontId="3"/>
  </si>
  <si>
    <t>更新2017年(平成29年)11月13日
29-97
2017年(平成29年)11月24日</t>
    <phoneticPr fontId="3"/>
  </si>
  <si>
    <t>まえだはうじんぐかぶしきかいしゃ
いっきゅうけんちくしじむしょ</t>
    <phoneticPr fontId="3"/>
  </si>
  <si>
    <t>16(1)</t>
    <phoneticPr fontId="3"/>
  </si>
  <si>
    <t>更新申請2014年（平成23年）11月19日
26-52
2014年（平成26年）11月24日</t>
    <phoneticPr fontId="3"/>
  </si>
  <si>
    <t>更新申請2017年（平成29年）11月24日
29-52
2017年（平成29年）11月24日</t>
    <phoneticPr fontId="3"/>
  </si>
  <si>
    <t>山本　篤</t>
    <rPh sb="0" eb="1">
      <t>ヤマ</t>
    </rPh>
    <rPh sb="1" eb="2">
      <t>モト</t>
    </rPh>
    <rPh sb="3" eb="4">
      <t>アツシ</t>
    </rPh>
    <phoneticPr fontId="3"/>
  </si>
  <si>
    <t>やまもと　あつし</t>
    <phoneticPr fontId="3"/>
  </si>
  <si>
    <t>BSD山本一級建築士事務所</t>
    <rPh sb="3" eb="4">
      <t>ヤマ</t>
    </rPh>
    <rPh sb="4" eb="5">
      <t>モト</t>
    </rPh>
    <rPh sb="5" eb="7">
      <t>イッキュウ</t>
    </rPh>
    <rPh sb="7" eb="10">
      <t>ケンチクシ</t>
    </rPh>
    <rPh sb="10" eb="12">
      <t>ジム</t>
    </rPh>
    <rPh sb="12" eb="13">
      <t>ショ</t>
    </rPh>
    <phoneticPr fontId="3"/>
  </si>
  <si>
    <t>広島県</t>
    <rPh sb="0" eb="3">
      <t>ヒロシマケン</t>
    </rPh>
    <phoneticPr fontId="3"/>
  </si>
  <si>
    <t>729-0104</t>
    <phoneticPr fontId="3"/>
  </si>
  <si>
    <t>a.y@cyber.ocn.ne.jp</t>
    <phoneticPr fontId="3"/>
  </si>
  <si>
    <t>2017年（平成29年）7月3日
29-143
2017年（平成29年）7月5日</t>
    <phoneticPr fontId="3"/>
  </si>
  <si>
    <t>（084）987-3031</t>
  </si>
  <si>
    <t>（0848）23-5300</t>
  </si>
  <si>
    <t>（084）972-6124</t>
  </si>
  <si>
    <t>（084）927-4522</t>
  </si>
  <si>
    <t>（0865）69-6711</t>
  </si>
  <si>
    <t>（084）982-8028</t>
  </si>
  <si>
    <t>（0865）67-9925</t>
  </si>
  <si>
    <t>（084）958-3111</t>
  </si>
  <si>
    <t>（0848）62-2138</t>
  </si>
  <si>
    <t>（084）954-4577</t>
  </si>
  <si>
    <t>（084）957-4917</t>
  </si>
  <si>
    <t>（084）960-0170</t>
  </si>
  <si>
    <t>（084）976-4739</t>
  </si>
  <si>
    <t>（084）926-7777</t>
  </si>
  <si>
    <t>（084）922-3213</t>
  </si>
  <si>
    <t>（084）963-3456</t>
  </si>
  <si>
    <t>（084）923-0367</t>
  </si>
  <si>
    <t>（084）956-5530</t>
  </si>
  <si>
    <t>（084）933-2996</t>
  </si>
  <si>
    <t>（084）953-2333</t>
  </si>
  <si>
    <t>（084）926-0195</t>
  </si>
  <si>
    <t>（0847）45-4427</t>
  </si>
  <si>
    <t>（084）973-8712</t>
  </si>
  <si>
    <t>（084）922-5575</t>
  </si>
  <si>
    <t>（084）922-5377</t>
  </si>
  <si>
    <t>（084）955-1161</t>
  </si>
  <si>
    <t>（084）921-7310</t>
  </si>
  <si>
    <t>（084）976-0466</t>
  </si>
  <si>
    <t>（084）931-1639</t>
  </si>
  <si>
    <t>（084）933-3177</t>
  </si>
  <si>
    <t>（084）949-3632</t>
  </si>
  <si>
    <t>（084）963-3680</t>
  </si>
  <si>
    <t>（084）923-1825</t>
  </si>
  <si>
    <t>（084）923-0331</t>
  </si>
  <si>
    <t>（084）922-1011</t>
  </si>
  <si>
    <t>（084）973-6245</t>
  </si>
  <si>
    <t>（084）963-1244</t>
  </si>
  <si>
    <t>（0120）58-3755</t>
  </si>
  <si>
    <t>（082）875-3300</t>
  </si>
  <si>
    <t>（082）874-6747</t>
  </si>
  <si>
    <t>（082）421-0055</t>
  </si>
  <si>
    <t>（082）941-7003</t>
  </si>
  <si>
    <t>（084）945-6920</t>
  </si>
  <si>
    <t>（084）962-1297</t>
  </si>
  <si>
    <t>（084）987-3902</t>
  </si>
  <si>
    <t>（084）933-3711</t>
  </si>
  <si>
    <t>（084）955-9623</t>
  </si>
  <si>
    <t>（084）936-1428</t>
  </si>
  <si>
    <t>（084）955-1495</t>
  </si>
  <si>
    <t>（084）955-5557</t>
  </si>
  <si>
    <t>（084）955-1078</t>
  </si>
  <si>
    <t>（084）932-1981</t>
  </si>
  <si>
    <t>（084）987-0860</t>
  </si>
  <si>
    <t>（084）987-3555</t>
  </si>
  <si>
    <t>（084）921-3491</t>
  </si>
  <si>
    <t>（084）924-7261</t>
  </si>
  <si>
    <t>（084）955-7735</t>
  </si>
  <si>
    <t>（084）925-0469</t>
  </si>
  <si>
    <t>（084）954-2678</t>
  </si>
  <si>
    <t>（084）930-0203</t>
  </si>
  <si>
    <t>（084）972-6361</t>
  </si>
  <si>
    <t>（084）972-8700</t>
  </si>
  <si>
    <t>（084）935-7148</t>
  </si>
  <si>
    <t>（0848）46-4750</t>
  </si>
  <si>
    <t>（0866）67-0718</t>
  </si>
  <si>
    <t>（084）951-8639</t>
  </si>
  <si>
    <t>（084）953-1650</t>
  </si>
  <si>
    <t>（084）951-2522</t>
  </si>
  <si>
    <t>（084）948-2305</t>
  </si>
  <si>
    <t>（084）962-0141</t>
  </si>
  <si>
    <t>（084）947-2956</t>
  </si>
  <si>
    <t>（084）955-0014</t>
  </si>
  <si>
    <t>（084）941-9734</t>
  </si>
  <si>
    <t>（084）932-7122</t>
  </si>
  <si>
    <t>（084）932-1794</t>
  </si>
  <si>
    <t>（0848）44-6545</t>
  </si>
  <si>
    <t>（0845）27-2647</t>
  </si>
  <si>
    <t>（084）920-8930</t>
  </si>
  <si>
    <t>（084）976-1536</t>
  </si>
  <si>
    <t>（084）935-9801</t>
  </si>
  <si>
    <t>（084）917-5662</t>
  </si>
  <si>
    <t>（084）962-5123</t>
  </si>
  <si>
    <t>（084）921-5533</t>
  </si>
  <si>
    <t>（084）983-2667</t>
  </si>
  <si>
    <t>（082）295-2814</t>
  </si>
  <si>
    <t>（084）955-7437</t>
  </si>
  <si>
    <t>（084）956-2603</t>
  </si>
  <si>
    <t>（0847）45-4430</t>
  </si>
  <si>
    <t>（084）922-8852</t>
  </si>
  <si>
    <t>（0847）45-5250</t>
  </si>
  <si>
    <t>（084）962-0800</t>
    <phoneticPr fontId="3"/>
  </si>
  <si>
    <t>（084）994-3304</t>
    <phoneticPr fontId="3"/>
  </si>
  <si>
    <t>（084）953-7402</t>
    <phoneticPr fontId="3"/>
  </si>
  <si>
    <t>（084）944-8211</t>
    <phoneticPr fontId="3"/>
  </si>
  <si>
    <t>（084）933-4833</t>
    <phoneticPr fontId="3"/>
  </si>
  <si>
    <t>（0848）23-8499</t>
  </si>
  <si>
    <t>（084）972-5523</t>
  </si>
  <si>
    <t>（084）932-0292</t>
  </si>
  <si>
    <t>（0865）69-6771</t>
  </si>
  <si>
    <t>（084）982-8031</t>
  </si>
  <si>
    <t>（084）958-4104</t>
  </si>
  <si>
    <t>（084）954-2713</t>
  </si>
  <si>
    <t>（084）960-0172</t>
  </si>
  <si>
    <t>（084）976-7630</t>
  </si>
  <si>
    <t>（084）926-7771</t>
  </si>
  <si>
    <t>（084）922-3214</t>
  </si>
  <si>
    <t>（084）963-3255</t>
  </si>
  <si>
    <t>（084）923-5962</t>
  </si>
  <si>
    <t>（084）956-5540</t>
  </si>
  <si>
    <t>（084）933-2939</t>
  </si>
  <si>
    <t>（084）954-0043</t>
  </si>
  <si>
    <t>（084）924-8494</t>
  </si>
  <si>
    <t>（0847）45-0697</t>
  </si>
  <si>
    <t>（084）973-8722</t>
  </si>
  <si>
    <t>（084）931-2560</t>
  </si>
  <si>
    <t>（084）931-0285</t>
  </si>
  <si>
    <t>（084）955-4089</t>
  </si>
  <si>
    <t>（084）957-4778</t>
  </si>
  <si>
    <t>（084）976-6425</t>
  </si>
  <si>
    <t>（084）931-1685</t>
  </si>
  <si>
    <t>（084）934-5991</t>
  </si>
  <si>
    <t>（084）949-3633</t>
  </si>
  <si>
    <t>（084）963-3685</t>
  </si>
  <si>
    <t>（084）923-1826</t>
  </si>
  <si>
    <t>（084）923-0332</t>
  </si>
  <si>
    <t>（084）926-6337</t>
  </si>
  <si>
    <t>（084）973-6235</t>
  </si>
  <si>
    <t>（084）963-1912</t>
  </si>
  <si>
    <t>（0829）34-3855</t>
  </si>
  <si>
    <t>（082）875-3340</t>
  </si>
  <si>
    <t>（082）874-2779</t>
  </si>
  <si>
    <t>（082）421-0133</t>
  </si>
  <si>
    <t>（082）941-7005</t>
  </si>
  <si>
    <t>（084）945-9077</t>
  </si>
  <si>
    <t>（084）962-3795</t>
  </si>
  <si>
    <t>（084）987-1840</t>
  </si>
  <si>
    <t>（084）933-4320</t>
  </si>
  <si>
    <t>（084）936-0713</t>
  </si>
  <si>
    <t>（084）955-4130</t>
  </si>
  <si>
    <t>（084）955-5654</t>
  </si>
  <si>
    <t>（084）987-2637</t>
  </si>
  <si>
    <t>（084）932-1982</t>
  </si>
  <si>
    <t>（084）987-5141</t>
  </si>
  <si>
    <t>（084）987-3317</t>
  </si>
  <si>
    <t>（084）931-8870</t>
  </si>
  <si>
    <t>（084）924-7224</t>
  </si>
  <si>
    <t>（084）955-7733</t>
  </si>
  <si>
    <t>（084）926-5088</t>
  </si>
  <si>
    <t>（084）972-7038</t>
  </si>
  <si>
    <t>（084）935-7273</t>
  </si>
  <si>
    <t>（0848）46-0418</t>
  </si>
  <si>
    <t>（0866）67-2688</t>
  </si>
  <si>
    <t>（084）953-6777</t>
  </si>
  <si>
    <t>（084）983-1152</t>
  </si>
  <si>
    <t>（084）948-2389</t>
  </si>
  <si>
    <t>（084）947-9858</t>
  </si>
  <si>
    <t>（084）926-5671</t>
  </si>
  <si>
    <t>（084）925-2335</t>
  </si>
  <si>
    <t>（084）920-8932</t>
  </si>
  <si>
    <t>（084）976-8889</t>
  </si>
  <si>
    <t>（084）935-9804</t>
  </si>
  <si>
    <t>（084）962-5124</t>
  </si>
  <si>
    <t>（084）921-7518</t>
  </si>
  <si>
    <t>（084）983-2668</t>
  </si>
  <si>
    <t>（084）955-7480</t>
  </si>
  <si>
    <t>（0847）45-4431</t>
  </si>
  <si>
    <t>（0847）45-5650</t>
  </si>
  <si>
    <t>（084）962-0541</t>
  </si>
  <si>
    <t>（084）972-6589</t>
  </si>
  <si>
    <t>（084）953-4682</t>
  </si>
  <si>
    <t>（084）944-8212</t>
  </si>
  <si>
    <t>（084）933-4833</t>
  </si>
  <si>
    <t>更新2017年(平成29年)11月6日
29-94
2017年(平成29年)11月7日</t>
    <phoneticPr fontId="3"/>
  </si>
  <si>
    <t>更新2017年(平成29年)11月6日
29-95
2017年(平成29年)11月11日</t>
    <phoneticPr fontId="3"/>
  </si>
  <si>
    <t>更新2017年(平成29年)11月6日
29-96
2017年(平成29年)11月11日</t>
    <phoneticPr fontId="3"/>
  </si>
  <si>
    <t>－</t>
    <phoneticPr fontId="3"/>
  </si>
  <si>
    <t>いとう　しんや</t>
    <phoneticPr fontId="3"/>
  </si>
  <si>
    <t>広島県</t>
    <rPh sb="0" eb="3">
      <t>ヒロシマケン</t>
    </rPh>
    <phoneticPr fontId="3"/>
  </si>
  <si>
    <t>721-0958</t>
    <phoneticPr fontId="3"/>
  </si>
  <si>
    <t>福山市西新涯町二丁目6番19号</t>
    <rPh sb="0" eb="2">
      <t>フクヤマ</t>
    </rPh>
    <rPh sb="2" eb="3">
      <t>シ</t>
    </rPh>
    <rPh sb="3" eb="4">
      <t>ニシ</t>
    </rPh>
    <rPh sb="4" eb="5">
      <t>シン</t>
    </rPh>
    <rPh sb="5" eb="6">
      <t>ガイ</t>
    </rPh>
    <rPh sb="6" eb="7">
      <t>チョウ</t>
    </rPh>
    <rPh sb="7" eb="10">
      <t>ニチョウメ</t>
    </rPh>
    <rPh sb="11" eb="12">
      <t>バン</t>
    </rPh>
    <rPh sb="14" eb="15">
      <t>ゴウ</t>
    </rPh>
    <phoneticPr fontId="3"/>
  </si>
  <si>
    <t>（084）954-6336</t>
    <phoneticPr fontId="3"/>
  </si>
  <si>
    <t>（084）954-7176</t>
    <phoneticPr fontId="3"/>
  </si>
  <si>
    <t>shinya@kiyou-k.com</t>
    <phoneticPr fontId="3"/>
  </si>
  <si>
    <t>○</t>
    <phoneticPr fontId="3"/>
  </si>
  <si>
    <t>2017年（平成29年）12月11日
29-144
2017年（平成29年）12月26日</t>
    <phoneticPr fontId="3"/>
  </si>
  <si>
    <t>伊藤　真也</t>
    <rPh sb="0" eb="2">
      <t>イトウ</t>
    </rPh>
    <rPh sb="3" eb="5">
      <t>シンヤ</t>
    </rPh>
    <phoneticPr fontId="3"/>
  </si>
  <si>
    <t>有効年月日</t>
    <rPh sb="0" eb="2">
      <t>ユウコウ</t>
    </rPh>
    <rPh sb="2" eb="5">
      <t>ネンガッピ</t>
    </rPh>
    <phoneticPr fontId="3"/>
  </si>
  <si>
    <t>17(1)</t>
    <phoneticPr fontId="3"/>
  </si>
  <si>
    <t>2017年（平成29年）10月20日
29-126
2017年（平成29年）12月9日</t>
    <phoneticPr fontId="3"/>
  </si>
  <si>
    <t>2018年（平成30年）1月4日
29-127
2018年（平成30年）1月5日</t>
    <phoneticPr fontId="3"/>
  </si>
  <si>
    <t>2014年（平成26年）12月24日
26-127
2015年（平成27年）1月5日</t>
    <phoneticPr fontId="3"/>
  </si>
  <si>
    <t>かわいけんせつ　かぶしきかいしゃ　せっけいぶ</t>
    <phoneticPr fontId="3"/>
  </si>
  <si>
    <t>更新申請2015年（平成27年）3月2日
26-19
2015年（平成27年）3月8日</t>
    <phoneticPr fontId="3"/>
  </si>
  <si>
    <t>更新申請2018年（平成30年）1月18日
29-22
2018年（平成30年）3月8日</t>
    <phoneticPr fontId="3"/>
  </si>
  <si>
    <t>かぶしきかいしゃ　たけだぐみ　せっけいぶ</t>
    <phoneticPr fontId="3"/>
  </si>
  <si>
    <t>かぶしきかいしゃ　たけだぐみ　せっけいぶ</t>
    <phoneticPr fontId="3"/>
  </si>
  <si>
    <t>721-0961</t>
    <phoneticPr fontId="3"/>
  </si>
  <si>
    <t>721-0961</t>
    <phoneticPr fontId="3"/>
  </si>
  <si>
    <t>福山市明神町一丁目5番41号</t>
    <rPh sb="0" eb="2">
      <t>フクヤマ</t>
    </rPh>
    <rPh sb="2" eb="3">
      <t>シ</t>
    </rPh>
    <rPh sb="3" eb="6">
      <t>ミョウジンチョウ</t>
    </rPh>
    <rPh sb="6" eb="9">
      <t>イッチョウメ</t>
    </rPh>
    <rPh sb="10" eb="11">
      <t>バン</t>
    </rPh>
    <rPh sb="13" eb="14">
      <t>ゴウ</t>
    </rPh>
    <phoneticPr fontId="3"/>
  </si>
  <si>
    <t>（084）932-3300</t>
    <phoneticPr fontId="3"/>
  </si>
  <si>
    <t>（084）922-2464</t>
    <phoneticPr fontId="3"/>
  </si>
  <si>
    <t>かぶしきかいしゃ　ちゅうおうせっけい</t>
    <phoneticPr fontId="3"/>
  </si>
  <si>
    <t>18(1)</t>
    <phoneticPr fontId="3"/>
  </si>
  <si>
    <t>かぶしきかいしゃ　おき
いっきゅうけんちくしじむしょ</t>
    <phoneticPr fontId="3"/>
  </si>
  <si>
    <t>かぶしきかいしゃ　おき
いっきゅうけんちくしじむしょ</t>
    <phoneticPr fontId="3"/>
  </si>
  <si>
    <t>18(1)</t>
    <phoneticPr fontId="3"/>
  </si>
  <si>
    <t>2018年（平成30年）3月6日
29-24
2018年（平成30年）3月8日</t>
    <phoneticPr fontId="3"/>
  </si>
  <si>
    <t>2018年（平成30年）3月7日
29-26
2018年（平成30年）3月7日</t>
    <phoneticPr fontId="3"/>
  </si>
  <si>
    <t>更新2018年(平成30年)2月2日
29-104　住所等変更
2018年(平成30年)2月6日</t>
    <rPh sb="26" eb="28">
      <t>ジュウショ</t>
    </rPh>
    <rPh sb="28" eb="29">
      <t>トウ</t>
    </rPh>
    <rPh sb="29" eb="31">
      <t>ヘンコウ</t>
    </rPh>
    <phoneticPr fontId="3"/>
  </si>
  <si>
    <t>更新2018年(平成30年)2月2日
29-105　住所等変更
2018年(平成30年)2月6日</t>
    <rPh sb="26" eb="28">
      <t>ジュウショ</t>
    </rPh>
    <rPh sb="28" eb="29">
      <t>トウ</t>
    </rPh>
    <rPh sb="29" eb="31">
      <t>ヘンコウ</t>
    </rPh>
    <phoneticPr fontId="3"/>
  </si>
  <si>
    <t>有限会社　吉田建築設計事務所</t>
    <phoneticPr fontId="3"/>
  </si>
  <si>
    <t>ゆうげんかいしゃ　よしだけんちくせっけいじむしょ</t>
    <phoneticPr fontId="3"/>
  </si>
  <si>
    <t>更新申請2015年（平成27年）3月2日
26-9
2015年（平成27年）3月8日</t>
    <phoneticPr fontId="3"/>
  </si>
  <si>
    <t>2018年（平成30年）3月8日
29-9
2018年（平成30年）3月8日</t>
    <phoneticPr fontId="3"/>
  </si>
  <si>
    <t>こうだけんせつ　かぶしきかいしゃ
いっきゅうけんちくしじむしょ</t>
    <phoneticPr fontId="3"/>
  </si>
  <si>
    <t>こうだけんせつ　かぶしきかいしゃ
いっきゅうけんちくしじむしょ</t>
    <phoneticPr fontId="3"/>
  </si>
  <si>
    <t>2018年（平成30年）3月8日
29-7
2018年（平成30年）3月12日</t>
    <phoneticPr fontId="3"/>
  </si>
  <si>
    <t>2018年（平成30年）3月8日
29-8
2018年（平成30年）3月12日</t>
    <phoneticPr fontId="3"/>
  </si>
  <si>
    <t>更新申請2015年（平成27年）3月5日
26-15
2015年（平成27年）3月12日</t>
    <phoneticPr fontId="3"/>
  </si>
  <si>
    <t>2018年（平成30年）3月9日
29-15
2018年（平成30年）3月12日</t>
    <phoneticPr fontId="3"/>
  </si>
  <si>
    <t>2018年（平成30年）3月9日
29-16
2018年（平成30年）3月12日</t>
    <phoneticPr fontId="3"/>
  </si>
  <si>
    <t>いそだ　かずよし</t>
    <phoneticPr fontId="3"/>
  </si>
  <si>
    <t>あさひはうすこうぎょう　かぶしきかいしゃ
いっきゅうけんちくしじむしょ</t>
    <phoneticPr fontId="3"/>
  </si>
  <si>
    <t>更新申請2015年（平成27年）3月5日
26-20
2015年（平成27年）3月12日</t>
    <phoneticPr fontId="3"/>
  </si>
  <si>
    <t>2018年（平成30年）3月9日
29-20
2018年（平成30年）3月12日</t>
    <phoneticPr fontId="3"/>
  </si>
  <si>
    <t>ゆうげんかいしゃ　りにゅーあるじん
せっけいじむしょ</t>
    <phoneticPr fontId="3"/>
  </si>
  <si>
    <t>（084）973-6245</t>
    <phoneticPr fontId="3"/>
  </si>
  <si>
    <t>（084）973-6235</t>
    <phoneticPr fontId="3"/>
  </si>
  <si>
    <t>2018年（平成30年）3月12日
29-26　住所等変更
2018年（平成30年）3月12日</t>
    <rPh sb="24" eb="26">
      <t>ジュウショ</t>
    </rPh>
    <rPh sb="26" eb="27">
      <t>トウ</t>
    </rPh>
    <rPh sb="27" eb="29">
      <t>ヘンコウ</t>
    </rPh>
    <phoneticPr fontId="3"/>
  </si>
  <si>
    <t>2018年（平成30年）3月12日
29-47
2018年（平成30年）3月12日</t>
    <phoneticPr fontId="3"/>
  </si>
  <si>
    <t>サンセイハウジング　株式会社
建築設計事務所</t>
    <phoneticPr fontId="3"/>
  </si>
  <si>
    <t>さんせいはうじんぐ　かぶしきかいしゃ
けんちくせっけいじむしょ</t>
    <phoneticPr fontId="3"/>
  </si>
  <si>
    <t>更新申請2015年（平成27年）3月5日
26-49
2015年（平成27年）3月12日</t>
    <phoneticPr fontId="3"/>
  </si>
  <si>
    <t>2018年（平成30年）3月12日
29-49
2018年（平成30年）3月12日</t>
    <phoneticPr fontId="3"/>
  </si>
  <si>
    <t>すどうこうむてんせっけいじむしょ</t>
    <phoneticPr fontId="3"/>
  </si>
  <si>
    <t>2018年（平成30年）3月12日
29-57
2018年（平成30年）3月21日</t>
    <phoneticPr fontId="3"/>
  </si>
  <si>
    <t>ゆうげんかいしゃ　おおもりこうむてん
いっきゅうけんちくしじむしょ</t>
    <phoneticPr fontId="3"/>
  </si>
  <si>
    <t>更新申請2015年（平成27年）3月4日
26-14
2015年（平成27年）3月21日</t>
    <phoneticPr fontId="3"/>
  </si>
  <si>
    <t>2018年（平成30年）3月14日
29-14
2018年（平成30年）3月21日</t>
    <phoneticPr fontId="3"/>
  </si>
  <si>
    <t>ゆうげんかいしゃ　まことぐみ
いっきゅうけんちくしじむしょ</t>
    <phoneticPr fontId="3"/>
  </si>
  <si>
    <t>更新申請2015年（平成27年）3月5日
26-55
2015年（平成27年）3月21日</t>
    <phoneticPr fontId="3"/>
  </si>
  <si>
    <t>2018年（平成30年）3月14日
29-55
2018年（平成30年）3月21日</t>
    <phoneticPr fontId="3"/>
  </si>
  <si>
    <t>更新申請2015年（平成27年）3月3日
26-106
2015年（平成27年）3月21日</t>
    <phoneticPr fontId="3"/>
  </si>
  <si>
    <t>2018年（平成30年）3月16日
29-106
2018年（平成30年）3月21日</t>
    <phoneticPr fontId="3"/>
  </si>
  <si>
    <t>株式会社　ＫＥＩ設計
一級建築士事務所</t>
    <rPh sb="0" eb="4">
      <t>カブシキガイシャ</t>
    </rPh>
    <rPh sb="8" eb="10">
      <t>セッケイ</t>
    </rPh>
    <rPh sb="11" eb="13">
      <t>イッキュウ</t>
    </rPh>
    <rPh sb="13" eb="16">
      <t>ケンチクシ</t>
    </rPh>
    <rPh sb="16" eb="18">
      <t>ジム</t>
    </rPh>
    <rPh sb="18" eb="19">
      <t>ショ</t>
    </rPh>
    <phoneticPr fontId="3"/>
  </si>
  <si>
    <t>かぶしきかいしゃ　けいせっけい
いっきゅうけんちくしじむしょ</t>
    <phoneticPr fontId="3"/>
  </si>
  <si>
    <t>福山市引野町一丁目23番43号
レジデンス東福山　1F</t>
    <rPh sb="0" eb="2">
      <t>フクヤマ</t>
    </rPh>
    <rPh sb="2" eb="3">
      <t>シ</t>
    </rPh>
    <rPh sb="3" eb="6">
      <t>ヒキノチョウ</t>
    </rPh>
    <rPh sb="6" eb="9">
      <t>イッチョウメ</t>
    </rPh>
    <rPh sb="11" eb="12">
      <t>バン</t>
    </rPh>
    <rPh sb="14" eb="15">
      <t>ゴウ</t>
    </rPh>
    <rPh sb="21" eb="22">
      <t>ヒガシ</t>
    </rPh>
    <rPh sb="22" eb="24">
      <t>フクヤマ</t>
    </rPh>
    <phoneticPr fontId="3"/>
  </si>
  <si>
    <t>更新申請2015年（平成27年）3月3日
26-107
2015年（平成27年）3月21日</t>
    <phoneticPr fontId="3"/>
  </si>
  <si>
    <t>ほーむ　かぶしきかいしゃ
いっきゅうけんちくしじむしょ</t>
    <phoneticPr fontId="3"/>
  </si>
  <si>
    <t>期間満了により登録抹消
2012年5月28日</t>
    <phoneticPr fontId="3"/>
  </si>
  <si>
    <t>期間満了により登録抹消
2018年3月22日</t>
    <phoneticPr fontId="3"/>
  </si>
  <si>
    <t>株式会社　宮本都市アークズ</t>
    <phoneticPr fontId="3"/>
  </si>
  <si>
    <t>かぶしきかいしゃ　みやもととしあーくず</t>
    <phoneticPr fontId="3"/>
  </si>
  <si>
    <t>更新申請2015年（平成27年）3月4日
27-13
2015年（平成27年）4月3日</t>
    <phoneticPr fontId="3"/>
  </si>
  <si>
    <t>更新申請2018年（平成30年）3月28日
30-13
2018年（平成30年）4月3日</t>
    <phoneticPr fontId="3"/>
  </si>
  <si>
    <t>株式会社　瀬戸内不動産鑑定事務所</t>
    <phoneticPr fontId="3"/>
  </si>
  <si>
    <t>かぶしきかいしゃ　せとうちふどうさんかんていじむしょ</t>
    <phoneticPr fontId="3"/>
  </si>
  <si>
    <t>更新申請2015年（平成27年）4月1日
27-62
2015年（平成27年）4月3日</t>
    <phoneticPr fontId="3"/>
  </si>
  <si>
    <t>清川　雅樹</t>
    <rPh sb="0" eb="2">
      <t>キヨカワ</t>
    </rPh>
    <rPh sb="3" eb="5">
      <t>マサキ</t>
    </rPh>
    <phoneticPr fontId="3"/>
  </si>
  <si>
    <t>きよかわ　まさき</t>
    <phoneticPr fontId="3"/>
  </si>
  <si>
    <t>アン建築設計事務所</t>
    <rPh sb="2" eb="4">
      <t>ケンチク</t>
    </rPh>
    <rPh sb="4" eb="6">
      <t>セッケイ</t>
    </rPh>
    <rPh sb="6" eb="8">
      <t>ジム</t>
    </rPh>
    <rPh sb="8" eb="9">
      <t>ショ</t>
    </rPh>
    <phoneticPr fontId="3"/>
  </si>
  <si>
    <t>あんけんちくせっけいじむしょ</t>
    <phoneticPr fontId="3"/>
  </si>
  <si>
    <t>15（2）</t>
    <phoneticPr fontId="3"/>
  </si>
  <si>
    <t>720-0003</t>
    <phoneticPr fontId="3"/>
  </si>
  <si>
    <t>福山市御幸町森脇451-1</t>
    <rPh sb="0" eb="2">
      <t>フクヤマ</t>
    </rPh>
    <rPh sb="2" eb="3">
      <t>シ</t>
    </rPh>
    <rPh sb="3" eb="6">
      <t>ミユキチョウ</t>
    </rPh>
    <rPh sb="6" eb="8">
      <t>モリワキ</t>
    </rPh>
    <phoneticPr fontId="3"/>
  </si>
  <si>
    <t>（084）983-2667</t>
    <phoneticPr fontId="3"/>
  </si>
  <si>
    <t>（084）983-2668</t>
    <phoneticPr fontId="3"/>
  </si>
  <si>
    <t>kiyo823@carrot.ocn.ne.jp</t>
    <phoneticPr fontId="3"/>
  </si>
  <si>
    <t>広島県知事登録　第　16863　号</t>
    <rPh sb="0" eb="2">
      <t>ヒロシマ</t>
    </rPh>
    <rPh sb="2" eb="5">
      <t>ケンチジ</t>
    </rPh>
    <phoneticPr fontId="3"/>
  </si>
  <si>
    <t>2017年（平成29年）12月20日
29-145
2017年（平成29年）12月27日</t>
    <phoneticPr fontId="3"/>
  </si>
  <si>
    <t>株式会社 川﨑建設
一級建築士事務所</t>
    <rPh sb="0" eb="4">
      <t>カブシキガイシャ</t>
    </rPh>
    <rPh sb="5" eb="7">
      <t>カワサキ</t>
    </rPh>
    <rPh sb="7" eb="9">
      <t>ケンセツ</t>
    </rPh>
    <rPh sb="10" eb="12">
      <t>イッキュウ</t>
    </rPh>
    <rPh sb="12" eb="15">
      <t>ケンチクシ</t>
    </rPh>
    <rPh sb="15" eb="17">
      <t>ジム</t>
    </rPh>
    <rPh sb="17" eb="18">
      <t>ショ</t>
    </rPh>
    <phoneticPr fontId="3"/>
  </si>
  <si>
    <t>かぶしきかいしゃ　かわさきけんせつ
いっきゅうけんちくしじむしょ</t>
    <phoneticPr fontId="3"/>
  </si>
  <si>
    <t>2018年（平成30年）3月19日
29-107
2018年（平成30年）3月21日</t>
    <phoneticPr fontId="3"/>
  </si>
  <si>
    <t>2018年（平成30年）3月30日
29-108
2018年（平成30年）4月9日</t>
    <phoneticPr fontId="3"/>
  </si>
  <si>
    <t>枝廣　浩一</t>
    <rPh sb="0" eb="1">
      <t>エダ</t>
    </rPh>
    <rPh sb="3" eb="5">
      <t>コウイチ</t>
    </rPh>
    <phoneticPr fontId="3"/>
  </si>
  <si>
    <t>えだひろ　こういち</t>
    <phoneticPr fontId="3"/>
  </si>
  <si>
    <t>すみともふどうさんかぶしきかいしゃじゅうたくさいせいじぎょうほんぶ　いっきゅうけんちくしじむしょ</t>
    <phoneticPr fontId="3"/>
  </si>
  <si>
    <t>東京都</t>
    <rPh sb="0" eb="3">
      <t>トウキョウト</t>
    </rPh>
    <phoneticPr fontId="3"/>
  </si>
  <si>
    <t>160-0023</t>
    <phoneticPr fontId="3"/>
  </si>
  <si>
    <t>東京都新宿区西新宿2-6-1</t>
    <rPh sb="0" eb="3">
      <t>トウキョウト</t>
    </rPh>
    <rPh sb="3" eb="6">
      <t>シンジュクク</t>
    </rPh>
    <rPh sb="6" eb="7">
      <t>ニシ</t>
    </rPh>
    <rPh sb="7" eb="9">
      <t>シンジュク</t>
    </rPh>
    <phoneticPr fontId="3"/>
  </si>
  <si>
    <t>（084）973-5580</t>
    <phoneticPr fontId="3"/>
  </si>
  <si>
    <t>（084）973-5581</t>
    <phoneticPr fontId="3"/>
  </si>
  <si>
    <t>edahiro.kouichi@sumitomo-rd.co.jp</t>
    <phoneticPr fontId="3"/>
  </si>
  <si>
    <t>大臣登録　第　257142　号</t>
    <phoneticPr fontId="3"/>
  </si>
  <si>
    <t>2018年（平成30年）3月30日
29-146
2018年（平成30年）3月30日</t>
    <phoneticPr fontId="3"/>
  </si>
  <si>
    <t>たなべ　しんや</t>
    <phoneticPr fontId="3"/>
  </si>
  <si>
    <t>tanabe.shinya@sumitomo-rd.co.jp</t>
    <phoneticPr fontId="3"/>
  </si>
  <si>
    <t>岡山県知事登録　第　11367　号</t>
    <rPh sb="0" eb="2">
      <t>オカヤマ</t>
    </rPh>
    <rPh sb="2" eb="5">
      <t>ケンチジ</t>
    </rPh>
    <phoneticPr fontId="3"/>
  </si>
  <si>
    <t>2018年（平成30年）5月17日
30-147
2018年（平成30年）5月 日</t>
    <phoneticPr fontId="3"/>
  </si>
  <si>
    <t>広畑　慶次</t>
    <rPh sb="0" eb="2">
      <t>ヒロハタ</t>
    </rPh>
    <rPh sb="3" eb="5">
      <t>ケイジ</t>
    </rPh>
    <phoneticPr fontId="3"/>
  </si>
  <si>
    <t>ひろはた　けいじ</t>
    <phoneticPr fontId="3"/>
  </si>
  <si>
    <t>hirohata.keiji@sumitomo-rd.co.jp</t>
    <phoneticPr fontId="3"/>
  </si>
  <si>
    <t>広島県知事登録　第　9035　号</t>
    <rPh sb="0" eb="2">
      <t>ヒロシマ</t>
    </rPh>
    <rPh sb="2" eb="5">
      <t>ケンチジ</t>
    </rPh>
    <phoneticPr fontId="3"/>
  </si>
  <si>
    <t>2018年（平成30年）5月17日
30-148
2018年（平成30年）5月 日</t>
    <phoneticPr fontId="3"/>
  </si>
  <si>
    <t>2018年（平成30年）5月17日
30-149
2018年（平成30年）5月 日</t>
    <phoneticPr fontId="3"/>
  </si>
  <si>
    <t>住友不動産株式会社住宅再生事業本部
一級建築士事務所</t>
    <rPh sb="0" eb="2">
      <t>スミトモ</t>
    </rPh>
    <rPh sb="2" eb="5">
      <t>フドウサン</t>
    </rPh>
    <rPh sb="5" eb="7">
      <t>カブシキ</t>
    </rPh>
    <rPh sb="7" eb="9">
      <t>カイシャ</t>
    </rPh>
    <rPh sb="9" eb="11">
      <t>ジュウタク</t>
    </rPh>
    <rPh sb="11" eb="13">
      <t>サイセイ</t>
    </rPh>
    <rPh sb="13" eb="15">
      <t>ジギョウ</t>
    </rPh>
    <rPh sb="15" eb="17">
      <t>ホンブ</t>
    </rPh>
    <rPh sb="18" eb="20">
      <t>イッキュウ</t>
    </rPh>
    <rPh sb="20" eb="22">
      <t>ケンチク</t>
    </rPh>
    <rPh sb="22" eb="23">
      <t>シ</t>
    </rPh>
    <rPh sb="23" eb="25">
      <t>ジム</t>
    </rPh>
    <rPh sb="25" eb="26">
      <t>ショ</t>
    </rPh>
    <phoneticPr fontId="3"/>
  </si>
  <si>
    <t>住友不動産株式会社住宅再生事業本部
一級建築士事務所</t>
    <phoneticPr fontId="3"/>
  </si>
  <si>
    <t>更新2018年(平成30年)6月7日
30-111
2018年(平成30年)6月14日</t>
    <rPh sb="0" eb="2">
      <t>コウシン</t>
    </rPh>
    <rPh sb="6" eb="7">
      <t>ネン</t>
    </rPh>
    <rPh sb="8" eb="10">
      <t>ヘイセイ</t>
    </rPh>
    <rPh sb="12" eb="13">
      <t>ネン</t>
    </rPh>
    <rPh sb="15" eb="16">
      <t>ガツ</t>
    </rPh>
    <rPh sb="17" eb="18">
      <t>ニチ</t>
    </rPh>
    <rPh sb="30" eb="31">
      <t>ネン</t>
    </rPh>
    <rPh sb="32" eb="34">
      <t>ヘイセイ</t>
    </rPh>
    <rPh sb="36" eb="37">
      <t>ネン</t>
    </rPh>
    <rPh sb="39" eb="40">
      <t>ガツ</t>
    </rPh>
    <rPh sb="42" eb="43">
      <t>ニチ</t>
    </rPh>
    <phoneticPr fontId="3"/>
  </si>
  <si>
    <t>更新申請2018年（平成30年）6月13日
30-130
2018年（平成30年）7月27日</t>
    <rPh sb="0" eb="2">
      <t>コウシン</t>
    </rPh>
    <rPh sb="2" eb="4">
      <t>シンセイ</t>
    </rPh>
    <rPh sb="8" eb="9">
      <t>ネン</t>
    </rPh>
    <rPh sb="10" eb="12">
      <t>ヘイセイ</t>
    </rPh>
    <rPh sb="14" eb="15">
      <t>ネン</t>
    </rPh>
    <rPh sb="17" eb="18">
      <t>ガツ</t>
    </rPh>
    <rPh sb="20" eb="21">
      <t>ニチ</t>
    </rPh>
    <phoneticPr fontId="3"/>
  </si>
  <si>
    <t>2018年（平成30年）6月15日
30-128
2018年（平成30年）6月25日</t>
    <phoneticPr fontId="3"/>
  </si>
  <si>
    <t>2018年（平成30年）6月20日
30-129
2018年（平成30年）7月1日</t>
    <phoneticPr fontId="3"/>
  </si>
  <si>
    <t>17(1)</t>
    <phoneticPr fontId="3"/>
  </si>
  <si>
    <t>更新申請2018年（平成30年）6月18日
30－113
2018年（平成30年）7月27日</t>
    <rPh sb="0" eb="2">
      <t>コウシン</t>
    </rPh>
    <rPh sb="2" eb="4">
      <t>シンセイ</t>
    </rPh>
    <phoneticPr fontId="3"/>
  </si>
  <si>
    <t>更新申請2018年（平成30年）7月9日
30－114
2018年（平成30年）7月31日</t>
    <rPh sb="0" eb="2">
      <t>コウシン</t>
    </rPh>
    <rPh sb="2" eb="4">
      <t>シンセイ</t>
    </rPh>
    <phoneticPr fontId="3"/>
  </si>
  <si>
    <t>更新申請2018年（平成30年）7月9日
30－115
2018年（平成30年）7月31日</t>
    <rPh sb="0" eb="2">
      <t>コウシン</t>
    </rPh>
    <rPh sb="2" eb="4">
      <t>シンセイ</t>
    </rPh>
    <phoneticPr fontId="3"/>
  </si>
  <si>
    <t>yk-kabu@yasumichi.co.jp</t>
    <phoneticPr fontId="3"/>
  </si>
  <si>
    <t>26－4</t>
  </si>
  <si>
    <t>26－5</t>
  </si>
  <si>
    <t>29－9</t>
  </si>
  <si>
    <t>29－24</t>
  </si>
  <si>
    <t>29－49</t>
  </si>
  <si>
    <t>30－62</t>
  </si>
  <si>
    <t>20－63</t>
  </si>
  <si>
    <t>26－64</t>
  </si>
  <si>
    <t>27－77</t>
  </si>
  <si>
    <t>29－104</t>
  </si>
  <si>
    <t>29－125</t>
  </si>
  <si>
    <t>28－137</t>
  </si>
  <si>
    <t>28－141</t>
  </si>
  <si>
    <t>29－146</t>
  </si>
  <si>
    <t>一般社団法人広島県建築士事務所協会</t>
  </si>
  <si>
    <t>一般社団法人岡山県建築士会</t>
    <rPh sb="6" eb="8">
      <t>オカヤマ</t>
    </rPh>
    <phoneticPr fontId="3"/>
  </si>
  <si>
    <t>一般社団法人広島県建築士事務所協会</t>
    <rPh sb="6" eb="9">
      <t>ヒロシマケン</t>
    </rPh>
    <rPh sb="9" eb="12">
      <t>ケンチクシ</t>
    </rPh>
    <rPh sb="12" eb="14">
      <t>ジム</t>
    </rPh>
    <rPh sb="14" eb="15">
      <t>ショ</t>
    </rPh>
    <rPh sb="15" eb="17">
      <t>キョウカイ</t>
    </rPh>
    <phoneticPr fontId="3"/>
  </si>
  <si>
    <t>一般社団法人広島県建築士事務所協会</t>
    <rPh sb="6" eb="9">
      <t>ヒロシマケン</t>
    </rPh>
    <rPh sb="9" eb="11">
      <t>ケンチク</t>
    </rPh>
    <rPh sb="11" eb="12">
      <t>シ</t>
    </rPh>
    <rPh sb="12" eb="14">
      <t>ジム</t>
    </rPh>
    <rPh sb="14" eb="15">
      <t>ショ</t>
    </rPh>
    <rPh sb="15" eb="17">
      <t>キョウカイ</t>
    </rPh>
    <phoneticPr fontId="3"/>
  </si>
  <si>
    <t>一般社団法人広島県建築士事務所協会
日本木造住宅耐震補強事業者協同組合</t>
    <rPh sb="18" eb="20">
      <t>ニホン</t>
    </rPh>
    <rPh sb="20" eb="21">
      <t>モク</t>
    </rPh>
    <rPh sb="21" eb="22">
      <t>ゾウ</t>
    </rPh>
    <rPh sb="22" eb="24">
      <t>ジュウタク</t>
    </rPh>
    <rPh sb="24" eb="26">
      <t>タイシン</t>
    </rPh>
    <rPh sb="26" eb="28">
      <t>ホキョウ</t>
    </rPh>
    <rPh sb="28" eb="31">
      <t>ジギョウシャ</t>
    </rPh>
    <rPh sb="31" eb="33">
      <t>キョウドウ</t>
    </rPh>
    <rPh sb="33" eb="35">
      <t>クミアイ</t>
    </rPh>
    <phoneticPr fontId="3"/>
  </si>
  <si>
    <t>公益社団法人広島県建築士会
一般社団法人広島県建築士事務所協会</t>
  </si>
  <si>
    <t>公益社団法人広島県建築士会</t>
  </si>
  <si>
    <t>公益社団法人広島県建築士会
特定非営利活動法人（NPO法人）広島耐震マイスター倶楽部</t>
  </si>
  <si>
    <t>公益社団法人広島県建築士会</t>
    <phoneticPr fontId="3"/>
  </si>
  <si>
    <t>－</t>
    <phoneticPr fontId="3"/>
  </si>
  <si>
    <t>-</t>
    <phoneticPr fontId="3"/>
  </si>
  <si>
    <t>亀山　哲</t>
    <rPh sb="0" eb="2">
      <t>カメヤマ</t>
    </rPh>
    <rPh sb="3" eb="4">
      <t>テツ</t>
    </rPh>
    <phoneticPr fontId="3"/>
  </si>
  <si>
    <t>かめやま　てつ</t>
    <phoneticPr fontId="3"/>
  </si>
  <si>
    <t>かぶしきかいしゃたけだぐみ　せっけいぶ</t>
    <phoneticPr fontId="3"/>
  </si>
  <si>
    <t>株式会社武田組　設計部</t>
    <rPh sb="0" eb="2">
      <t>カブシキ</t>
    </rPh>
    <rPh sb="2" eb="4">
      <t>カイシャ</t>
    </rPh>
    <rPh sb="4" eb="7">
      <t>タケダグミ</t>
    </rPh>
    <rPh sb="8" eb="10">
      <t>セッケイ</t>
    </rPh>
    <rPh sb="10" eb="11">
      <t>ブ</t>
    </rPh>
    <phoneticPr fontId="3"/>
  </si>
  <si>
    <t>16(1)</t>
    <phoneticPr fontId="3"/>
  </si>
  <si>
    <t>0331</t>
    <phoneticPr fontId="3"/>
  </si>
  <si>
    <t>721-0961</t>
    <phoneticPr fontId="3"/>
  </si>
  <si>
    <t>福山市明神町1丁目5番41号</t>
    <rPh sb="0" eb="3">
      <t>フクヤマシ</t>
    </rPh>
    <rPh sb="3" eb="6">
      <t>ミョウジンチョウ</t>
    </rPh>
    <rPh sb="7" eb="9">
      <t>チョウメ</t>
    </rPh>
    <rPh sb="10" eb="11">
      <t>バン</t>
    </rPh>
    <rPh sb="13" eb="14">
      <t>ゴウ</t>
    </rPh>
    <phoneticPr fontId="3"/>
  </si>
  <si>
    <t>（084）922-2464</t>
    <phoneticPr fontId="3"/>
  </si>
  <si>
    <t>田中　亮三</t>
    <rPh sb="0" eb="2">
      <t>タナカ</t>
    </rPh>
    <rPh sb="3" eb="4">
      <t>リョウ</t>
    </rPh>
    <rPh sb="4" eb="5">
      <t>サン</t>
    </rPh>
    <phoneticPr fontId="3"/>
  </si>
  <si>
    <t>たなか　りょうぞう</t>
    <phoneticPr fontId="3"/>
  </si>
  <si>
    <t>ry.tanaka@takeda-g.co.jp</t>
    <phoneticPr fontId="3"/>
  </si>
  <si>
    <t>t.kameyama@takeda-g.co.jp</t>
    <phoneticPr fontId="3"/>
  </si>
  <si>
    <t>広島県知事登録　第　219318　号</t>
    <rPh sb="0" eb="2">
      <t>ヒロシマ</t>
    </rPh>
    <rPh sb="2" eb="5">
      <t>ケンチジ</t>
    </rPh>
    <phoneticPr fontId="3"/>
  </si>
  <si>
    <t>（084）922-2464</t>
    <phoneticPr fontId="3"/>
  </si>
  <si>
    <t>抹消の申し出により登録抹消
2018年（平成30年）8月　　日</t>
    <phoneticPr fontId="3"/>
  </si>
  <si>
    <t>2018年（平成30年）8月2日
30-131
2018年（平成30年）9月3日</t>
    <rPh sb="4" eb="5">
      <t>ネン</t>
    </rPh>
    <rPh sb="6" eb="8">
      <t>ヘイセイ</t>
    </rPh>
    <rPh sb="10" eb="11">
      <t>ネン</t>
    </rPh>
    <rPh sb="13" eb="14">
      <t>ガツ</t>
    </rPh>
    <rPh sb="15" eb="16">
      <t>ニチ</t>
    </rPh>
    <rPh sb="28" eb="29">
      <t>ネン</t>
    </rPh>
    <rPh sb="30" eb="32">
      <t>ヘイセイ</t>
    </rPh>
    <rPh sb="34" eb="35">
      <t>ネン</t>
    </rPh>
    <rPh sb="37" eb="38">
      <t>ガツ</t>
    </rPh>
    <rPh sb="39" eb="40">
      <t>ニチ</t>
    </rPh>
    <phoneticPr fontId="3"/>
  </si>
  <si>
    <t>（084）932-3300</t>
    <phoneticPr fontId="3"/>
  </si>
  <si>
    <t>だんじょう　きんご</t>
    <phoneticPr fontId="3"/>
  </si>
  <si>
    <t>ひらかわ　けんじ</t>
    <phoneticPr fontId="3"/>
  </si>
  <si>
    <t>更新申請2018年（平成30年）8月27日
30-116
2018年（平成30年）9月11日</t>
    <rPh sb="0" eb="2">
      <t>コウシン</t>
    </rPh>
    <rPh sb="2" eb="4">
      <t>シンセイ</t>
    </rPh>
    <rPh sb="8" eb="9">
      <t>ネン</t>
    </rPh>
    <rPh sb="10" eb="12">
      <t>ヘイセイ</t>
    </rPh>
    <rPh sb="14" eb="15">
      <t>ネン</t>
    </rPh>
    <rPh sb="17" eb="18">
      <t>ガツ</t>
    </rPh>
    <rPh sb="20" eb="21">
      <t>ニチ</t>
    </rPh>
    <rPh sb="33" eb="34">
      <t>ネン</t>
    </rPh>
    <rPh sb="35" eb="37">
      <t>ヘイセイ</t>
    </rPh>
    <rPh sb="39" eb="40">
      <t>ネン</t>
    </rPh>
    <rPh sb="42" eb="43">
      <t>ガツ</t>
    </rPh>
    <rPh sb="45" eb="46">
      <t>ニチ</t>
    </rPh>
    <phoneticPr fontId="3"/>
  </si>
  <si>
    <t>更新申請2018年（平成30年）8月27日
30-117
2018年（平成30年）9月11日</t>
    <rPh sb="33" eb="34">
      <t>ネン</t>
    </rPh>
    <rPh sb="35" eb="37">
      <t>ヘイセイ</t>
    </rPh>
    <rPh sb="39" eb="40">
      <t>ネン</t>
    </rPh>
    <rPh sb="42" eb="43">
      <t>ガツ</t>
    </rPh>
    <rPh sb="45" eb="46">
      <t>ニチ</t>
    </rPh>
    <phoneticPr fontId="3"/>
  </si>
  <si>
    <t>更新申請2018年（平成30年）9月21日
30-118
2018年（平成30年）10月24日</t>
    <rPh sb="0" eb="2">
      <t>コウシン</t>
    </rPh>
    <rPh sb="2" eb="4">
      <t>シンセイ</t>
    </rPh>
    <rPh sb="8" eb="9">
      <t>ネン</t>
    </rPh>
    <rPh sb="10" eb="12">
      <t>ヘイセイ</t>
    </rPh>
    <rPh sb="14" eb="15">
      <t>ネン</t>
    </rPh>
    <rPh sb="17" eb="18">
      <t>ガツ</t>
    </rPh>
    <rPh sb="20" eb="21">
      <t>ニチ</t>
    </rPh>
    <rPh sb="33" eb="34">
      <t>ネン</t>
    </rPh>
    <rPh sb="35" eb="37">
      <t>ヘイセイ</t>
    </rPh>
    <rPh sb="39" eb="40">
      <t>ネン</t>
    </rPh>
    <rPh sb="43" eb="44">
      <t>ガツ</t>
    </rPh>
    <rPh sb="46" eb="47">
      <t>ニチ</t>
    </rPh>
    <phoneticPr fontId="3"/>
  </si>
  <si>
    <t>更新2019年（平成31年）1月25日
30-71
2019年（平成31年）4月11日</t>
    <phoneticPr fontId="3"/>
  </si>
  <si>
    <t>更新2016年（平成28年）1月28日
27-74
2016年（平成28年）3月28日</t>
    <phoneticPr fontId="3"/>
  </si>
  <si>
    <t>更新2019年（平成31年）1月30日
30-74
2019年（平成31年）3月28日</t>
    <phoneticPr fontId="3"/>
  </si>
  <si>
    <t>いっきゅうけんちくしじむしょ
せたがやあーとびれっじ</t>
    <phoneticPr fontId="3"/>
  </si>
  <si>
    <t>156-0057</t>
    <phoneticPr fontId="3"/>
  </si>
  <si>
    <t>東京都世田谷区上北沢1-20-14</t>
    <rPh sb="0" eb="3">
      <t>トウキョウト</t>
    </rPh>
    <rPh sb="3" eb="7">
      <t>セタガヤク</t>
    </rPh>
    <rPh sb="7" eb="8">
      <t>カミ</t>
    </rPh>
    <rPh sb="8" eb="10">
      <t>キタザワ</t>
    </rPh>
    <phoneticPr fontId="3"/>
  </si>
  <si>
    <t>公益社団法人日本建築家協会</t>
    <rPh sb="0" eb="2">
      <t>コウエキ</t>
    </rPh>
    <rPh sb="6" eb="8">
      <t>ニホン</t>
    </rPh>
    <rPh sb="8" eb="10">
      <t>ケンチク</t>
    </rPh>
    <rPh sb="10" eb="11">
      <t>イエ</t>
    </rPh>
    <rPh sb="11" eb="13">
      <t>キョウカイ</t>
    </rPh>
    <phoneticPr fontId="3"/>
  </si>
  <si>
    <t>-</t>
    <phoneticPr fontId="3"/>
  </si>
  <si>
    <t>2019年（平成31年）2月8日
31-132
2019年（平成31年）4月20日</t>
    <phoneticPr fontId="3"/>
  </si>
  <si>
    <t>2019年（平成31年）2月7日　変更
28-138
2019年（平成31年）2月13日</t>
    <rPh sb="4" eb="5">
      <t>ネン</t>
    </rPh>
    <rPh sb="6" eb="8">
      <t>ヘイセイ</t>
    </rPh>
    <rPh sb="10" eb="11">
      <t>ネン</t>
    </rPh>
    <rPh sb="13" eb="14">
      <t>ガツ</t>
    </rPh>
    <rPh sb="15" eb="16">
      <t>ニチ</t>
    </rPh>
    <rPh sb="17" eb="19">
      <t>ヘンコウ</t>
    </rPh>
    <rPh sb="31" eb="32">
      <t>ネン</t>
    </rPh>
    <rPh sb="33" eb="35">
      <t>ヘイセイ</t>
    </rPh>
    <rPh sb="37" eb="38">
      <t>ネン</t>
    </rPh>
    <rPh sb="40" eb="41">
      <t>ガツ</t>
    </rPh>
    <rPh sb="43" eb="44">
      <t>ニチ</t>
    </rPh>
    <phoneticPr fontId="3"/>
  </si>
  <si>
    <t>小西　琢真</t>
    <rPh sb="0" eb="2">
      <t>コニシ</t>
    </rPh>
    <rPh sb="3" eb="5">
      <t>タクマ</t>
    </rPh>
    <phoneticPr fontId="3"/>
  </si>
  <si>
    <t>こにし　たくま</t>
    <phoneticPr fontId="3"/>
  </si>
  <si>
    <t>かぶしきがいしゃ　こにしけんちくせっけいじむしょ</t>
    <phoneticPr fontId="3"/>
  </si>
  <si>
    <t>17(1)</t>
    <phoneticPr fontId="3"/>
  </si>
  <si>
    <t>0861</t>
    <phoneticPr fontId="3"/>
  </si>
  <si>
    <t>722-0035</t>
    <phoneticPr fontId="3"/>
  </si>
  <si>
    <t>尾道市土堂二丁目8番11号</t>
    <rPh sb="0" eb="3">
      <t>オノミチシ</t>
    </rPh>
    <rPh sb="3" eb="4">
      <t>ツチ</t>
    </rPh>
    <rPh sb="4" eb="5">
      <t>ドウ</t>
    </rPh>
    <rPh sb="5" eb="8">
      <t>ニチョウメ</t>
    </rPh>
    <rPh sb="9" eb="10">
      <t>バン</t>
    </rPh>
    <rPh sb="12" eb="13">
      <t>ゴウ</t>
    </rPh>
    <phoneticPr fontId="3"/>
  </si>
  <si>
    <t>konia@bbbn.jp</t>
    <phoneticPr fontId="3"/>
  </si>
  <si>
    <t>一般社団法人広島県建築士事務所協会</t>
    <phoneticPr fontId="3"/>
  </si>
  <si>
    <t>2018年（平成30年）7月31日
30-150
2018年（平成30年）8月8日</t>
    <rPh sb="4" eb="5">
      <t>ネン</t>
    </rPh>
    <rPh sb="6" eb="8">
      <t>ヘイセイ</t>
    </rPh>
    <rPh sb="10" eb="11">
      <t>ネン</t>
    </rPh>
    <rPh sb="13" eb="14">
      <t>ガツ</t>
    </rPh>
    <rPh sb="16" eb="17">
      <t>ニチ</t>
    </rPh>
    <rPh sb="40" eb="41">
      <t>ニチ</t>
    </rPh>
    <phoneticPr fontId="3"/>
  </si>
  <si>
    <t>2018年（平成30年）7月31日
30-151
2018年（平成30年）8月8日</t>
    <rPh sb="4" eb="5">
      <t>ネン</t>
    </rPh>
    <rPh sb="6" eb="8">
      <t>ヘイセイ</t>
    </rPh>
    <rPh sb="10" eb="11">
      <t>ネン</t>
    </rPh>
    <rPh sb="13" eb="14">
      <t>ガツ</t>
    </rPh>
    <rPh sb="16" eb="17">
      <t>ニチ</t>
    </rPh>
    <rPh sb="40" eb="41">
      <t>ニチ</t>
    </rPh>
    <phoneticPr fontId="3"/>
  </si>
  <si>
    <t>（0848）23-4527</t>
    <phoneticPr fontId="3"/>
  </si>
  <si>
    <t>（0848）23-5171</t>
    <phoneticPr fontId="3"/>
  </si>
  <si>
    <t>2019年（平成31年）2月21日
30-152
2019年（平成31年）3月1日</t>
    <rPh sb="4" eb="5">
      <t>ネン</t>
    </rPh>
    <rPh sb="6" eb="8">
      <t>ヘイセイ</t>
    </rPh>
    <rPh sb="10" eb="11">
      <t>ネン</t>
    </rPh>
    <rPh sb="13" eb="14">
      <t>ガツ</t>
    </rPh>
    <rPh sb="16" eb="17">
      <t>ニチ</t>
    </rPh>
    <rPh sb="40" eb="41">
      <t>ニチ</t>
    </rPh>
    <phoneticPr fontId="3"/>
  </si>
  <si>
    <t>更新2019年（平成31年）3月18日
30-78
2019年（平成31年）3月28日</t>
    <phoneticPr fontId="3"/>
  </si>
  <si>
    <t>inoue-setubi@joy.ne.jp</t>
    <phoneticPr fontId="3"/>
  </si>
  <si>
    <t>高屋工務店株式会社
一級建築士事務所</t>
    <rPh sb="0" eb="2">
      <t>タカヤ</t>
    </rPh>
    <rPh sb="2" eb="5">
      <t>コウムテン</t>
    </rPh>
    <rPh sb="5" eb="9">
      <t>カブシキガイシャ</t>
    </rPh>
    <rPh sb="10" eb="12">
      <t>イッキュウ</t>
    </rPh>
    <rPh sb="12" eb="15">
      <t>ケンチクシ</t>
    </rPh>
    <rPh sb="15" eb="17">
      <t>ジム</t>
    </rPh>
    <rPh sb="17" eb="18">
      <t>ショ</t>
    </rPh>
    <phoneticPr fontId="3"/>
  </si>
  <si>
    <t>※建築士事務所名の変更あり
更新2019年（平成31年）4月4日
31-79
2019年（平成31年）6月4日</t>
    <rPh sb="1" eb="4">
      <t>ケンチクシ</t>
    </rPh>
    <rPh sb="4" eb="6">
      <t>ジム</t>
    </rPh>
    <rPh sb="6" eb="7">
      <t>ショ</t>
    </rPh>
    <rPh sb="7" eb="8">
      <t>メイ</t>
    </rPh>
    <rPh sb="9" eb="11">
      <t>ヘンコウ</t>
    </rPh>
    <rPh sb="14" eb="16">
      <t>コウシン</t>
    </rPh>
    <rPh sb="20" eb="21">
      <t>ネン</t>
    </rPh>
    <rPh sb="22" eb="24">
      <t>ヘイセイ</t>
    </rPh>
    <rPh sb="26" eb="27">
      <t>ネン</t>
    </rPh>
    <rPh sb="29" eb="30">
      <t>ガツ</t>
    </rPh>
    <rPh sb="31" eb="32">
      <t>ニチ</t>
    </rPh>
    <rPh sb="43" eb="44">
      <t>ネン</t>
    </rPh>
    <rPh sb="45" eb="47">
      <t>ヘイセイ</t>
    </rPh>
    <rPh sb="49" eb="50">
      <t>ネン</t>
    </rPh>
    <rPh sb="52" eb="53">
      <t>ガツ</t>
    </rPh>
    <rPh sb="54" eb="55">
      <t>ニチ</t>
    </rPh>
    <phoneticPr fontId="3"/>
  </si>
  <si>
    <t>抹消の申し出により登録抹消
2019年（平成31年）3月29日</t>
    <rPh sb="0" eb="2">
      <t>マッショウ</t>
    </rPh>
    <rPh sb="3" eb="4">
      <t>モウ</t>
    </rPh>
    <rPh sb="5" eb="6">
      <t>デ</t>
    </rPh>
    <rPh sb="9" eb="11">
      <t>トウロク</t>
    </rPh>
    <rPh sb="11" eb="13">
      <t>マッショウ</t>
    </rPh>
    <rPh sb="18" eb="19">
      <t>ネン</t>
    </rPh>
    <rPh sb="20" eb="22">
      <t>ヘイセイ</t>
    </rPh>
    <rPh sb="24" eb="25">
      <t>ネン</t>
    </rPh>
    <rPh sb="27" eb="28">
      <t>ガツ</t>
    </rPh>
    <rPh sb="30" eb="31">
      <t>ニチ</t>
    </rPh>
    <phoneticPr fontId="3"/>
  </si>
  <si>
    <t>2019.1.22　本人tel　病気のため難しい
2019.3.11　本人tel　同上　→3.29　登録抹消</t>
    <rPh sb="16" eb="18">
      <t>ビョウキ</t>
    </rPh>
    <rPh sb="21" eb="22">
      <t>ムズカ</t>
    </rPh>
    <rPh sb="41" eb="43">
      <t>ドウジョウ</t>
    </rPh>
    <rPh sb="50" eb="52">
      <t>トウロク</t>
    </rPh>
    <rPh sb="52" eb="54">
      <t>マッショウ</t>
    </rPh>
    <phoneticPr fontId="3"/>
  </si>
  <si>
    <t>2019(平成31年）4月19日
31-133
2019年（平成31年）4月27日</t>
    <rPh sb="5" eb="7">
      <t>ヘイセイ</t>
    </rPh>
    <rPh sb="9" eb="10">
      <t>ネン</t>
    </rPh>
    <rPh sb="12" eb="13">
      <t>ガツ</t>
    </rPh>
    <rPh sb="15" eb="16">
      <t>ニチ</t>
    </rPh>
    <rPh sb="28" eb="29">
      <t>ネン</t>
    </rPh>
    <rPh sb="30" eb="32">
      <t>ヘイセイ</t>
    </rPh>
    <rPh sb="34" eb="35">
      <t>ネン</t>
    </rPh>
    <rPh sb="37" eb="38">
      <t>ガツ</t>
    </rPh>
    <rPh sb="40" eb="41">
      <t>ニチ</t>
    </rPh>
    <phoneticPr fontId="3"/>
  </si>
  <si>
    <t>福山市東桜町11番6号　サンシティ東桜町601</t>
    <rPh sb="0" eb="2">
      <t>フクヤマ</t>
    </rPh>
    <rPh sb="2" eb="3">
      <t>シ</t>
    </rPh>
    <rPh sb="3" eb="6">
      <t>ヒガシサクラマチ</t>
    </rPh>
    <rPh sb="8" eb="9">
      <t>バン</t>
    </rPh>
    <rPh sb="10" eb="11">
      <t>ゴウ</t>
    </rPh>
    <rPh sb="17" eb="18">
      <t>ヒガシ</t>
    </rPh>
    <rPh sb="18" eb="20">
      <t>サクラマチ</t>
    </rPh>
    <phoneticPr fontId="3"/>
  </si>
  <si>
    <t>2019年（令和元年）5月13日
1-119
2019年（令和元年）7月9日</t>
    <rPh sb="4" eb="5">
      <t>ネン</t>
    </rPh>
    <rPh sb="6" eb="8">
      <t>レイワ</t>
    </rPh>
    <rPh sb="8" eb="9">
      <t>モト</t>
    </rPh>
    <rPh sb="9" eb="10">
      <t>ネン</t>
    </rPh>
    <rPh sb="12" eb="13">
      <t>ガツ</t>
    </rPh>
    <rPh sb="15" eb="16">
      <t>ニチ</t>
    </rPh>
    <rPh sb="27" eb="28">
      <t>ネン</t>
    </rPh>
    <rPh sb="29" eb="31">
      <t>レイワ</t>
    </rPh>
    <rPh sb="31" eb="33">
      <t>ガンネン</t>
    </rPh>
    <rPh sb="35" eb="36">
      <t>ガツ</t>
    </rPh>
    <rPh sb="37" eb="38">
      <t>ニチ</t>
    </rPh>
    <phoneticPr fontId="3"/>
  </si>
  <si>
    <t>なみまけんちくせっけいじむしょ</t>
    <phoneticPr fontId="3"/>
  </si>
  <si>
    <t>福山市瀬戸町地頭分32-1-105</t>
    <rPh sb="0" eb="3">
      <t>フクヤマシ</t>
    </rPh>
    <rPh sb="3" eb="6">
      <t>セトチョウ</t>
    </rPh>
    <rPh sb="6" eb="8">
      <t>ジトウ</t>
    </rPh>
    <rPh sb="8" eb="9">
      <t>ブン</t>
    </rPh>
    <phoneticPr fontId="3"/>
  </si>
  <si>
    <t>更新2019年（令和元年）5月13日
1-80
2019年（令和元年）6月27日</t>
    <rPh sb="8" eb="10">
      <t>レイワ</t>
    </rPh>
    <rPh sb="10" eb="11">
      <t>モト</t>
    </rPh>
    <rPh sb="30" eb="32">
      <t>レイワ</t>
    </rPh>
    <rPh sb="32" eb="33">
      <t>モト</t>
    </rPh>
    <phoneticPr fontId="3"/>
  </si>
  <si>
    <t>（084）973-6245</t>
    <phoneticPr fontId="3"/>
  </si>
  <si>
    <t>（084）973-6235</t>
    <phoneticPr fontId="3"/>
  </si>
  <si>
    <t>2019(令和元年）5月13日
1-134
2019年（令和元年）6月29日</t>
    <rPh sb="5" eb="7">
      <t>レイワ</t>
    </rPh>
    <rPh sb="7" eb="8">
      <t>モト</t>
    </rPh>
    <rPh sb="8" eb="9">
      <t>ネン</t>
    </rPh>
    <rPh sb="11" eb="12">
      <t>ガツ</t>
    </rPh>
    <rPh sb="14" eb="15">
      <t>ニチ</t>
    </rPh>
    <rPh sb="26" eb="27">
      <t>ネン</t>
    </rPh>
    <rPh sb="28" eb="30">
      <t>レイワ</t>
    </rPh>
    <rPh sb="30" eb="31">
      <t>モト</t>
    </rPh>
    <rPh sb="31" eb="32">
      <t>ネン</t>
    </rPh>
    <rPh sb="34" eb="35">
      <t>ガツ</t>
    </rPh>
    <rPh sb="37" eb="38">
      <t>ニチ</t>
    </rPh>
    <phoneticPr fontId="3"/>
  </si>
  <si>
    <t>更新2019年（令和元年）5月22日
1-75
2019年（令和元年）5月29日</t>
    <rPh sb="0" eb="2">
      <t>コウシン</t>
    </rPh>
    <rPh sb="6" eb="7">
      <t>ネン</t>
    </rPh>
    <rPh sb="8" eb="10">
      <t>レイワ</t>
    </rPh>
    <rPh sb="10" eb="12">
      <t>ガンネン</t>
    </rPh>
    <rPh sb="14" eb="15">
      <t>ガツ</t>
    </rPh>
    <rPh sb="17" eb="18">
      <t>ニチ</t>
    </rPh>
    <rPh sb="28" eb="29">
      <t>ネン</t>
    </rPh>
    <rPh sb="30" eb="32">
      <t>レイワ</t>
    </rPh>
    <rPh sb="32" eb="34">
      <t>ガンネン</t>
    </rPh>
    <rPh sb="36" eb="37">
      <t>ガツ</t>
    </rPh>
    <rPh sb="39" eb="40">
      <t>ニチ</t>
    </rPh>
    <phoneticPr fontId="3"/>
  </si>
  <si>
    <t>藤井　遊也</t>
    <rPh sb="0" eb="2">
      <t>フジイ</t>
    </rPh>
    <rPh sb="3" eb="4">
      <t>ユウ</t>
    </rPh>
    <rPh sb="4" eb="5">
      <t>ナリ</t>
    </rPh>
    <phoneticPr fontId="3"/>
  </si>
  <si>
    <t>ふじい　ゆうや</t>
    <phoneticPr fontId="3"/>
  </si>
  <si>
    <t>住友林業ホームテック株式会社　福山支店　一級建築士事務所</t>
    <rPh sb="0" eb="2">
      <t>スミトモ</t>
    </rPh>
    <rPh sb="2" eb="4">
      <t>リンギョウ</t>
    </rPh>
    <rPh sb="10" eb="12">
      <t>カブシキ</t>
    </rPh>
    <rPh sb="12" eb="14">
      <t>カイシャ</t>
    </rPh>
    <rPh sb="15" eb="17">
      <t>フクヤマ</t>
    </rPh>
    <rPh sb="17" eb="19">
      <t>シテン</t>
    </rPh>
    <rPh sb="20" eb="22">
      <t>イッキュウ</t>
    </rPh>
    <rPh sb="22" eb="25">
      <t>ケンチクシ</t>
    </rPh>
    <rPh sb="25" eb="27">
      <t>ジム</t>
    </rPh>
    <rPh sb="27" eb="28">
      <t>ショ</t>
    </rPh>
    <phoneticPr fontId="3"/>
  </si>
  <si>
    <t>すみともりんぎょうほーむてっくかぶしきかいしゃ　ふくやましてん　いっきゅうけんちくしじむしょ</t>
    <phoneticPr fontId="3"/>
  </si>
  <si>
    <t>721-0973</t>
    <phoneticPr fontId="3"/>
  </si>
  <si>
    <t>福山市南蔵王町1-16-19　3階</t>
    <rPh sb="0" eb="3">
      <t>フクヤマシ</t>
    </rPh>
    <rPh sb="3" eb="7">
      <t>ミナミザオウチョウ</t>
    </rPh>
    <rPh sb="16" eb="17">
      <t>カイ</t>
    </rPh>
    <phoneticPr fontId="3"/>
  </si>
  <si>
    <t>FUJII_yuuya@ht.sfc.co.jp</t>
    <phoneticPr fontId="3"/>
  </si>
  <si>
    <t>大臣登録　第　362103　号</t>
    <phoneticPr fontId="3"/>
  </si>
  <si>
    <t>-</t>
    <phoneticPr fontId="3"/>
  </si>
  <si>
    <t>杉山　豊隆</t>
    <rPh sb="0" eb="2">
      <t>スギヤマ</t>
    </rPh>
    <rPh sb="3" eb="5">
      <t>トヨタカ</t>
    </rPh>
    <phoneticPr fontId="3"/>
  </si>
  <si>
    <t>すぎやま　とよたか</t>
    <phoneticPr fontId="3"/>
  </si>
  <si>
    <t>SUGIYAMA_toyotaka@ht.sfc.co.jp</t>
    <phoneticPr fontId="3"/>
  </si>
  <si>
    <t>愛媛県知事登録　第　8371　号</t>
    <rPh sb="0" eb="2">
      <t>エヒメ</t>
    </rPh>
    <rPh sb="2" eb="5">
      <t>ケンチジ</t>
    </rPh>
    <phoneticPr fontId="3"/>
  </si>
  <si>
    <t>茶谷　孝一</t>
    <rPh sb="0" eb="2">
      <t>チャタニ</t>
    </rPh>
    <rPh sb="3" eb="5">
      <t>コウイチ</t>
    </rPh>
    <phoneticPr fontId="3"/>
  </si>
  <si>
    <t>ちゃたに　こういち</t>
    <phoneticPr fontId="3"/>
  </si>
  <si>
    <t>CHATANI_kouichi@ht.sfc.co.jp</t>
    <phoneticPr fontId="3"/>
  </si>
  <si>
    <t>大阪府知事登録　第　40916　号</t>
    <rPh sb="0" eb="3">
      <t>オオサカフ</t>
    </rPh>
    <rPh sb="3" eb="5">
      <t>チジ</t>
    </rPh>
    <rPh sb="5" eb="7">
      <t>トウロク</t>
    </rPh>
    <phoneticPr fontId="3"/>
  </si>
  <si>
    <t>-</t>
    <phoneticPr fontId="3"/>
  </si>
  <si>
    <t>2019年（令和元年）5月31日
1-153
2019年（令和元年） 6月12日</t>
    <rPh sb="4" eb="5">
      <t>ネン</t>
    </rPh>
    <rPh sb="6" eb="8">
      <t>レイワ</t>
    </rPh>
    <rPh sb="8" eb="10">
      <t>ガンネン</t>
    </rPh>
    <rPh sb="12" eb="13">
      <t>ガツ</t>
    </rPh>
    <rPh sb="15" eb="16">
      <t>ニチ</t>
    </rPh>
    <rPh sb="29" eb="31">
      <t>レイワ</t>
    </rPh>
    <rPh sb="31" eb="33">
      <t>ガンネン</t>
    </rPh>
    <rPh sb="39" eb="40">
      <t>ニチ</t>
    </rPh>
    <phoneticPr fontId="3"/>
  </si>
  <si>
    <t>2019年（令和元年）5月31日
1-154
2019年（令和元年）6月12日</t>
    <rPh sb="4" eb="5">
      <t>ネン</t>
    </rPh>
    <rPh sb="6" eb="8">
      <t>レイワ</t>
    </rPh>
    <rPh sb="8" eb="10">
      <t>ガンネン</t>
    </rPh>
    <rPh sb="12" eb="13">
      <t>ガツ</t>
    </rPh>
    <rPh sb="15" eb="16">
      <t>ニチ</t>
    </rPh>
    <rPh sb="29" eb="31">
      <t>レイワ</t>
    </rPh>
    <rPh sb="31" eb="33">
      <t>ガンネン</t>
    </rPh>
    <rPh sb="38" eb="39">
      <t>ニチ</t>
    </rPh>
    <phoneticPr fontId="3"/>
  </si>
  <si>
    <t>2019年（令和元年）6月6日
1-155
2019年（令和元年）6月12日</t>
    <rPh sb="4" eb="5">
      <t>ネン</t>
    </rPh>
    <rPh sb="6" eb="8">
      <t>レイワ</t>
    </rPh>
    <rPh sb="8" eb="10">
      <t>ガンネン</t>
    </rPh>
    <rPh sb="12" eb="13">
      <t>ガツ</t>
    </rPh>
    <rPh sb="14" eb="15">
      <t>ニチ</t>
    </rPh>
    <rPh sb="28" eb="30">
      <t>レイワ</t>
    </rPh>
    <rPh sb="30" eb="32">
      <t>ガンネン</t>
    </rPh>
    <rPh sb="37" eb="38">
      <t>ニチ</t>
    </rPh>
    <phoneticPr fontId="3"/>
  </si>
  <si>
    <t>2019年（令和元年）8月5日
1-135
2019年（令和元年）8月17日</t>
    <rPh sb="4" eb="5">
      <t>ネン</t>
    </rPh>
    <rPh sb="6" eb="8">
      <t>レイワ</t>
    </rPh>
    <rPh sb="8" eb="10">
      <t>モトトシ</t>
    </rPh>
    <rPh sb="9" eb="10">
      <t>ネン</t>
    </rPh>
    <rPh sb="12" eb="13">
      <t>ガツ</t>
    </rPh>
    <rPh sb="14" eb="15">
      <t>ニチ</t>
    </rPh>
    <rPh sb="26" eb="27">
      <t>ネン</t>
    </rPh>
    <rPh sb="28" eb="30">
      <t>レイワ</t>
    </rPh>
    <rPh sb="30" eb="32">
      <t>ガンネン</t>
    </rPh>
    <rPh sb="34" eb="35">
      <t>ガツ</t>
    </rPh>
    <rPh sb="37" eb="38">
      <t>ニチ</t>
    </rPh>
    <phoneticPr fontId="3"/>
  </si>
  <si>
    <t>2019年（令和元年）8月9日
1-136
2019年（令和元年）9月14日</t>
    <rPh sb="4" eb="5">
      <t>ネン</t>
    </rPh>
    <rPh sb="6" eb="8">
      <t>レイワ</t>
    </rPh>
    <rPh sb="8" eb="10">
      <t>モトトシ</t>
    </rPh>
    <rPh sb="9" eb="10">
      <t>ネン</t>
    </rPh>
    <rPh sb="12" eb="13">
      <t>ガツ</t>
    </rPh>
    <rPh sb="14" eb="15">
      <t>ニチ</t>
    </rPh>
    <rPh sb="26" eb="27">
      <t>ネン</t>
    </rPh>
    <rPh sb="28" eb="30">
      <t>レイワ</t>
    </rPh>
    <rPh sb="30" eb="32">
      <t>ガンネン</t>
    </rPh>
    <rPh sb="34" eb="35">
      <t>ガツ</t>
    </rPh>
    <rPh sb="37" eb="38">
      <t>ニチ</t>
    </rPh>
    <phoneticPr fontId="3"/>
  </si>
  <si>
    <t>2017年（平成29年）4月10日
29-121
2017年（平成29年）4月11日</t>
    <phoneticPr fontId="3"/>
  </si>
  <si>
    <t>木山　裕介</t>
    <rPh sb="0" eb="2">
      <t>キヤマ</t>
    </rPh>
    <rPh sb="3" eb="5">
      <t>ユウスケ</t>
    </rPh>
    <phoneticPr fontId="3"/>
  </si>
  <si>
    <t>きやま　ゆうすけ</t>
    <phoneticPr fontId="3"/>
  </si>
  <si>
    <t>KIYAMA_yuusuke@ht.sfc.co.jp</t>
    <phoneticPr fontId="3"/>
  </si>
  <si>
    <t>岡山県知事登録　第　10698　号</t>
    <rPh sb="0" eb="2">
      <t>オカヤマ</t>
    </rPh>
    <rPh sb="2" eb="5">
      <t>ケンチジ</t>
    </rPh>
    <rPh sb="5" eb="7">
      <t>トウロク</t>
    </rPh>
    <rPh sb="8" eb="9">
      <t>ダイ</t>
    </rPh>
    <rPh sb="16" eb="17">
      <t>ゴウ</t>
    </rPh>
    <phoneticPr fontId="3"/>
  </si>
  <si>
    <t>○</t>
    <phoneticPr fontId="3"/>
  </si>
  <si>
    <t>更新申請2019年（令和元年）10月3日
1-120
2019年（令和元年）10月11日</t>
    <rPh sb="0" eb="2">
      <t>コウシン</t>
    </rPh>
    <rPh sb="2" eb="4">
      <t>シンセイ</t>
    </rPh>
    <rPh sb="10" eb="12">
      <t>レイワ</t>
    </rPh>
    <rPh sb="12" eb="13">
      <t>モト</t>
    </rPh>
    <rPh sb="33" eb="35">
      <t>レイワ</t>
    </rPh>
    <rPh sb="35" eb="36">
      <t>モト</t>
    </rPh>
    <phoneticPr fontId="3"/>
  </si>
  <si>
    <t>ほりこし　たかひろ</t>
    <phoneticPr fontId="3"/>
  </si>
  <si>
    <t>有限会社堀越建設一級建築士事務所</t>
    <rPh sb="0" eb="2">
      <t>ユウゲン</t>
    </rPh>
    <rPh sb="2" eb="4">
      <t>カイシャ</t>
    </rPh>
    <rPh sb="4" eb="6">
      <t>ホリコシ</t>
    </rPh>
    <rPh sb="6" eb="8">
      <t>ケンセツ</t>
    </rPh>
    <rPh sb="8" eb="10">
      <t>イッキュウ</t>
    </rPh>
    <rPh sb="10" eb="13">
      <t>ケンチクシ</t>
    </rPh>
    <rPh sb="13" eb="15">
      <t>ジム</t>
    </rPh>
    <rPh sb="15" eb="16">
      <t>ショ</t>
    </rPh>
    <phoneticPr fontId="3"/>
  </si>
  <si>
    <t>2019年（令和元年）10月1日
1-156
2019年（令和元年）10月8日</t>
    <rPh sb="4" eb="5">
      <t>ネン</t>
    </rPh>
    <rPh sb="6" eb="8">
      <t>レイワ</t>
    </rPh>
    <rPh sb="8" eb="10">
      <t>ガンネン</t>
    </rPh>
    <rPh sb="13" eb="14">
      <t>ガツ</t>
    </rPh>
    <rPh sb="15" eb="16">
      <t>ニチ</t>
    </rPh>
    <rPh sb="29" eb="31">
      <t>レイワ</t>
    </rPh>
    <rPh sb="31" eb="33">
      <t>ガンネン</t>
    </rPh>
    <rPh sb="38" eb="39">
      <t>ニチ</t>
    </rPh>
    <phoneticPr fontId="3"/>
  </si>
  <si>
    <t>（084）932-7122</t>
    <phoneticPr fontId="3"/>
  </si>
  <si>
    <t>（084）926-5671</t>
    <phoneticPr fontId="3"/>
  </si>
  <si>
    <t>上田　昌志</t>
    <rPh sb="0" eb="2">
      <t>ウエダ</t>
    </rPh>
    <rPh sb="3" eb="5">
      <t>マサシ</t>
    </rPh>
    <phoneticPr fontId="3"/>
  </si>
  <si>
    <t>うえだ　まさし</t>
    <phoneticPr fontId="3"/>
  </si>
  <si>
    <t>株式会社坂本工務店
一級建築設計事務所</t>
    <phoneticPr fontId="3"/>
  </si>
  <si>
    <t>きかくでざいんわたなべ　にきゅうけんちくしじむしょ</t>
    <phoneticPr fontId="3"/>
  </si>
  <si>
    <t>だんじょうけんちくせっけいじむしょ</t>
    <phoneticPr fontId="3"/>
  </si>
  <si>
    <t>いっきゅうけんちくしじむしょ　かぶしきかいしゃ　いのうえせつび</t>
    <phoneticPr fontId="3"/>
  </si>
  <si>
    <t>たかやこうむてん　かぶしきかいしゃ
いっきゅうけんちくしじむしょ</t>
    <phoneticPr fontId="3"/>
  </si>
  <si>
    <t>じゅうかんきょうこんさるたんと　ゆうげんかいしゃ　いっきゅうけんちくしじむしょ</t>
    <phoneticPr fontId="3"/>
  </si>
  <si>
    <t>さかもとけんちくせっけいじむしょ</t>
    <phoneticPr fontId="3"/>
  </si>
  <si>
    <t>かもがわけんせつせっけいじむしょ</t>
    <phoneticPr fontId="3"/>
  </si>
  <si>
    <t>たけなわけんちくせっけいじむしょ</t>
    <phoneticPr fontId="3"/>
  </si>
  <si>
    <t>さくらけんせつ　かぶしきかいしゃ　ひきのえいぎょうしょ　いっきゅうけんちくしじむしょ</t>
    <phoneticPr fontId="3"/>
  </si>
  <si>
    <t>ゆうげんかいしゃ　もとひろけんちくせっけいじむしょ</t>
    <phoneticPr fontId="3"/>
  </si>
  <si>
    <t>ゆうげんかいしゃ　もとひろけんちくせっけいじむしょ</t>
    <phoneticPr fontId="3"/>
  </si>
  <si>
    <t>かぶしきかいしゃ　さかもとこうむてん
いっきゅうけんちくしじむしょ</t>
    <phoneticPr fontId="3"/>
  </si>
  <si>
    <t>かぶしきかいしゃ　さかもとこうむてん
いっきゅうけんちくしじむしょ</t>
    <phoneticPr fontId="3"/>
  </si>
  <si>
    <t>かぶしきかいっしゃ　さかもとこうむてん
いっきゅうけんちくしじむしょ</t>
    <phoneticPr fontId="3"/>
  </si>
  <si>
    <t>かぶしきかいしゃ　ふるかわ
にきゅうけんちくしじむしょ</t>
    <phoneticPr fontId="3"/>
  </si>
  <si>
    <t>みまちけんちくせっけいじむしょ</t>
    <phoneticPr fontId="3"/>
  </si>
  <si>
    <t>かぶしきかいしゃ　ぷらんさーばー
いっきゅうけんちくしじむしょ</t>
    <phoneticPr fontId="3"/>
  </si>
  <si>
    <t>みしまほーむかぶしきがいしゃ
いっきゅうけんちくしじむしょ</t>
    <phoneticPr fontId="3"/>
  </si>
  <si>
    <t>みしまほーむかぶしきがいしゃ
いっきゅうけんちくしじむしょ</t>
    <phoneticPr fontId="3"/>
  </si>
  <si>
    <t>ゆうげんかいしゃ　えす・えー・えんじにありんぐ　いっきゅうけんちくしじむしょ</t>
    <phoneticPr fontId="3"/>
  </si>
  <si>
    <t>かぶしきかいしゃ　しんこーはうす
にっきゅうけんちくしじむしょ</t>
    <phoneticPr fontId="3"/>
  </si>
  <si>
    <t>ゆうげんかいしゃ　ほりこしけんせつ
いっきゅうけんちくしじむしょ</t>
    <phoneticPr fontId="3"/>
  </si>
  <si>
    <t>みやけせっけい
いっきゅうけんちくしじむしょ</t>
    <phoneticPr fontId="3"/>
  </si>
  <si>
    <t>かーさらぼ　かぶしきかいしゃ　こうむてん
いっきゅうけんちくしじむしょ</t>
    <phoneticPr fontId="3"/>
  </si>
  <si>
    <t>きようけんせつかぶしきかいしゃ
いっきゅうけんちくしじむしょ</t>
    <phoneticPr fontId="3"/>
  </si>
  <si>
    <t>びーえすでぃーやまもと
いっきゅうけんちくしじむしょ</t>
    <phoneticPr fontId="3"/>
  </si>
  <si>
    <t>かぶしきかいしゃ　さかもとこうむてん
いっきゅうけんちくしじむしょ</t>
    <phoneticPr fontId="3"/>
  </si>
  <si>
    <t>広島県</t>
    <rPh sb="0" eb="3">
      <t>ヒロシマケン</t>
    </rPh>
    <phoneticPr fontId="3"/>
  </si>
  <si>
    <t>19（1）</t>
    <phoneticPr fontId="3"/>
  </si>
  <si>
    <t>720-0803</t>
    <phoneticPr fontId="3"/>
  </si>
  <si>
    <t>福山市花園町一丁目1番27号</t>
    <rPh sb="0" eb="3">
      <t>フクヤマシ</t>
    </rPh>
    <rPh sb="3" eb="5">
      <t>ハナゾノ</t>
    </rPh>
    <rPh sb="5" eb="6">
      <t>チョウ</t>
    </rPh>
    <rPh sb="6" eb="9">
      <t>イッチョウメ</t>
    </rPh>
    <rPh sb="10" eb="11">
      <t>バン</t>
    </rPh>
    <rPh sb="13" eb="14">
      <t>ゴウ</t>
    </rPh>
    <phoneticPr fontId="3"/>
  </si>
  <si>
    <t>（084）932-1794</t>
    <phoneticPr fontId="3"/>
  </si>
  <si>
    <t>（084）925-2335</t>
    <phoneticPr fontId="3"/>
  </si>
  <si>
    <t>大臣登録　第　　293834　号</t>
    <rPh sb="0" eb="2">
      <t>ダイジン</t>
    </rPh>
    <rPh sb="2" eb="4">
      <t>トウロク</t>
    </rPh>
    <rPh sb="5" eb="6">
      <t>ダイ</t>
    </rPh>
    <rPh sb="15" eb="16">
      <t>ゴウ</t>
    </rPh>
    <phoneticPr fontId="3"/>
  </si>
  <si>
    <t>一般社団法人広島県建築士事務所協会</t>
    <rPh sb="0" eb="2">
      <t>イッパン</t>
    </rPh>
    <rPh sb="2" eb="4">
      <t>シャダン</t>
    </rPh>
    <rPh sb="4" eb="6">
      <t>ホウジン</t>
    </rPh>
    <rPh sb="6" eb="9">
      <t>ヒロシマケン</t>
    </rPh>
    <rPh sb="9" eb="12">
      <t>ケンチクシ</t>
    </rPh>
    <rPh sb="12" eb="14">
      <t>ジム</t>
    </rPh>
    <rPh sb="14" eb="15">
      <t>ショ</t>
    </rPh>
    <rPh sb="15" eb="17">
      <t>キョウカイ</t>
    </rPh>
    <phoneticPr fontId="3"/>
  </si>
  <si>
    <t>2019年（令和元年）12月12日
1-157
2019年（令和元年）12月16日</t>
    <rPh sb="4" eb="5">
      <t>ネン</t>
    </rPh>
    <rPh sb="6" eb="8">
      <t>レイワ</t>
    </rPh>
    <rPh sb="8" eb="10">
      <t>ガンネン</t>
    </rPh>
    <rPh sb="13" eb="14">
      <t>ガツ</t>
    </rPh>
    <rPh sb="16" eb="17">
      <t>ニチ</t>
    </rPh>
    <rPh sb="28" eb="29">
      <t>ネン</t>
    </rPh>
    <rPh sb="30" eb="32">
      <t>レイワ</t>
    </rPh>
    <rPh sb="32" eb="34">
      <t>ガンネン</t>
    </rPh>
    <rPh sb="37" eb="38">
      <t>ガツ</t>
    </rPh>
    <rPh sb="40" eb="41">
      <t>ニチ</t>
    </rPh>
    <phoneticPr fontId="3"/>
  </si>
  <si>
    <t>2020.1.14不在，2020.1.16不在，2020.1.20不在
2020.1.21不在⇒留守電を入れる。
2020.1.23不在⇒やむなく抹消</t>
    <rPh sb="9" eb="11">
      <t>フザイ</t>
    </rPh>
    <rPh sb="21" eb="23">
      <t>フザイ</t>
    </rPh>
    <rPh sb="33" eb="35">
      <t>フザイ</t>
    </rPh>
    <rPh sb="45" eb="47">
      <t>フザイ</t>
    </rPh>
    <rPh sb="48" eb="51">
      <t>ルスデン</t>
    </rPh>
    <rPh sb="52" eb="53">
      <t>イ</t>
    </rPh>
    <rPh sb="66" eb="68">
      <t>フザイ</t>
    </rPh>
    <rPh sb="73" eb="75">
      <t>マッショウ</t>
    </rPh>
    <phoneticPr fontId="3"/>
  </si>
  <si>
    <t>2020年（令和2年）1月17日
抹消</t>
    <rPh sb="4" eb="5">
      <t>ネン</t>
    </rPh>
    <rPh sb="6" eb="8">
      <t>レイワ</t>
    </rPh>
    <rPh sb="9" eb="10">
      <t>ネン</t>
    </rPh>
    <rPh sb="12" eb="13">
      <t>ガツ</t>
    </rPh>
    <rPh sb="15" eb="16">
      <t>ニチ</t>
    </rPh>
    <rPh sb="17" eb="19">
      <t>マッショウ</t>
    </rPh>
    <phoneticPr fontId="3"/>
  </si>
  <si>
    <t>2020年（令和2年）1月24日
1-139
2020年（令和2年）2月2日</t>
    <rPh sb="6" eb="8">
      <t>レイワ</t>
    </rPh>
    <rPh sb="29" eb="31">
      <t>レイワ</t>
    </rPh>
    <phoneticPr fontId="3"/>
  </si>
  <si>
    <t>2020.1.21　更新か抹消か検討するとのこと。（問い合わせも1件しかなかった）
2020.2.4　更新しない旨連絡がある。</t>
    <rPh sb="10" eb="12">
      <t>コウシン</t>
    </rPh>
    <rPh sb="13" eb="15">
      <t>マッショウ</t>
    </rPh>
    <rPh sb="16" eb="18">
      <t>ケントウ</t>
    </rPh>
    <rPh sb="26" eb="27">
      <t>ト</t>
    </rPh>
    <rPh sb="28" eb="29">
      <t>ア</t>
    </rPh>
    <rPh sb="33" eb="34">
      <t>ケン</t>
    </rPh>
    <rPh sb="51" eb="53">
      <t>コウシン</t>
    </rPh>
    <rPh sb="56" eb="57">
      <t>ムネ</t>
    </rPh>
    <rPh sb="57" eb="59">
      <t>レンラク</t>
    </rPh>
    <phoneticPr fontId="3"/>
  </si>
  <si>
    <t>更新2020年（令和2年）1月26日
1-138
2020年（令和2年）2月2日</t>
    <rPh sb="0" eb="2">
      <t>コウシン</t>
    </rPh>
    <rPh sb="8" eb="10">
      <t>レイワ</t>
    </rPh>
    <phoneticPr fontId="3"/>
  </si>
  <si>
    <t>ジオ・プラン株式会社</t>
    <rPh sb="6" eb="8">
      <t>カブシキ</t>
    </rPh>
    <rPh sb="8" eb="10">
      <t>カイシャ</t>
    </rPh>
    <phoneticPr fontId="3"/>
  </si>
  <si>
    <t>じおぷらんかぶしきがいしゃ</t>
    <phoneticPr fontId="3"/>
  </si>
  <si>
    <t>19（1）</t>
    <phoneticPr fontId="3"/>
  </si>
  <si>
    <t>福山市引野町五丁目3番25号</t>
    <rPh sb="3" eb="6">
      <t>ヒキノチョウ</t>
    </rPh>
    <rPh sb="6" eb="9">
      <t>５チョウメ</t>
    </rPh>
    <rPh sb="10" eb="11">
      <t>バン</t>
    </rPh>
    <rPh sb="13" eb="14">
      <t>ゴウ</t>
    </rPh>
    <phoneticPr fontId="3"/>
  </si>
  <si>
    <t>（084）982-9922</t>
    <phoneticPr fontId="3"/>
  </si>
  <si>
    <t>（084）982-9983</t>
    <phoneticPr fontId="3"/>
  </si>
  <si>
    <t>info@geo-plan.jp</t>
    <phoneticPr fontId="3"/>
  </si>
  <si>
    <t>更新2020年（令和2年）1月26日
1-140
2020年（令和2年）2月2日</t>
    <rPh sb="0" eb="2">
      <t>コウシン</t>
    </rPh>
    <rPh sb="8" eb="10">
      <t>レイワ</t>
    </rPh>
    <phoneticPr fontId="3"/>
  </si>
  <si>
    <t>－</t>
    <phoneticPr fontId="3"/>
  </si>
  <si>
    <t>期間満了により登録抹消
2012年5月28日</t>
    <phoneticPr fontId="3"/>
  </si>
  <si>
    <t>2020年2月4日　更新しない旨連絡がある。
2020年2月9日　期間満了により登録抹消</t>
    <rPh sb="4" eb="5">
      <t>ネン</t>
    </rPh>
    <rPh sb="6" eb="7">
      <t>ガツ</t>
    </rPh>
    <rPh sb="8" eb="9">
      <t>ニチ</t>
    </rPh>
    <rPh sb="27" eb="28">
      <t>ネン</t>
    </rPh>
    <rPh sb="29" eb="30">
      <t>ガツ</t>
    </rPh>
    <rPh sb="31" eb="32">
      <t>ニチ</t>
    </rPh>
    <rPh sb="33" eb="35">
      <t>キカン</t>
    </rPh>
    <rPh sb="35" eb="37">
      <t>マンリョウ</t>
    </rPh>
    <rPh sb="40" eb="42">
      <t>トウロク</t>
    </rPh>
    <rPh sb="42" eb="44">
      <t>マッショウ</t>
    </rPh>
    <phoneticPr fontId="3"/>
  </si>
  <si>
    <t>更新2017年（平成29年）4月10日
29-85　所属団体追加
2017年（平成29年）4月17日</t>
    <phoneticPr fontId="3"/>
  </si>
  <si>
    <t>更新2020年（令和2年）3月18日
1-83
2020年（令和2年）3月18日</t>
    <rPh sb="8" eb="9">
      <t>レイ</t>
    </rPh>
    <rPh sb="9" eb="10">
      <t>ワ</t>
    </rPh>
    <rPh sb="11" eb="12">
      <t>ネン</t>
    </rPh>
    <rPh sb="30" eb="31">
      <t>レイ</t>
    </rPh>
    <rPh sb="31" eb="32">
      <t>ワ</t>
    </rPh>
    <phoneticPr fontId="3"/>
  </si>
  <si>
    <t>19(1)</t>
    <phoneticPr fontId="3"/>
  </si>
  <si>
    <t>更新2020年（令和2年）3月24日
1-84
2020年（令和2年）3月  日</t>
    <rPh sb="8" eb="9">
      <t>レイ</t>
    </rPh>
    <rPh sb="9" eb="10">
      <t>ワ</t>
    </rPh>
    <rPh sb="11" eb="12">
      <t>ネン</t>
    </rPh>
    <rPh sb="30" eb="31">
      <t>レイ</t>
    </rPh>
    <rPh sb="31" eb="32">
      <t>ワ</t>
    </rPh>
    <phoneticPr fontId="3"/>
  </si>
  <si>
    <t>更新2020年（令和2年）3月26日
1-86
2020年（令和2年）3月  日</t>
    <rPh sb="8" eb="9">
      <t>レイ</t>
    </rPh>
    <rPh sb="9" eb="10">
      <t>ワ</t>
    </rPh>
    <rPh sb="11" eb="12">
      <t>ネン</t>
    </rPh>
    <rPh sb="30" eb="31">
      <t>レイ</t>
    </rPh>
    <rPh sb="31" eb="32">
      <t>ワ</t>
    </rPh>
    <phoneticPr fontId="3"/>
  </si>
  <si>
    <t>更新2020年（令和2年）4月3日
1-86
2020年（令和2年）4月 10日</t>
    <phoneticPr fontId="3"/>
  </si>
  <si>
    <t>更新2020年（令和2年）4月6日
1-86
2020年（令和2年）4月 10日</t>
    <phoneticPr fontId="3"/>
  </si>
  <si>
    <t>更新2020年（令和2年）4月2日
1-86
2020年（令和2年）4月 10日</t>
    <phoneticPr fontId="3"/>
  </si>
  <si>
    <t>菜原　啓太</t>
    <rPh sb="0" eb="2">
      <t>ナハラ</t>
    </rPh>
    <rPh sb="3" eb="5">
      <t>ケイタ</t>
    </rPh>
    <phoneticPr fontId="3"/>
  </si>
  <si>
    <t>なはら　けいた</t>
    <phoneticPr fontId="3"/>
  </si>
  <si>
    <t>株式会社アキュラホーム　福山支店
一級建築士事務所</t>
    <rPh sb="0" eb="2">
      <t>カブシキ</t>
    </rPh>
    <rPh sb="2" eb="4">
      <t>カイシャ</t>
    </rPh>
    <rPh sb="12" eb="14">
      <t>フクヤマ</t>
    </rPh>
    <rPh sb="14" eb="16">
      <t>シテン</t>
    </rPh>
    <rPh sb="17" eb="19">
      <t>イッキュウ</t>
    </rPh>
    <rPh sb="19" eb="22">
      <t>ケンチクシ</t>
    </rPh>
    <rPh sb="22" eb="24">
      <t>ジム</t>
    </rPh>
    <rPh sb="24" eb="25">
      <t>ショ</t>
    </rPh>
    <phoneticPr fontId="3"/>
  </si>
  <si>
    <t>かぶしきがいしゃあきゅらほーむ　ふくやましてん　いっきゅうけんちくしじむしょ</t>
    <phoneticPr fontId="3"/>
  </si>
  <si>
    <t>17(1)</t>
    <phoneticPr fontId="3"/>
  </si>
  <si>
    <t>721-0942</t>
    <phoneticPr fontId="3"/>
  </si>
  <si>
    <t>福山市引野町4丁目3番20号</t>
    <rPh sb="0" eb="3">
      <t>フクヤマシ</t>
    </rPh>
    <rPh sb="3" eb="6">
      <t>ヒキノチョウ</t>
    </rPh>
    <rPh sb="7" eb="9">
      <t>チョウメ</t>
    </rPh>
    <rPh sb="10" eb="11">
      <t>バン</t>
    </rPh>
    <rPh sb="13" eb="14">
      <t>ゴウ</t>
    </rPh>
    <phoneticPr fontId="3"/>
  </si>
  <si>
    <t>(084)940-0778</t>
    <phoneticPr fontId="3"/>
  </si>
  <si>
    <t>(084)940-0758</t>
    <phoneticPr fontId="3"/>
  </si>
  <si>
    <t>広島県知事登録　第　18327　号</t>
    <rPh sb="0" eb="2">
      <t>ヒロシマ</t>
    </rPh>
    <rPh sb="2" eb="5">
      <t>ケンチジ</t>
    </rPh>
    <rPh sb="5" eb="7">
      <t>トウロク</t>
    </rPh>
    <rPh sb="8" eb="9">
      <t>ダイ</t>
    </rPh>
    <rPh sb="16" eb="17">
      <t>ゴウ</t>
    </rPh>
    <phoneticPr fontId="3"/>
  </si>
  <si>
    <t>keita.nahara@aqura.co.jp</t>
    <phoneticPr fontId="3"/>
  </si>
  <si>
    <t>株式会社髙橋デザイン建築事務所</t>
    <rPh sb="0" eb="2">
      <t>カブシキ</t>
    </rPh>
    <rPh sb="2" eb="4">
      <t>カイシャ</t>
    </rPh>
    <rPh sb="4" eb="6">
      <t>タカハシ</t>
    </rPh>
    <rPh sb="5" eb="6">
      <t>ハシ</t>
    </rPh>
    <rPh sb="10" eb="12">
      <t>ケンチク</t>
    </rPh>
    <rPh sb="12" eb="14">
      <t>ジム</t>
    </rPh>
    <rPh sb="14" eb="15">
      <t>ショ</t>
    </rPh>
    <phoneticPr fontId="3"/>
  </si>
  <si>
    <t>かぶしきかいしゃたかはしでざいん
けんちくじむしょ</t>
    <phoneticPr fontId="3"/>
  </si>
  <si>
    <t>更新2020年（令和2年）6月11日
2-143
2020年（令和2年）7月5日</t>
    <phoneticPr fontId="3"/>
  </si>
  <si>
    <t>17（2）</t>
    <phoneticPr fontId="3"/>
  </si>
  <si>
    <t>更新2020年（令和2年）6月20日
2-142
2020年（令和2年）6月20日</t>
    <rPh sb="0" eb="2">
      <t>コウシン</t>
    </rPh>
    <rPh sb="8" eb="10">
      <t>レイワ</t>
    </rPh>
    <rPh sb="31" eb="33">
      <t>レイワ</t>
    </rPh>
    <phoneticPr fontId="3"/>
  </si>
  <si>
    <t>森鳰　貴子</t>
    <rPh sb="0" eb="1">
      <t>モリ</t>
    </rPh>
    <rPh sb="3" eb="5">
      <t>タカコ</t>
    </rPh>
    <phoneticPr fontId="3"/>
  </si>
  <si>
    <t>もりにぶ　たかこ</t>
    <phoneticPr fontId="3"/>
  </si>
  <si>
    <t>ゆうげんがいしゃ　もとひろけんちくせっけいじむしょ</t>
    <phoneticPr fontId="3"/>
  </si>
  <si>
    <t>0951</t>
    <phoneticPr fontId="3"/>
  </si>
  <si>
    <t>722-0037</t>
    <phoneticPr fontId="3"/>
  </si>
  <si>
    <t>尾道市西御所町6番15号</t>
    <rPh sb="0" eb="3">
      <t>オノミチシ</t>
    </rPh>
    <rPh sb="3" eb="4">
      <t>ニシ</t>
    </rPh>
    <rPh sb="4" eb="6">
      <t>ゴショ</t>
    </rPh>
    <rPh sb="6" eb="7">
      <t>チョウ</t>
    </rPh>
    <rPh sb="8" eb="9">
      <t>バン</t>
    </rPh>
    <rPh sb="11" eb="12">
      <t>ゴウ</t>
    </rPh>
    <phoneticPr fontId="3"/>
  </si>
  <si>
    <t>公益社団法人広島県建築士会</t>
    <phoneticPr fontId="3"/>
  </si>
  <si>
    <t>公益社団法人広島県建築士会</t>
    <phoneticPr fontId="3"/>
  </si>
  <si>
    <t>更新2020年（令和2年）10月16日
2-90
2020年（令和2年）10月18日</t>
    <rPh sb="0" eb="2">
      <t>コウシン</t>
    </rPh>
    <rPh sb="6" eb="7">
      <t>ネン</t>
    </rPh>
    <rPh sb="8" eb="10">
      <t>レイワ</t>
    </rPh>
    <rPh sb="11" eb="12">
      <t>ネン</t>
    </rPh>
    <rPh sb="15" eb="16">
      <t>ガツ</t>
    </rPh>
    <rPh sb="18" eb="19">
      <t>ニチ</t>
    </rPh>
    <rPh sb="29" eb="30">
      <t>ネン</t>
    </rPh>
    <rPh sb="31" eb="33">
      <t>レイワ</t>
    </rPh>
    <rPh sb="34" eb="35">
      <t>ネン</t>
    </rPh>
    <rPh sb="38" eb="39">
      <t>ガツ</t>
    </rPh>
    <rPh sb="41" eb="42">
      <t>ニチ</t>
    </rPh>
    <phoneticPr fontId="3"/>
  </si>
  <si>
    <t>更新2020年（令和2年）10月16日
2-92
2020年（令和2年）10月18日</t>
    <phoneticPr fontId="3"/>
  </si>
  <si>
    <t>更新2020年（令和2年）10月16日
2-97
2020年（令和2年）11月24日</t>
    <phoneticPr fontId="3"/>
  </si>
  <si>
    <t>公益社団法人広島県建築士会，一般社団法人広島県建築士事務所協会，
一般社団法人日本建築構造技術者協会，一般社団法人日本建築学会，公益社団法人日本建築家協会</t>
    <rPh sb="64" eb="66">
      <t>コウエキ</t>
    </rPh>
    <rPh sb="70" eb="72">
      <t>ニホン</t>
    </rPh>
    <phoneticPr fontId="3"/>
  </si>
  <si>
    <t>公益社団法人広島県建築士会
一般社団法人日本建築構造技術者協会</t>
    <phoneticPr fontId="3"/>
  </si>
  <si>
    <t>2020.10.16　抹消</t>
    <rPh sb="11" eb="13">
      <t>マッショウ</t>
    </rPh>
    <phoneticPr fontId="3"/>
  </si>
  <si>
    <t>2回電話をするが，折り返しの電話なし。</t>
    <rPh sb="1" eb="2">
      <t>カイ</t>
    </rPh>
    <rPh sb="2" eb="4">
      <t>デンワ</t>
    </rPh>
    <rPh sb="9" eb="10">
      <t>オ</t>
    </rPh>
    <rPh sb="11" eb="12">
      <t>カエ</t>
    </rPh>
    <rPh sb="14" eb="16">
      <t>デンワ</t>
    </rPh>
    <phoneticPr fontId="3"/>
  </si>
  <si>
    <t>更新2020年(令和2年)10月23日
2-94
2020年(令和2年)11月7日</t>
    <rPh sb="8" eb="10">
      <t>レイワ</t>
    </rPh>
    <rPh sb="31" eb="33">
      <t>レイワ</t>
    </rPh>
    <phoneticPr fontId="3"/>
  </si>
  <si>
    <t>更新2020年(令和2年)10月23日
2-95
2020年(令和2年)11月11日</t>
    <rPh sb="8" eb="10">
      <t>レイワ</t>
    </rPh>
    <rPh sb="31" eb="33">
      <t>レイワ</t>
    </rPh>
    <phoneticPr fontId="3"/>
  </si>
  <si>
    <t>更新2020年(令和2年)10月23日
2-96
2020年(令和2年)11月11日</t>
    <rPh sb="8" eb="10">
      <t>レイワ</t>
    </rPh>
    <rPh sb="31" eb="33">
      <t>レイワ</t>
    </rPh>
    <phoneticPr fontId="3"/>
  </si>
  <si>
    <t>更新申請2020年（令和2年）11月5日
2-52
2020年（令和2年）11月24日</t>
    <rPh sb="10" eb="12">
      <t>レイワ</t>
    </rPh>
    <rPh sb="13" eb="14">
      <t>ネン</t>
    </rPh>
    <rPh sb="32" eb="34">
      <t>レイワ</t>
    </rPh>
    <phoneticPr fontId="3"/>
  </si>
  <si>
    <t>株式会社アイオービー</t>
    <rPh sb="0" eb="2">
      <t>カブシキ</t>
    </rPh>
    <rPh sb="2" eb="4">
      <t>カイシャ</t>
    </rPh>
    <phoneticPr fontId="3"/>
  </si>
  <si>
    <t>かぶしきがいしゃあいおーびー</t>
    <phoneticPr fontId="3"/>
  </si>
  <si>
    <t>20(1)</t>
    <phoneticPr fontId="3"/>
  </si>
  <si>
    <t>721-0955</t>
    <phoneticPr fontId="3"/>
  </si>
  <si>
    <t>（084）983-1078</t>
    <phoneticPr fontId="3"/>
  </si>
  <si>
    <t>（084）983-1079</t>
    <phoneticPr fontId="3"/>
  </si>
  <si>
    <t>takayuki-mitani@iob-kakehashi.jp</t>
    <phoneticPr fontId="3"/>
  </si>
  <si>
    <t>公益社団法人広島県建築士会</t>
    <rPh sb="0" eb="2">
      <t>コウエキ</t>
    </rPh>
    <rPh sb="2" eb="4">
      <t>シャダン</t>
    </rPh>
    <rPh sb="4" eb="6">
      <t>ホウジン</t>
    </rPh>
    <rPh sb="6" eb="8">
      <t>ヒロシマ</t>
    </rPh>
    <rPh sb="8" eb="9">
      <t>ケン</t>
    </rPh>
    <rPh sb="9" eb="11">
      <t>ケンチク</t>
    </rPh>
    <rPh sb="11" eb="12">
      <t>シ</t>
    </rPh>
    <rPh sb="12" eb="13">
      <t>カイ</t>
    </rPh>
    <phoneticPr fontId="3"/>
  </si>
  <si>
    <t>2020（令和2年）12月2日
2-126
2020年（令和2年）12月9日</t>
    <rPh sb="5" eb="7">
      <t>レイワ</t>
    </rPh>
    <rPh sb="28" eb="30">
      <t>レイワ</t>
    </rPh>
    <phoneticPr fontId="3"/>
  </si>
  <si>
    <t>2020.12.25連絡。1月初頭に窓口提出予定。</t>
    <phoneticPr fontId="3"/>
  </si>
  <si>
    <t>みたにさんぎょう　かぶしきかいしゃ
にきゅうけんちくしじむしょ</t>
    <phoneticPr fontId="3"/>
  </si>
  <si>
    <t>20(1)</t>
    <phoneticPr fontId="3"/>
  </si>
  <si>
    <t>更新2020年(令和2年)12月12日
2-98
2020年(令和2年)12月19日</t>
    <rPh sb="8" eb="10">
      <t>レイワ</t>
    </rPh>
    <rPh sb="31" eb="33">
      <t>レイワ</t>
    </rPh>
    <phoneticPr fontId="3"/>
  </si>
  <si>
    <t>更新2020年(令和2年)12月12日
2-99
2020年(令和2年)12月22日</t>
    <rPh sb="8" eb="10">
      <t>レイワ</t>
    </rPh>
    <rPh sb="31" eb="33">
      <t>レイワ</t>
    </rPh>
    <phoneticPr fontId="3"/>
  </si>
  <si>
    <t>20(2)</t>
    <phoneticPr fontId="3"/>
  </si>
  <si>
    <t>20（1）</t>
    <phoneticPr fontId="3"/>
  </si>
  <si>
    <t>更新2020年(令和2年)12月20日
2-145
2020年(令和2年)12月27日</t>
    <rPh sb="8" eb="10">
      <t>レイワ</t>
    </rPh>
    <rPh sb="32" eb="34">
      <t>レイワ</t>
    </rPh>
    <phoneticPr fontId="3"/>
  </si>
  <si>
    <t>更新2020年(令和2年)12月20日
2-144
2020年(令和2年)12月27日</t>
    <rPh sb="8" eb="10">
      <t>レイワ</t>
    </rPh>
    <rPh sb="32" eb="34">
      <t>レイワ</t>
    </rPh>
    <phoneticPr fontId="3"/>
  </si>
  <si>
    <t>令和元年6月21日</t>
    <rPh sb="0" eb="2">
      <t>レイワ</t>
    </rPh>
    <rPh sb="2" eb="4">
      <t>ガンネン</t>
    </rPh>
    <rPh sb="5" eb="6">
      <t>ガツ</t>
    </rPh>
    <rPh sb="8" eb="9">
      <t>ニチ</t>
    </rPh>
    <phoneticPr fontId="3"/>
  </si>
  <si>
    <t>19(1)</t>
    <phoneticPr fontId="3"/>
  </si>
  <si>
    <t>中澤　秀介</t>
    <rPh sb="0" eb="2">
      <t>ナカザワ</t>
    </rPh>
    <rPh sb="3" eb="5">
      <t>ヒデユキ</t>
    </rPh>
    <phoneticPr fontId="3"/>
  </si>
  <si>
    <t>なかざわ　ひでゆき</t>
    <phoneticPr fontId="3"/>
  </si>
  <si>
    <t>はるかホーム株式会社</t>
    <rPh sb="6" eb="10">
      <t>カブシキガイシャ</t>
    </rPh>
    <phoneticPr fontId="3"/>
  </si>
  <si>
    <t>はるかほーむかぶしきがいしゃ</t>
    <phoneticPr fontId="3"/>
  </si>
  <si>
    <t>721-0974</t>
    <phoneticPr fontId="3"/>
  </si>
  <si>
    <t>reform@haruka-home.co.jp</t>
    <phoneticPr fontId="3"/>
  </si>
  <si>
    <t>一般社団法人広島県建築士事務所協会</t>
    <phoneticPr fontId="3"/>
  </si>
  <si>
    <t>2021（令和3年）1月5日
2-127
2020年（令和3年）1月5日</t>
    <rPh sb="5" eb="7">
      <t>レイワ</t>
    </rPh>
    <rPh sb="27" eb="29">
      <t>レイワ</t>
    </rPh>
    <phoneticPr fontId="3"/>
  </si>
  <si>
    <t>2021.2.2退職（武田組で確認）</t>
    <rPh sb="8" eb="10">
      <t>タイショク</t>
    </rPh>
    <rPh sb="11" eb="14">
      <t>タケダグミ</t>
    </rPh>
    <rPh sb="15" eb="17">
      <t>カクニン</t>
    </rPh>
    <phoneticPr fontId="3"/>
  </si>
  <si>
    <t>29－105</t>
    <phoneticPr fontId="3"/>
  </si>
  <si>
    <t>要福地　広和</t>
    <rPh sb="0" eb="1">
      <t>ヨウ</t>
    </rPh>
    <rPh sb="1" eb="2">
      <t>フク</t>
    </rPh>
    <rPh sb="2" eb="3">
      <t>チ</t>
    </rPh>
    <rPh sb="4" eb="5">
      <t>ヒロ</t>
    </rPh>
    <rPh sb="5" eb="6">
      <t>ワ</t>
    </rPh>
    <phoneticPr fontId="3"/>
  </si>
  <si>
    <t>ようふくぢ　ひろかず</t>
    <phoneticPr fontId="3"/>
  </si>
  <si>
    <t>かぶしきがいしゃかなめこうむてん　にきゅうけんちくしじむしょ</t>
    <phoneticPr fontId="3"/>
  </si>
  <si>
    <t>720-0805</t>
    <phoneticPr fontId="3"/>
  </si>
  <si>
    <t>福山市御門町一丁目11番21号</t>
    <rPh sb="0" eb="3">
      <t>フクヤマシ</t>
    </rPh>
    <rPh sb="3" eb="6">
      <t>ミカドチョウ</t>
    </rPh>
    <rPh sb="6" eb="9">
      <t>イッチョウメ</t>
    </rPh>
    <rPh sb="11" eb="12">
      <t>バン</t>
    </rPh>
    <rPh sb="14" eb="15">
      <t>ゴウ</t>
    </rPh>
    <phoneticPr fontId="3"/>
  </si>
  <si>
    <t>登録有効期限満了のため抹消（退職されている）
2021年（令和3年）2月8日</t>
    <rPh sb="2" eb="4">
      <t>ユウコウ</t>
    </rPh>
    <rPh sb="4" eb="6">
      <t>キゲン</t>
    </rPh>
    <rPh sb="6" eb="8">
      <t>マンリョウ</t>
    </rPh>
    <rPh sb="11" eb="13">
      <t>マッショウ</t>
    </rPh>
    <rPh sb="14" eb="16">
      <t>タイショク</t>
    </rPh>
    <rPh sb="29" eb="31">
      <t>レイワ</t>
    </rPh>
    <phoneticPr fontId="3"/>
  </si>
  <si>
    <t>あわねけんせつかぶしきかいしゃ
いっきゅうけんちくしじむしょ</t>
    <phoneticPr fontId="3"/>
  </si>
  <si>
    <t>2021年（令和3年）2月15日
2-7
2020年（令和3年）2月  日</t>
    <rPh sb="6" eb="8">
      <t>レイワ</t>
    </rPh>
    <rPh sb="27" eb="29">
      <t>レイワ</t>
    </rPh>
    <phoneticPr fontId="3"/>
  </si>
  <si>
    <t>2021年（令和3年）2月15日
2-8
2020年（令和3年）2月  日</t>
    <rPh sb="6" eb="8">
      <t>レイワ</t>
    </rPh>
    <rPh sb="27" eb="29">
      <t>レイワ</t>
    </rPh>
    <phoneticPr fontId="3"/>
  </si>
  <si>
    <t>2021年（令和3年）2月15日
2-47
2021年（令和3年）3月12日</t>
    <rPh sb="6" eb="8">
      <t>レイワ</t>
    </rPh>
    <rPh sb="28" eb="30">
      <t>レイワ</t>
    </rPh>
    <phoneticPr fontId="3"/>
  </si>
  <si>
    <t>更新申請2021年（令和3年）2月15日
2-33
2021年（令和3年）3月12日</t>
    <phoneticPr fontId="3"/>
  </si>
  <si>
    <t>更新申請2021年（令和3年）2月15日
2-16
2021年（令和3年）3月12日</t>
    <phoneticPr fontId="3"/>
  </si>
  <si>
    <t>更新申請2021年（令和3年）2月15日
2-15
2021年（令和3年）3月12日</t>
    <rPh sb="0" eb="2">
      <t>コウシン</t>
    </rPh>
    <rPh sb="2" eb="4">
      <t>シンセイ</t>
    </rPh>
    <rPh sb="8" eb="9">
      <t>ネン</t>
    </rPh>
    <rPh sb="10" eb="12">
      <t>レイワ</t>
    </rPh>
    <rPh sb="13" eb="14">
      <t>ネン</t>
    </rPh>
    <rPh sb="16" eb="17">
      <t>ガツ</t>
    </rPh>
    <rPh sb="19" eb="20">
      <t>ニチ</t>
    </rPh>
    <rPh sb="30" eb="31">
      <t>ネン</t>
    </rPh>
    <rPh sb="32" eb="34">
      <t>レイワ</t>
    </rPh>
    <rPh sb="35" eb="36">
      <t>ネン</t>
    </rPh>
    <rPh sb="38" eb="39">
      <t>ガツ</t>
    </rPh>
    <rPh sb="41" eb="42">
      <t>ニチ</t>
    </rPh>
    <phoneticPr fontId="3"/>
  </si>
  <si>
    <t>2021年（令和3年）2月12日
2-57
2021年（令和3年）3月21日</t>
    <rPh sb="6" eb="8">
      <t>レイワ</t>
    </rPh>
    <rPh sb="28" eb="30">
      <t>レイワ</t>
    </rPh>
    <phoneticPr fontId="3"/>
  </si>
  <si>
    <t>更新申請2012年（平成24年）3月9日
23-57
2012年（平成24年）3月21日</t>
    <phoneticPr fontId="3"/>
  </si>
  <si>
    <t>更新申請2015年（平成27年）3月4日
26-57
2015年（平成27年）3月21日</t>
    <phoneticPr fontId="3"/>
  </si>
  <si>
    <t>福山市蔵王町7161-215</t>
    <phoneticPr fontId="3"/>
  </si>
  <si>
    <t>2021年（令和3年）2月18日
2-106
2021年（令和3年）3月21日</t>
    <rPh sb="6" eb="8">
      <t>レイワ</t>
    </rPh>
    <rPh sb="29" eb="31">
      <t>レイワ</t>
    </rPh>
    <phoneticPr fontId="3"/>
  </si>
  <si>
    <t>2021年（令和3年）2月18日
2-107
2021年（令和3年）3月21日</t>
    <rPh sb="6" eb="8">
      <t>レイワ</t>
    </rPh>
    <rPh sb="29" eb="31">
      <t>レイワ</t>
    </rPh>
    <phoneticPr fontId="3"/>
  </si>
  <si>
    <t>更新申請2021年（令和3年）2月19日
2-19
2021年（令和3年）3月8日</t>
    <rPh sb="10" eb="12">
      <t>レイワ</t>
    </rPh>
    <rPh sb="32" eb="34">
      <t>レイワ</t>
    </rPh>
    <phoneticPr fontId="3"/>
  </si>
  <si>
    <t>更新申請2018年（平成30年）1月18日
29-19
2018年（平成30年）3月8日</t>
    <phoneticPr fontId="3"/>
  </si>
  <si>
    <t>更新申請2021年（令和3年）2月19日
2-22
2021年（令和3年）3月8日</t>
    <rPh sb="10" eb="12">
      <t>レイワ</t>
    </rPh>
    <rPh sb="32" eb="34">
      <t>レイワ</t>
    </rPh>
    <phoneticPr fontId="3"/>
  </si>
  <si>
    <t>2021年（令和3年）2月19日
2-55
2021年（令和3年）3月21日</t>
    <rPh sb="6" eb="8">
      <t>レイワ</t>
    </rPh>
    <rPh sb="28" eb="30">
      <t>レイワ</t>
    </rPh>
    <phoneticPr fontId="3"/>
  </si>
  <si>
    <t>2021年（令和3年）2月19日
2-25
2021年（令和3年）3月7日</t>
    <rPh sb="6" eb="8">
      <t>レイワ</t>
    </rPh>
    <rPh sb="28" eb="30">
      <t>レイワ</t>
    </rPh>
    <phoneticPr fontId="3"/>
  </si>
  <si>
    <t>soum@okinet.co.jp</t>
    <phoneticPr fontId="3"/>
  </si>
  <si>
    <t>2021年（令和3年）2月19日
2-26
2021年（令和3年）3月7日</t>
    <rPh sb="6" eb="8">
      <t>レイワ</t>
    </rPh>
    <rPh sb="28" eb="30">
      <t>レイワ</t>
    </rPh>
    <phoneticPr fontId="3"/>
  </si>
  <si>
    <t>更新申請2015年（平成27年）3月2日
26-24
2015年（平成27年）3月8日</t>
    <phoneticPr fontId="3"/>
  </si>
  <si>
    <t>更新申請2015年（平成27年）3月2日
26-25
2015年（平成27年）3月8日</t>
    <phoneticPr fontId="3"/>
  </si>
  <si>
    <t>2018年（平成30年）3月7日
29-25
2018年（平成30年）3月7日</t>
    <phoneticPr fontId="3"/>
  </si>
  <si>
    <t>2008年（平成20年）8月21日
20-25
2008年（平成20年）9月1日</t>
    <phoneticPr fontId="3"/>
  </si>
  <si>
    <t>2021年（令和3年）2月22日
2-20
2021年（令和3年）3月12日</t>
    <rPh sb="6" eb="8">
      <t>レイワ</t>
    </rPh>
    <rPh sb="28" eb="30">
      <t>レイワ</t>
    </rPh>
    <phoneticPr fontId="3"/>
  </si>
  <si>
    <t>一般社団法人岡山県建築士会，公益社団法人日本建築家協会</t>
    <rPh sb="6" eb="8">
      <t>オカヤマ</t>
    </rPh>
    <rPh sb="8" eb="9">
      <t>ケン</t>
    </rPh>
    <rPh sb="14" eb="16">
      <t>コウエキ</t>
    </rPh>
    <rPh sb="16" eb="18">
      <t>シャダン</t>
    </rPh>
    <rPh sb="18" eb="20">
      <t>ホウジン</t>
    </rPh>
    <rPh sb="20" eb="22">
      <t>ニホン</t>
    </rPh>
    <rPh sb="22" eb="25">
      <t>ケンチクカ</t>
    </rPh>
    <rPh sb="25" eb="27">
      <t>キョウカイ</t>
    </rPh>
    <phoneticPr fontId="3"/>
  </si>
  <si>
    <t>更新申請2021年（令和3年）3月3日
2-14
2021年（令和3年）3月10日</t>
    <rPh sb="0" eb="2">
      <t>コウシン</t>
    </rPh>
    <rPh sb="2" eb="4">
      <t>シンセイ</t>
    </rPh>
    <rPh sb="8" eb="9">
      <t>ネン</t>
    </rPh>
    <rPh sb="10" eb="12">
      <t>レイワ</t>
    </rPh>
    <rPh sb="13" eb="14">
      <t>ネン</t>
    </rPh>
    <rPh sb="16" eb="17">
      <t>ガツ</t>
    </rPh>
    <rPh sb="18" eb="19">
      <t>ニチ</t>
    </rPh>
    <rPh sb="29" eb="30">
      <t>ネン</t>
    </rPh>
    <rPh sb="31" eb="33">
      <t>レイワ</t>
    </rPh>
    <rPh sb="34" eb="35">
      <t>ネン</t>
    </rPh>
    <rPh sb="37" eb="38">
      <t>ガツ</t>
    </rPh>
    <rPh sb="40" eb="41">
      <t>ニチ</t>
    </rPh>
    <phoneticPr fontId="3"/>
  </si>
  <si>
    <t>2021年3月　本人死亡と連絡があり抹消とする。</t>
    <rPh sb="4" eb="5">
      <t>ネン</t>
    </rPh>
    <rPh sb="6" eb="7">
      <t>ガツ</t>
    </rPh>
    <rPh sb="8" eb="10">
      <t>ホンニン</t>
    </rPh>
    <rPh sb="10" eb="12">
      <t>シボウ</t>
    </rPh>
    <rPh sb="13" eb="15">
      <t>レンラク</t>
    </rPh>
    <rPh sb="18" eb="20">
      <t>マッショウ</t>
    </rPh>
    <phoneticPr fontId="3"/>
  </si>
  <si>
    <t>2021.3.8有効期限切れのため抹消（廃業している）</t>
    <rPh sb="8" eb="10">
      <t>ユウコウ</t>
    </rPh>
    <rPh sb="10" eb="12">
      <t>キゲン</t>
    </rPh>
    <rPh sb="12" eb="13">
      <t>キ</t>
    </rPh>
    <rPh sb="17" eb="19">
      <t>マッショウ</t>
    </rPh>
    <rPh sb="20" eb="22">
      <t>ハイギョウ</t>
    </rPh>
    <phoneticPr fontId="3"/>
  </si>
  <si>
    <t>抹消の申し出により登録抹消
2021年（令和3年）3月10日</t>
    <rPh sb="20" eb="22">
      <t>レイワ</t>
    </rPh>
    <phoneticPr fontId="3"/>
  </si>
  <si>
    <t>抹消の申出があり。</t>
    <rPh sb="0" eb="2">
      <t>マッショウ</t>
    </rPh>
    <rPh sb="3" eb="5">
      <t>モウシデ</t>
    </rPh>
    <phoneticPr fontId="3"/>
  </si>
  <si>
    <t>抹消申し出有り　2021年（令和3年）3月10日</t>
    <rPh sb="0" eb="2">
      <t>マッショウ</t>
    </rPh>
    <rPh sb="2" eb="3">
      <t>モウ</t>
    </rPh>
    <rPh sb="4" eb="5">
      <t>デ</t>
    </rPh>
    <rPh sb="5" eb="6">
      <t>ア</t>
    </rPh>
    <rPh sb="12" eb="13">
      <t>ネン</t>
    </rPh>
    <rPh sb="14" eb="16">
      <t>レイワ</t>
    </rPh>
    <rPh sb="17" eb="18">
      <t>ネン</t>
    </rPh>
    <rPh sb="20" eb="21">
      <t>ガツ</t>
    </rPh>
    <rPh sb="23" eb="24">
      <t>ニチ</t>
    </rPh>
    <phoneticPr fontId="3"/>
  </si>
  <si>
    <t>20210310抹消の申出あり。</t>
    <rPh sb="8" eb="10">
      <t>マッショウ</t>
    </rPh>
    <rPh sb="11" eb="13">
      <t>モウシデ</t>
    </rPh>
    <phoneticPr fontId="3"/>
  </si>
  <si>
    <t>2021年（令和3年）3月8日
本人死亡・有効期限超のため抹消（通知送付しない）</t>
    <rPh sb="6" eb="8">
      <t>レイワ</t>
    </rPh>
    <rPh sb="16" eb="18">
      <t>ホンニン</t>
    </rPh>
    <rPh sb="18" eb="20">
      <t>シボウ</t>
    </rPh>
    <rPh sb="21" eb="23">
      <t>ユウコウ</t>
    </rPh>
    <rPh sb="23" eb="25">
      <t>キゲン</t>
    </rPh>
    <rPh sb="25" eb="26">
      <t>チョウ</t>
    </rPh>
    <rPh sb="29" eb="31">
      <t>マッショウ</t>
    </rPh>
    <rPh sb="32" eb="34">
      <t>ツウチ</t>
    </rPh>
    <rPh sb="34" eb="36">
      <t>ソウフ</t>
    </rPh>
    <phoneticPr fontId="3"/>
  </si>
  <si>
    <t>2021年（令和3年）3月8日
有効期限超過のため抹消（廃業している）（通知送付しない）</t>
    <rPh sb="6" eb="8">
      <t>レイワ</t>
    </rPh>
    <rPh sb="16" eb="18">
      <t>ユウコウ</t>
    </rPh>
    <rPh sb="18" eb="20">
      <t>キゲン</t>
    </rPh>
    <rPh sb="20" eb="22">
      <t>チョウカ</t>
    </rPh>
    <rPh sb="25" eb="27">
      <t>マッショウ</t>
    </rPh>
    <rPh sb="28" eb="30">
      <t>ハイギョウ</t>
    </rPh>
    <rPh sb="36" eb="38">
      <t>ツウチ</t>
    </rPh>
    <rPh sb="38" eb="40">
      <t>ソウフ</t>
    </rPh>
    <phoneticPr fontId="3"/>
  </si>
  <si>
    <t>30－13</t>
    <phoneticPr fontId="3"/>
  </si>
  <si>
    <t>2021年（令和3年）3月26日）：
更新しない旨電話で確認
登録抹消：2021年3月29日</t>
    <rPh sb="4" eb="5">
      <t>ネン</t>
    </rPh>
    <rPh sb="6" eb="8">
      <t>レイワ</t>
    </rPh>
    <rPh sb="9" eb="10">
      <t>ネン</t>
    </rPh>
    <rPh sb="12" eb="13">
      <t>ガツ</t>
    </rPh>
    <rPh sb="15" eb="16">
      <t>ニチ</t>
    </rPh>
    <rPh sb="19" eb="21">
      <t>コウシン</t>
    </rPh>
    <rPh sb="24" eb="25">
      <t>ムネ</t>
    </rPh>
    <rPh sb="25" eb="27">
      <t>デンワ</t>
    </rPh>
    <rPh sb="28" eb="30">
      <t>カクニン</t>
    </rPh>
    <rPh sb="31" eb="33">
      <t>トウロク</t>
    </rPh>
    <rPh sb="33" eb="35">
      <t>マッショウ</t>
    </rPh>
    <rPh sb="40" eb="41">
      <t>ネン</t>
    </rPh>
    <rPh sb="42" eb="43">
      <t>ガツ</t>
    </rPh>
    <rPh sb="45" eb="46">
      <t>ニチ</t>
    </rPh>
    <phoneticPr fontId="3"/>
  </si>
  <si>
    <t>2018年（平成30年）3月29日
30-62
2018年（平成30年）3月29日</t>
    <phoneticPr fontId="3"/>
  </si>
  <si>
    <t>村上　和明</t>
    <phoneticPr fontId="3"/>
  </si>
  <si>
    <t>福山市若松町3番10号</t>
    <phoneticPr fontId="3"/>
  </si>
  <si>
    <t>○</t>
    <phoneticPr fontId="3"/>
  </si>
  <si>
    <t>○</t>
    <phoneticPr fontId="3"/>
  </si>
  <si>
    <t>20－25</t>
    <phoneticPr fontId="3"/>
  </si>
  <si>
    <t>20－47</t>
    <phoneticPr fontId="3"/>
  </si>
  <si>
    <t>20－52</t>
    <phoneticPr fontId="3"/>
  </si>
  <si>
    <t>19－79</t>
    <phoneticPr fontId="3"/>
  </si>
  <si>
    <t>20－94</t>
    <phoneticPr fontId="3"/>
  </si>
  <si>
    <t>20－95</t>
    <phoneticPr fontId="3"/>
  </si>
  <si>
    <t>20－96</t>
    <phoneticPr fontId="3"/>
  </si>
  <si>
    <t>20－107</t>
    <phoneticPr fontId="3"/>
  </si>
  <si>
    <t>18－108</t>
    <phoneticPr fontId="3"/>
  </si>
  <si>
    <t>20－121</t>
    <phoneticPr fontId="3"/>
  </si>
  <si>
    <t>20－126</t>
    <phoneticPr fontId="3"/>
  </si>
  <si>
    <t>20－127</t>
    <phoneticPr fontId="3"/>
  </si>
  <si>
    <t>18－128</t>
    <phoneticPr fontId="3"/>
  </si>
  <si>
    <t>19-140</t>
    <phoneticPr fontId="3"/>
  </si>
  <si>
    <t>20－142</t>
    <phoneticPr fontId="3"/>
  </si>
  <si>
    <t>18－147</t>
    <phoneticPr fontId="3"/>
  </si>
  <si>
    <t>18－148</t>
    <phoneticPr fontId="3"/>
  </si>
  <si>
    <t>18－149</t>
    <phoneticPr fontId="3"/>
  </si>
  <si>
    <t>18－151</t>
    <phoneticPr fontId="3"/>
  </si>
  <si>
    <t>19-154</t>
    <phoneticPr fontId="3"/>
  </si>
  <si>
    <t>19-155</t>
    <phoneticPr fontId="3"/>
  </si>
  <si>
    <t>19-156</t>
    <phoneticPr fontId="3"/>
  </si>
  <si>
    <t>19-157</t>
    <phoneticPr fontId="3"/>
  </si>
  <si>
    <t>20-158</t>
    <phoneticPr fontId="3"/>
  </si>
  <si>
    <t>抹消：2021年（令和3年）4月8日
18-108（更新辞退の申出あり）
抹消通知：2021年4月22日</t>
    <rPh sb="0" eb="2">
      <t>マッショウ</t>
    </rPh>
    <rPh sb="9" eb="11">
      <t>レイワ</t>
    </rPh>
    <rPh sb="17" eb="18">
      <t>ニチ</t>
    </rPh>
    <rPh sb="26" eb="28">
      <t>コウシン</t>
    </rPh>
    <rPh sb="28" eb="30">
      <t>ジタイ</t>
    </rPh>
    <rPh sb="31" eb="33">
      <t>モウシデ</t>
    </rPh>
    <rPh sb="37" eb="39">
      <t>マッショウ</t>
    </rPh>
    <rPh sb="39" eb="41">
      <t>ツウチ</t>
    </rPh>
    <phoneticPr fontId="3"/>
  </si>
  <si>
    <t>2021.5.14更新時期のお知らせメール送信</t>
    <phoneticPr fontId="3"/>
  </si>
  <si>
    <t>2021.5.14退職されている（電話確認）</t>
    <rPh sb="9" eb="11">
      <t>タイショク</t>
    </rPh>
    <rPh sb="17" eb="19">
      <t>デンワ</t>
    </rPh>
    <rPh sb="19" eb="21">
      <t>カクニン</t>
    </rPh>
    <phoneticPr fontId="3"/>
  </si>
  <si>
    <t>2021年5月17日
辞退する旨電話で確認（相談ないため）
2021年5月29日抹消</t>
    <rPh sb="4" eb="5">
      <t>ネン</t>
    </rPh>
    <rPh sb="6" eb="7">
      <t>ガツ</t>
    </rPh>
    <rPh sb="9" eb="10">
      <t>ニチ</t>
    </rPh>
    <rPh sb="11" eb="13">
      <t>ジタイ</t>
    </rPh>
    <rPh sb="15" eb="16">
      <t>ムネ</t>
    </rPh>
    <rPh sb="16" eb="18">
      <t>デンワ</t>
    </rPh>
    <rPh sb="19" eb="21">
      <t>カクニン</t>
    </rPh>
    <rPh sb="22" eb="24">
      <t>ソウダン</t>
    </rPh>
    <rPh sb="34" eb="35">
      <t>ネン</t>
    </rPh>
    <rPh sb="36" eb="37">
      <t>ガツ</t>
    </rPh>
    <rPh sb="39" eb="40">
      <t>ニチ</t>
    </rPh>
    <rPh sb="40" eb="42">
      <t>マッショウ</t>
    </rPh>
    <phoneticPr fontId="3"/>
  </si>
  <si>
    <t>2021年5月17日
退職していると電話で確認
2021年5月29日抹消</t>
    <rPh sb="4" eb="5">
      <t>ネン</t>
    </rPh>
    <rPh sb="6" eb="7">
      <t>ガツ</t>
    </rPh>
    <rPh sb="9" eb="10">
      <t>ニチ</t>
    </rPh>
    <rPh sb="11" eb="13">
      <t>タイショク</t>
    </rPh>
    <rPh sb="18" eb="20">
      <t>デンワ</t>
    </rPh>
    <rPh sb="21" eb="23">
      <t>カクニン</t>
    </rPh>
    <phoneticPr fontId="3"/>
  </si>
  <si>
    <t>2021年5月17日
登録辞退する旨FAXで届く（相談ないため）
2021年5月29日抹消</t>
    <rPh sb="4" eb="5">
      <t>ネン</t>
    </rPh>
    <rPh sb="6" eb="7">
      <t>ガツ</t>
    </rPh>
    <rPh sb="9" eb="10">
      <t>ニチ</t>
    </rPh>
    <rPh sb="11" eb="13">
      <t>トウロク</t>
    </rPh>
    <rPh sb="13" eb="15">
      <t>ジタイ</t>
    </rPh>
    <rPh sb="17" eb="18">
      <t>ムネ</t>
    </rPh>
    <rPh sb="22" eb="23">
      <t>トド</t>
    </rPh>
    <rPh sb="25" eb="27">
      <t>ソウダン</t>
    </rPh>
    <phoneticPr fontId="3"/>
  </si>
  <si>
    <t>2021（令和3年）5月18日
21-130
2021年（令和3年）6月7日</t>
    <rPh sb="5" eb="7">
      <t>レイワ</t>
    </rPh>
    <rPh sb="29" eb="31">
      <t>レイワ</t>
    </rPh>
    <phoneticPr fontId="3"/>
  </si>
  <si>
    <t>2021年6月25日抹消
確認の電話数回しても，不在・折り返し電話なし→期限超え</t>
    <rPh sb="4" eb="5">
      <t>ネン</t>
    </rPh>
    <rPh sb="6" eb="7">
      <t>ガツ</t>
    </rPh>
    <rPh sb="9" eb="10">
      <t>ニチ</t>
    </rPh>
    <rPh sb="10" eb="12">
      <t>マッショウ</t>
    </rPh>
    <rPh sb="13" eb="15">
      <t>カクニン</t>
    </rPh>
    <rPh sb="16" eb="18">
      <t>デンワ</t>
    </rPh>
    <rPh sb="18" eb="20">
      <t>スウカイ</t>
    </rPh>
    <rPh sb="24" eb="26">
      <t>フザイ</t>
    </rPh>
    <rPh sb="27" eb="28">
      <t>オ</t>
    </rPh>
    <rPh sb="29" eb="30">
      <t>カエ</t>
    </rPh>
    <rPh sb="31" eb="33">
      <t>デンワ</t>
    </rPh>
    <rPh sb="36" eb="38">
      <t>キゲン</t>
    </rPh>
    <rPh sb="38" eb="39">
      <t>コ</t>
    </rPh>
    <phoneticPr fontId="3"/>
  </si>
  <si>
    <t>2021年（令和3年）6月17日
21-129 
2021年（令和3年）7月1日</t>
    <rPh sb="6" eb="8">
      <t>レイワ</t>
    </rPh>
    <rPh sb="29" eb="30">
      <t>ネン</t>
    </rPh>
    <rPh sb="31" eb="33">
      <t>レイワ</t>
    </rPh>
    <rPh sb="34" eb="35">
      <t>ネン</t>
    </rPh>
    <rPh sb="37" eb="38">
      <t>ガツ</t>
    </rPh>
    <rPh sb="39" eb="40">
      <t>ニチ</t>
    </rPh>
    <phoneticPr fontId="3"/>
  </si>
  <si>
    <t>20(1)</t>
    <phoneticPr fontId="3"/>
  </si>
  <si>
    <t>株式会社ハイランド・ハウス</t>
    <rPh sb="0" eb="4">
      <t>カブシキガイシャ</t>
    </rPh>
    <phoneticPr fontId="3"/>
  </si>
  <si>
    <t>かぶしきかいしゃ　はいらんど・はうす</t>
    <phoneticPr fontId="3"/>
  </si>
  <si>
    <t>申請2021年6月7日
21-111
更新2021年6月14日</t>
    <rPh sb="0" eb="2">
      <t>シンセイ</t>
    </rPh>
    <rPh sb="6" eb="7">
      <t>ネン</t>
    </rPh>
    <rPh sb="8" eb="9">
      <t>ガツ</t>
    </rPh>
    <rPh sb="10" eb="11">
      <t>ニチ</t>
    </rPh>
    <rPh sb="19" eb="21">
      <t>コウシン</t>
    </rPh>
    <rPh sb="25" eb="26">
      <t>ネン</t>
    </rPh>
    <rPh sb="27" eb="28">
      <t>ガツ</t>
    </rPh>
    <rPh sb="30" eb="31">
      <t>ニチ</t>
    </rPh>
    <phoneticPr fontId="3"/>
  </si>
  <si>
    <t>21－115</t>
    <phoneticPr fontId="3"/>
  </si>
  <si>
    <t>pscdoi@plan-server.co.jp</t>
    <phoneticPr fontId="3"/>
  </si>
  <si>
    <t>更新申請2021年（令和3年）7月13日
21－114
2021年（令和3年）7月31日</t>
    <rPh sb="0" eb="2">
      <t>コウシン</t>
    </rPh>
    <rPh sb="2" eb="4">
      <t>シンセイ</t>
    </rPh>
    <rPh sb="10" eb="12">
      <t>レイワ</t>
    </rPh>
    <rPh sb="34" eb="36">
      <t>レイワ</t>
    </rPh>
    <phoneticPr fontId="3"/>
  </si>
  <si>
    <t>更新申請2021年（令和3年）7月13日
21－115
2021年（令和3年）7月31日</t>
    <rPh sb="0" eb="2">
      <t>コウシン</t>
    </rPh>
    <rPh sb="2" eb="4">
      <t>シンセイ</t>
    </rPh>
    <rPh sb="10" eb="12">
      <t>レイワ</t>
    </rPh>
    <rPh sb="34" eb="36">
      <t>レイワ</t>
    </rPh>
    <phoneticPr fontId="3"/>
  </si>
  <si>
    <t>公益社団法人広島県建築士会</t>
    <rPh sb="0" eb="2">
      <t>コウエキ</t>
    </rPh>
    <phoneticPr fontId="3"/>
  </si>
  <si>
    <t>更新の意向あり。すぐ提出するとのこと。(2021.7.29)</t>
    <rPh sb="0" eb="2">
      <t>コウシン</t>
    </rPh>
    <rPh sb="3" eb="5">
      <t>イコウ</t>
    </rPh>
    <rPh sb="10" eb="12">
      <t>テイシュツ</t>
    </rPh>
    <phoneticPr fontId="3"/>
  </si>
  <si>
    <t>2021.8.4武田組退社済み（電話確認）
→期限をもって抹消すること</t>
    <rPh sb="8" eb="10">
      <t>タケダ</t>
    </rPh>
    <rPh sb="10" eb="11">
      <t>クミ</t>
    </rPh>
    <rPh sb="11" eb="13">
      <t>タイシャ</t>
    </rPh>
    <rPh sb="13" eb="14">
      <t>ズ</t>
    </rPh>
    <rPh sb="16" eb="18">
      <t>デンワ</t>
    </rPh>
    <rPh sb="18" eb="20">
      <t>カクニン</t>
    </rPh>
    <rPh sb="23" eb="25">
      <t>キゲン</t>
    </rPh>
    <rPh sb="29" eb="31">
      <t>マッショウ</t>
    </rPh>
    <phoneticPr fontId="3"/>
  </si>
  <si>
    <t>更新申請2021年（令和3年）7月27日
21－113
2021年（令和3年）7月27日</t>
    <rPh sb="0" eb="2">
      <t>コウシン</t>
    </rPh>
    <rPh sb="2" eb="4">
      <t>シンセイ</t>
    </rPh>
    <rPh sb="10" eb="12">
      <t>レイワ</t>
    </rPh>
    <rPh sb="34" eb="36">
      <t>レイワ</t>
    </rPh>
    <phoneticPr fontId="3"/>
  </si>
  <si>
    <t>福山市三吉町五丁目7番24号</t>
    <rPh sb="0" eb="3">
      <t>フクヤマシ</t>
    </rPh>
    <rPh sb="3" eb="5">
      <t>ミヨシ</t>
    </rPh>
    <rPh sb="5" eb="6">
      <t>チョウ</t>
    </rPh>
    <rPh sb="6" eb="9">
      <t>ゴチョウメ</t>
    </rPh>
    <rPh sb="10" eb="11">
      <t>バン</t>
    </rPh>
    <rPh sb="13" eb="14">
      <t>ゴウ</t>
    </rPh>
    <phoneticPr fontId="3"/>
  </si>
  <si>
    <t>更新申請2021年（令和3年）8月2日
21-151
2021年（令和3年）8月5日</t>
    <rPh sb="10" eb="12">
      <t>レイワ</t>
    </rPh>
    <rPh sb="31" eb="32">
      <t>ネン</t>
    </rPh>
    <rPh sb="33" eb="35">
      <t>レイワ</t>
    </rPh>
    <rPh sb="36" eb="37">
      <t>ネン</t>
    </rPh>
    <rPh sb="39" eb="40">
      <t>ガツ</t>
    </rPh>
    <rPh sb="41" eb="42">
      <t>ニチ</t>
    </rPh>
    <phoneticPr fontId="3"/>
  </si>
  <si>
    <t>2021.10.1連絡⇒更新の意向あり（No118利用して要調整）</t>
    <rPh sb="25" eb="27">
      <t>リヨウ</t>
    </rPh>
    <phoneticPr fontId="3"/>
  </si>
  <si>
    <t>2021.10.1連絡⇒更新の意向あり（No118利用して要調整）</t>
    <phoneticPr fontId="3"/>
  </si>
  <si>
    <t>2021.10.11連絡（本人不在，伝言してもらった）</t>
    <rPh sb="10" eb="12">
      <t>レンラク</t>
    </rPh>
    <rPh sb="13" eb="15">
      <t>ホンニン</t>
    </rPh>
    <rPh sb="15" eb="17">
      <t>フザイ</t>
    </rPh>
    <rPh sb="18" eb="20">
      <t>デンゴン</t>
    </rPh>
    <phoneticPr fontId="3"/>
  </si>
  <si>
    <t>2021年（令和3年）9月3日
21-131
2021年（令和3年）9月3日</t>
    <rPh sb="4" eb="5">
      <t>ネン</t>
    </rPh>
    <rPh sb="6" eb="8">
      <t>レイワ</t>
    </rPh>
    <rPh sb="9" eb="10">
      <t>ネン</t>
    </rPh>
    <rPh sb="12" eb="13">
      <t>ガツ</t>
    </rPh>
    <rPh sb="14" eb="15">
      <t>ニチ</t>
    </rPh>
    <rPh sb="27" eb="28">
      <t>ネン</t>
    </rPh>
    <rPh sb="29" eb="31">
      <t>レイワ</t>
    </rPh>
    <rPh sb="32" eb="33">
      <t>ネン</t>
    </rPh>
    <rPh sb="35" eb="36">
      <t>ガツ</t>
    </rPh>
    <rPh sb="37" eb="38">
      <t>ニチ</t>
    </rPh>
    <phoneticPr fontId="3"/>
  </si>
  <si>
    <t>2021年（令和3年）9月3日
21-116
2021年（令和3年）9月11日</t>
    <rPh sb="4" eb="5">
      <t>ネン</t>
    </rPh>
    <rPh sb="6" eb="8">
      <t>レイワ</t>
    </rPh>
    <rPh sb="9" eb="10">
      <t>ネン</t>
    </rPh>
    <rPh sb="12" eb="13">
      <t>ガツ</t>
    </rPh>
    <rPh sb="14" eb="15">
      <t>ニチ</t>
    </rPh>
    <rPh sb="27" eb="28">
      <t>ネン</t>
    </rPh>
    <rPh sb="29" eb="31">
      <t>レイワ</t>
    </rPh>
    <rPh sb="32" eb="33">
      <t>ネン</t>
    </rPh>
    <rPh sb="35" eb="36">
      <t>ガツ</t>
    </rPh>
    <rPh sb="38" eb="39">
      <t>ニチ</t>
    </rPh>
    <phoneticPr fontId="3"/>
  </si>
  <si>
    <t>2021年（令和3年）9月3日
21-117
2021年（令和3年）9月11日</t>
    <rPh sb="4" eb="5">
      <t>ネン</t>
    </rPh>
    <rPh sb="6" eb="8">
      <t>レイワ</t>
    </rPh>
    <rPh sb="9" eb="10">
      <t>ネン</t>
    </rPh>
    <rPh sb="12" eb="13">
      <t>ガツ</t>
    </rPh>
    <rPh sb="14" eb="15">
      <t>ニチ</t>
    </rPh>
    <rPh sb="27" eb="28">
      <t>ネン</t>
    </rPh>
    <rPh sb="29" eb="31">
      <t>レイワ</t>
    </rPh>
    <rPh sb="32" eb="33">
      <t>ネン</t>
    </rPh>
    <rPh sb="35" eb="36">
      <t>ガツ</t>
    </rPh>
    <rPh sb="38" eb="39">
      <t>ニチ</t>
    </rPh>
    <phoneticPr fontId="3"/>
  </si>
  <si>
    <t>2021年（令和3年）10月15日
21-118
2021年（令和3年）10月24日</t>
    <rPh sb="4" eb="5">
      <t>ネン</t>
    </rPh>
    <rPh sb="6" eb="8">
      <t>レイワ</t>
    </rPh>
    <rPh sb="9" eb="10">
      <t>ネン</t>
    </rPh>
    <rPh sb="13" eb="14">
      <t>ガツ</t>
    </rPh>
    <rPh sb="16" eb="17">
      <t>ニチ</t>
    </rPh>
    <rPh sb="29" eb="30">
      <t>ネン</t>
    </rPh>
    <rPh sb="31" eb="33">
      <t>レイワ</t>
    </rPh>
    <rPh sb="34" eb="35">
      <t>ネン</t>
    </rPh>
    <rPh sb="38" eb="39">
      <t>ガツ</t>
    </rPh>
    <rPh sb="41" eb="42">
      <t>ニチ</t>
    </rPh>
    <phoneticPr fontId="3"/>
  </si>
  <si>
    <t>澤田　力</t>
    <rPh sb="0" eb="2">
      <t>サワダ</t>
    </rPh>
    <rPh sb="3" eb="4">
      <t>チカラ</t>
    </rPh>
    <phoneticPr fontId="3"/>
  </si>
  <si>
    <t>さわだ　ちから</t>
    <phoneticPr fontId="3"/>
  </si>
  <si>
    <t>0331</t>
    <phoneticPr fontId="3"/>
  </si>
  <si>
    <t>721-0031</t>
    <phoneticPr fontId="3"/>
  </si>
  <si>
    <t>sawada@takeda-g.co.jp</t>
    <phoneticPr fontId="3"/>
  </si>
  <si>
    <t>info@kaname-koumuten.co.jｐ</t>
    <phoneticPr fontId="3"/>
  </si>
  <si>
    <t>2021年（令和3年）11月2日
21-162
2021年（令和3年） 月　日</t>
    <phoneticPr fontId="3"/>
  </si>
  <si>
    <t>2021年（令和3年）1月29日
20-161
2021年（令和3年） 月　日</t>
    <phoneticPr fontId="3"/>
  </si>
  <si>
    <t>2021年（令和3年）1月6日
20-160
2021年（令和3年）1月　日</t>
    <phoneticPr fontId="3"/>
  </si>
  <si>
    <t>2020年（令和2年）10月16日
20-159
2020年（令和2年）10月16日</t>
    <phoneticPr fontId="3"/>
  </si>
  <si>
    <t>2020年（令和2年）5月12日
20-158
2020年（令和2年）5月19日</t>
    <phoneticPr fontId="3"/>
  </si>
  <si>
    <t>21－152</t>
    <phoneticPr fontId="3"/>
  </si>
  <si>
    <t>公益社団法人広島県建築士会
一般社団法人広島県建築士事務所協会</t>
    <rPh sb="0" eb="2">
      <t>コウエキ</t>
    </rPh>
    <rPh sb="2" eb="4">
      <t>シャダン</t>
    </rPh>
    <rPh sb="4" eb="6">
      <t>ホウジン</t>
    </rPh>
    <rPh sb="6" eb="9">
      <t>ヒロシマケン</t>
    </rPh>
    <rPh sb="9" eb="12">
      <t>ケンチクシ</t>
    </rPh>
    <rPh sb="12" eb="13">
      <t>カイ</t>
    </rPh>
    <phoneticPr fontId="3"/>
  </si>
  <si>
    <t>2022(令和4年）２月２８日
21-152
2022年（令和4年）2月28日</t>
    <rPh sb="5" eb="7">
      <t>レイワ</t>
    </rPh>
    <rPh sb="8" eb="9">
      <t>ネン</t>
    </rPh>
    <rPh sb="9" eb="10">
      <t>ヘイネン</t>
    </rPh>
    <rPh sb="11" eb="12">
      <t>ガツ</t>
    </rPh>
    <rPh sb="14" eb="15">
      <t>ニチ</t>
    </rPh>
    <rPh sb="27" eb="28">
      <t>ネン</t>
    </rPh>
    <rPh sb="29" eb="31">
      <t>レイワ</t>
    </rPh>
    <rPh sb="32" eb="33">
      <t>ネン</t>
    </rPh>
    <rPh sb="35" eb="36">
      <t>ガツ</t>
    </rPh>
    <rPh sb="38" eb="39">
      <t>ニチ</t>
    </rPh>
    <phoneticPr fontId="3"/>
  </si>
  <si>
    <t>更新2022年（令和4年）3月28日
22-74
2022年（令和4年）3月17日</t>
    <rPh sb="8" eb="10">
      <t>レイワ</t>
    </rPh>
    <rPh sb="31" eb="33">
      <t>レイワ</t>
    </rPh>
    <phoneticPr fontId="3"/>
  </si>
  <si>
    <t>更新2022年（令和4年）3月28日
22-78
2022年（令和4年）3月28日</t>
    <rPh sb="8" eb="10">
      <t>レイワ</t>
    </rPh>
    <rPh sb="31" eb="33">
      <t>レイワ</t>
    </rPh>
    <phoneticPr fontId="3"/>
  </si>
  <si>
    <t>22－78</t>
    <phoneticPr fontId="3"/>
  </si>
  <si>
    <t>22－71</t>
    <phoneticPr fontId="3"/>
  </si>
  <si>
    <t>更新2022年（令和4年）4月11日
22-71
2022年（令和4年）4月11日</t>
    <rPh sb="8" eb="10">
      <t>レイワ</t>
    </rPh>
    <rPh sb="31" eb="33">
      <t>レイワ</t>
    </rPh>
    <rPh sb="34" eb="35">
      <t>ネン</t>
    </rPh>
    <phoneticPr fontId="3"/>
  </si>
  <si>
    <t>2022年（令和4年）4月15日
22-132
2022年（令和4年）4月20日</t>
    <rPh sb="6" eb="8">
      <t>レイワ</t>
    </rPh>
    <rPh sb="30" eb="32">
      <t>レイワ</t>
    </rPh>
    <phoneticPr fontId="3"/>
  </si>
  <si>
    <t>21（2）</t>
    <phoneticPr fontId="3"/>
  </si>
  <si>
    <t>デコア二級建築士事務所</t>
    <rPh sb="3" eb="5">
      <t>ニキュウ</t>
    </rPh>
    <rPh sb="5" eb="8">
      <t>ケンチクシ</t>
    </rPh>
    <rPh sb="8" eb="10">
      <t>ジム</t>
    </rPh>
    <rPh sb="10" eb="11">
      <t>ショ</t>
    </rPh>
    <phoneticPr fontId="3"/>
  </si>
  <si>
    <t>でこあにきゅうけんちくしじむしょ</t>
    <phoneticPr fontId="3"/>
  </si>
  <si>
    <t>720-2104</t>
    <phoneticPr fontId="3"/>
  </si>
  <si>
    <t>福山市神辺町道上1360-7</t>
    <rPh sb="0" eb="2">
      <t>フクヤマ</t>
    </rPh>
    <rPh sb="2" eb="3">
      <t>シ</t>
    </rPh>
    <rPh sb="3" eb="5">
      <t>カンナベ</t>
    </rPh>
    <rPh sb="5" eb="6">
      <t>チョウ</t>
    </rPh>
    <rPh sb="6" eb="8">
      <t>ミチウエ</t>
    </rPh>
    <phoneticPr fontId="3"/>
  </si>
  <si>
    <t>（084）963-1250</t>
    <phoneticPr fontId="3"/>
  </si>
  <si>
    <t>（084）963-1270</t>
    <phoneticPr fontId="3"/>
  </si>
  <si>
    <t>22－133</t>
    <phoneticPr fontId="3"/>
  </si>
  <si>
    <t>19（1）</t>
    <phoneticPr fontId="3"/>
  </si>
  <si>
    <t>2022年(令和4年）4月15日
31-133
2022年（令和4年）4月27日</t>
    <rPh sb="4" eb="5">
      <t>ネン</t>
    </rPh>
    <rPh sb="6" eb="8">
      <t>レイワ</t>
    </rPh>
    <rPh sb="9" eb="10">
      <t>ネン</t>
    </rPh>
    <rPh sb="10" eb="11">
      <t>ヘイネン</t>
    </rPh>
    <rPh sb="12" eb="13">
      <t>ガツ</t>
    </rPh>
    <rPh sb="15" eb="16">
      <t>ニチ</t>
    </rPh>
    <rPh sb="28" eb="29">
      <t>ネン</t>
    </rPh>
    <rPh sb="30" eb="32">
      <t>レイワ</t>
    </rPh>
    <rPh sb="33" eb="34">
      <t>ネン</t>
    </rPh>
    <rPh sb="36" eb="37">
      <t>ガツ</t>
    </rPh>
    <rPh sb="39" eb="40">
      <t>ニチ</t>
    </rPh>
    <phoneticPr fontId="3"/>
  </si>
  <si>
    <t>のじ　ゆうき</t>
    <phoneticPr fontId="3"/>
  </si>
  <si>
    <t>いっきゅうけんちくしじむしょ　かぶしきがいしゃじゅうたくでざいんけんきゅうしょ</t>
    <phoneticPr fontId="3"/>
  </si>
  <si>
    <t>18(1)</t>
    <phoneticPr fontId="3"/>
  </si>
  <si>
    <t>730-0051</t>
    <phoneticPr fontId="3"/>
  </si>
  <si>
    <t>（082）541-3100</t>
    <phoneticPr fontId="3"/>
  </si>
  <si>
    <t>（082）241-5645</t>
    <phoneticPr fontId="3"/>
  </si>
  <si>
    <t>info@jdknet.co.jp</t>
    <phoneticPr fontId="3"/>
  </si>
  <si>
    <t>2022年（令和4年）5月13日
22-163
2022年（令和3年）5月　日</t>
    <phoneticPr fontId="3"/>
  </si>
  <si>
    <t>広島市中区大手町二丁目5-11</t>
    <rPh sb="0" eb="3">
      <t>ヒロシマシ</t>
    </rPh>
    <rPh sb="3" eb="5">
      <t>ナカク</t>
    </rPh>
    <rPh sb="5" eb="8">
      <t>オオテマチ</t>
    </rPh>
    <rPh sb="8" eb="9">
      <t>ニ</t>
    </rPh>
    <rPh sb="9" eb="11">
      <t>チョウメ</t>
    </rPh>
    <phoneticPr fontId="3"/>
  </si>
  <si>
    <t>21(1)</t>
    <phoneticPr fontId="3"/>
  </si>
  <si>
    <t>更新2022年（令和4年）5月23日
22-75
2022年（令和4年）5月29日</t>
    <rPh sb="0" eb="2">
      <t>コウシン</t>
    </rPh>
    <rPh sb="6" eb="7">
      <t>ネン</t>
    </rPh>
    <rPh sb="8" eb="10">
      <t>レイワ</t>
    </rPh>
    <rPh sb="11" eb="12">
      <t>ネン</t>
    </rPh>
    <rPh sb="14" eb="15">
      <t>ガツ</t>
    </rPh>
    <rPh sb="17" eb="18">
      <t>ニチ</t>
    </rPh>
    <rPh sb="29" eb="30">
      <t>ネン</t>
    </rPh>
    <rPh sb="31" eb="33">
      <t>レイワ</t>
    </rPh>
    <rPh sb="34" eb="35">
      <t>ネン</t>
    </rPh>
    <rPh sb="37" eb="38">
      <t>ガツ</t>
    </rPh>
    <rPh sb="40" eb="41">
      <t>ニチ</t>
    </rPh>
    <phoneticPr fontId="3"/>
  </si>
  <si>
    <t>登録期間終了後，抹消を希望（2022年5月）</t>
    <rPh sb="0" eb="2">
      <t>トウロク</t>
    </rPh>
    <rPh sb="2" eb="4">
      <t>キカン</t>
    </rPh>
    <rPh sb="4" eb="7">
      <t>シュウリョウゴ</t>
    </rPh>
    <rPh sb="8" eb="10">
      <t>マッショウ</t>
    </rPh>
    <rPh sb="11" eb="13">
      <t>キボウ</t>
    </rPh>
    <rPh sb="18" eb="19">
      <t>ネン</t>
    </rPh>
    <rPh sb="20" eb="21">
      <t>ガツ</t>
    </rPh>
    <phoneticPr fontId="3"/>
  </si>
  <si>
    <t>登録期間終了後，抹消を希望（2022年5月）</t>
    <phoneticPr fontId="3"/>
  </si>
  <si>
    <t>登録期間終了後，抹消を希望（2022年5月）</t>
    <phoneticPr fontId="3"/>
  </si>
  <si>
    <t>2022/6/7　6/20までに提出依頼</t>
    <rPh sb="16" eb="18">
      <t>テイシュツ</t>
    </rPh>
    <rPh sb="18" eb="20">
      <t>イライ</t>
    </rPh>
    <phoneticPr fontId="3"/>
  </si>
  <si>
    <t>2022/6/7　6/22までに提出依頼（伝言依頼）</t>
    <rPh sb="16" eb="18">
      <t>テイシュツ</t>
    </rPh>
    <rPh sb="18" eb="20">
      <t>イライ</t>
    </rPh>
    <rPh sb="21" eb="23">
      <t>デンゴン</t>
    </rPh>
    <rPh sb="23" eb="25">
      <t>イライ</t>
    </rPh>
    <phoneticPr fontId="3"/>
  </si>
  <si>
    <t>野地　祐希</t>
    <rPh sb="0" eb="1">
      <t>ノ</t>
    </rPh>
    <rPh sb="1" eb="2">
      <t>チ</t>
    </rPh>
    <phoneticPr fontId="3"/>
  </si>
  <si>
    <t>2022/6/16　6/30までに提出依頼</t>
    <rPh sb="17" eb="19">
      <t>テイシュツ</t>
    </rPh>
    <rPh sb="19" eb="21">
      <t>イライ</t>
    </rPh>
    <phoneticPr fontId="3"/>
  </si>
  <si>
    <t>19-153</t>
    <phoneticPr fontId="3"/>
  </si>
  <si>
    <t>更新2022年（令和4年）6月14日
22-80
2022年（令和4年）6月27日</t>
    <rPh sb="8" eb="10">
      <t>レイワ</t>
    </rPh>
    <rPh sb="31" eb="33">
      <t>レイワ</t>
    </rPh>
    <phoneticPr fontId="3"/>
  </si>
  <si>
    <t>ゆあさ　ひろみつ</t>
    <phoneticPr fontId="3"/>
  </si>
  <si>
    <t>（084）926-5641</t>
    <phoneticPr fontId="3"/>
  </si>
  <si>
    <t>一般社団法人広島県建築士事務所協会</t>
    <phoneticPr fontId="3"/>
  </si>
  <si>
    <t>2022年(令和4年)6月27日
22-164
2022年(令和4年) 月  日</t>
    <rPh sb="4" eb="5">
      <t>ネン</t>
    </rPh>
    <rPh sb="6" eb="8">
      <t>レイワ</t>
    </rPh>
    <rPh sb="9" eb="10">
      <t>ネン</t>
    </rPh>
    <rPh sb="10" eb="11">
      <t>ヘイネン</t>
    </rPh>
    <rPh sb="12" eb="13">
      <t>ガツ</t>
    </rPh>
    <rPh sb="15" eb="16">
      <t>ニチ</t>
    </rPh>
    <rPh sb="30" eb="32">
      <t>レイワ</t>
    </rPh>
    <phoneticPr fontId="3"/>
  </si>
  <si>
    <t>2022年(令和4年）6月27日
22-134
2022年（令和4年）6月29日</t>
    <rPh sb="4" eb="5">
      <t>ネン</t>
    </rPh>
    <rPh sb="6" eb="8">
      <t>レイワ</t>
    </rPh>
    <rPh sb="9" eb="10">
      <t>ネン</t>
    </rPh>
    <rPh sb="12" eb="13">
      <t>ガツ</t>
    </rPh>
    <rPh sb="15" eb="16">
      <t>ニチ</t>
    </rPh>
    <rPh sb="28" eb="29">
      <t>ネン</t>
    </rPh>
    <rPh sb="30" eb="32">
      <t>レイワ</t>
    </rPh>
    <rPh sb="33" eb="34">
      <t>ネン</t>
    </rPh>
    <rPh sb="36" eb="37">
      <t>ガツ</t>
    </rPh>
    <rPh sb="39" eb="40">
      <t>ニチ</t>
    </rPh>
    <phoneticPr fontId="3"/>
  </si>
  <si>
    <t>21（2）</t>
    <phoneticPr fontId="3"/>
  </si>
  <si>
    <t>2022年（令和4年）6月22日
22-119
2022年（令和4年）7月9日</t>
    <rPh sb="4" eb="5">
      <t>ネン</t>
    </rPh>
    <rPh sb="6" eb="8">
      <t>レイワ</t>
    </rPh>
    <rPh sb="9" eb="10">
      <t>ネン</t>
    </rPh>
    <rPh sb="12" eb="13">
      <t>ガツ</t>
    </rPh>
    <rPh sb="15" eb="16">
      <t>ニチ</t>
    </rPh>
    <rPh sb="28" eb="29">
      <t>ネン</t>
    </rPh>
    <rPh sb="30" eb="32">
      <t>レイワ</t>
    </rPh>
    <rPh sb="33" eb="34">
      <t>ネン</t>
    </rPh>
    <rPh sb="36" eb="37">
      <t>ガツ</t>
    </rPh>
    <rPh sb="38" eb="39">
      <t>ニチ</t>
    </rPh>
    <phoneticPr fontId="3"/>
  </si>
  <si>
    <t>22－134</t>
    <phoneticPr fontId="3"/>
  </si>
  <si>
    <t>2022年（令和4年）8月1日
22-135
2022年（令和4年）8月17日</t>
    <rPh sb="4" eb="5">
      <t>ネン</t>
    </rPh>
    <rPh sb="6" eb="8">
      <t>レイワ</t>
    </rPh>
    <rPh sb="9" eb="10">
      <t>ネン</t>
    </rPh>
    <rPh sb="10" eb="11">
      <t>モトトシ</t>
    </rPh>
    <rPh sb="12" eb="13">
      <t>ガツ</t>
    </rPh>
    <rPh sb="14" eb="15">
      <t>ニチ</t>
    </rPh>
    <rPh sb="27" eb="28">
      <t>ネン</t>
    </rPh>
    <rPh sb="29" eb="31">
      <t>レイワ</t>
    </rPh>
    <rPh sb="32" eb="33">
      <t>ネン</t>
    </rPh>
    <rPh sb="35" eb="36">
      <t>ガツ</t>
    </rPh>
    <rPh sb="38" eb="39">
      <t>ニチ</t>
    </rPh>
    <phoneticPr fontId="3"/>
  </si>
  <si>
    <t>的場　公利</t>
    <phoneticPr fontId="3"/>
  </si>
  <si>
    <t>まとば　きみとし</t>
    <phoneticPr fontId="3"/>
  </si>
  <si>
    <t>ハウスファクトリー株式会社建築設計事務所</t>
    <rPh sb="9" eb="13">
      <t>カブシキガイシャ</t>
    </rPh>
    <rPh sb="13" eb="15">
      <t>ケンチク</t>
    </rPh>
    <rPh sb="15" eb="17">
      <t>セッケイ</t>
    </rPh>
    <rPh sb="17" eb="19">
      <t>ジム</t>
    </rPh>
    <rPh sb="19" eb="20">
      <t>ショ</t>
    </rPh>
    <phoneticPr fontId="3"/>
  </si>
  <si>
    <t>はうすふぁくとりーかぶしきがいしゃけんちくせっけいじむしょ</t>
    <phoneticPr fontId="3"/>
  </si>
  <si>
    <t>22(2)</t>
    <phoneticPr fontId="3"/>
  </si>
  <si>
    <t>721-0955</t>
    <phoneticPr fontId="3"/>
  </si>
  <si>
    <t>（084）999-0067</t>
    <phoneticPr fontId="3"/>
  </si>
  <si>
    <t>（084）999-0068</t>
    <phoneticPr fontId="3"/>
  </si>
  <si>
    <t>reform@life-partner11.net</t>
    <phoneticPr fontId="3"/>
  </si>
  <si>
    <t>2級建築士</t>
    <rPh sb="2" eb="4">
      <t>ケンチク</t>
    </rPh>
    <rPh sb="4" eb="5">
      <t>シ</t>
    </rPh>
    <phoneticPr fontId="3"/>
  </si>
  <si>
    <t>2022年(令和4年)9月16日
22-165
2022年(令和4年) 月  日</t>
    <rPh sb="4" eb="5">
      <t>ネン</t>
    </rPh>
    <rPh sb="6" eb="8">
      <t>レイワ</t>
    </rPh>
    <rPh sb="9" eb="10">
      <t>ネン</t>
    </rPh>
    <rPh sb="10" eb="11">
      <t>ヘイネン</t>
    </rPh>
    <rPh sb="12" eb="13">
      <t>ガツ</t>
    </rPh>
    <rPh sb="15" eb="16">
      <t>ニチ</t>
    </rPh>
    <rPh sb="30" eb="32">
      <t>レイワ</t>
    </rPh>
    <phoneticPr fontId="3"/>
  </si>
  <si>
    <t>19（1）</t>
    <phoneticPr fontId="3"/>
  </si>
  <si>
    <t>2022年（令和4年）10月5日
22-120
2019年（令和元年）10月7日</t>
    <phoneticPr fontId="3"/>
  </si>
  <si>
    <t>2022年（令和4年）10月10日抹消再登録
22-136
2022年（令和4年）10月  日</t>
    <rPh sb="9" eb="10">
      <t>ネン</t>
    </rPh>
    <rPh sb="17" eb="19">
      <t>マッショウ</t>
    </rPh>
    <rPh sb="19" eb="22">
      <t>サイトウロク</t>
    </rPh>
    <phoneticPr fontId="3"/>
  </si>
  <si>
    <t>坂本　嘉孝</t>
    <rPh sb="0" eb="2">
      <t>サカモト</t>
    </rPh>
    <rPh sb="3" eb="5">
      <t>ヨシタカ</t>
    </rPh>
    <phoneticPr fontId="3"/>
  </si>
  <si>
    <t>720-0803</t>
  </si>
  <si>
    <t>info@k-sakamoto.co.jp</t>
  </si>
  <si>
    <t>新規登録2022年(令和4年)12月8日
22-166
2022年(令和4年) 12月 8日</t>
    <rPh sb="0" eb="2">
      <t>シンキ</t>
    </rPh>
    <rPh sb="2" eb="4">
      <t>トウロク</t>
    </rPh>
    <rPh sb="8" eb="9">
      <t>ネン</t>
    </rPh>
    <rPh sb="10" eb="12">
      <t>レイワ</t>
    </rPh>
    <rPh sb="13" eb="14">
      <t>ネン</t>
    </rPh>
    <rPh sb="14" eb="15">
      <t>ヘイネン</t>
    </rPh>
    <rPh sb="17" eb="18">
      <t>ガツ</t>
    </rPh>
    <rPh sb="19" eb="20">
      <t>ニチ</t>
    </rPh>
    <rPh sb="34" eb="36">
      <t>レイワ</t>
    </rPh>
    <phoneticPr fontId="3"/>
  </si>
  <si>
    <t>2023/1/11更新案内TEL 1/26までに提出依頼</t>
    <rPh sb="9" eb="11">
      <t>コウシン</t>
    </rPh>
    <rPh sb="11" eb="13">
      <t>アンナイ</t>
    </rPh>
    <rPh sb="24" eb="26">
      <t>テイシュツ</t>
    </rPh>
    <rPh sb="26" eb="28">
      <t>イライ</t>
    </rPh>
    <phoneticPr fontId="3"/>
  </si>
  <si>
    <t>2023/1/11更新案内TEL 1/26までに提出依頼</t>
    <phoneticPr fontId="3"/>
  </si>
  <si>
    <t>2023/1/11更新案内TEL 事務所登録なしのため期限切れにて抹消予定</t>
    <rPh sb="17" eb="19">
      <t>ジム</t>
    </rPh>
    <rPh sb="19" eb="20">
      <t>ショ</t>
    </rPh>
    <rPh sb="20" eb="22">
      <t>トウロク</t>
    </rPh>
    <rPh sb="27" eb="29">
      <t>キゲン</t>
    </rPh>
    <rPh sb="29" eb="30">
      <t>ギ</t>
    </rPh>
    <rPh sb="33" eb="35">
      <t>マッショウ</t>
    </rPh>
    <rPh sb="35" eb="37">
      <t>ヨテイ</t>
    </rPh>
    <phoneticPr fontId="3"/>
  </si>
  <si>
    <t>22-138</t>
    <phoneticPr fontId="3"/>
  </si>
  <si>
    <t>更新2023年（令和5年）1月16日
22-138
2023年（令和5年）2月2日</t>
    <phoneticPr fontId="3"/>
  </si>
  <si>
    <t>更新2023年（令和5年）1月20日
22-139
2023年（令和5年）2月2日</t>
    <phoneticPr fontId="3"/>
  </si>
  <si>
    <t>rz250ny@yahoo.co.jp</t>
    <phoneticPr fontId="3"/>
  </si>
  <si>
    <t>2023年（令和5年）1月30日変更
22-135
2022年（令和4年）8月17日</t>
    <rPh sb="16" eb="18">
      <t>ヘンコウ</t>
    </rPh>
    <phoneticPr fontId="3"/>
  </si>
  <si>
    <t>2/20TEL済　更新予定（3/10までに提出依頼）</t>
    <rPh sb="7" eb="8">
      <t>ズ</t>
    </rPh>
    <rPh sb="9" eb="11">
      <t>コウシン</t>
    </rPh>
    <rPh sb="11" eb="13">
      <t>ヨテイ</t>
    </rPh>
    <rPh sb="21" eb="23">
      <t>テイシュツ</t>
    </rPh>
    <rPh sb="23" eb="25">
      <t>イライ</t>
    </rPh>
    <phoneticPr fontId="3"/>
  </si>
  <si>
    <t>更新2023年（令和5年）3月17日
22-83
2023年（令和5年）3月18日</t>
    <rPh sb="8" eb="9">
      <t>レイ</t>
    </rPh>
    <rPh sb="9" eb="10">
      <t>ワ</t>
    </rPh>
    <rPh sb="11" eb="12">
      <t>ネン</t>
    </rPh>
    <rPh sb="31" eb="32">
      <t>レイ</t>
    </rPh>
    <rPh sb="32" eb="33">
      <t>ワ</t>
    </rPh>
    <phoneticPr fontId="3"/>
  </si>
  <si>
    <t>2023/3/29TEL　期限経過後抹消希望</t>
    <rPh sb="13" eb="15">
      <t>キゲン</t>
    </rPh>
    <rPh sb="15" eb="17">
      <t>ケイカ</t>
    </rPh>
    <rPh sb="17" eb="18">
      <t>ゴ</t>
    </rPh>
    <rPh sb="18" eb="20">
      <t>マッショウ</t>
    </rPh>
    <rPh sb="20" eb="22">
      <t>キボウ</t>
    </rPh>
    <phoneticPr fontId="3"/>
  </si>
  <si>
    <t>23－85</t>
    <phoneticPr fontId="3"/>
  </si>
  <si>
    <t>更新2023年（令和5年）3月30日
23-84
2023年（令和5年）4月17日</t>
    <phoneticPr fontId="3"/>
  </si>
  <si>
    <t>更新2023年（令和5年）4月4日
23-85
2023年（令和5年）4月17日</t>
    <phoneticPr fontId="3"/>
  </si>
  <si>
    <t>（090）8715-1501</t>
    <phoneticPr fontId="3"/>
  </si>
  <si>
    <t>う゛ぁんせっけいこうぼう</t>
    <phoneticPr fontId="3"/>
  </si>
  <si>
    <t>22(1)</t>
    <phoneticPr fontId="3"/>
  </si>
  <si>
    <t>更新2023年（令和5年）3月30日
23-86
2023年（令和5年）4月17日</t>
    <rPh sb="8" eb="9">
      <t>レイ</t>
    </rPh>
    <rPh sb="9" eb="10">
      <t>ワ</t>
    </rPh>
    <rPh sb="11" eb="12">
      <t>ネン</t>
    </rPh>
    <rPh sb="31" eb="32">
      <t>レイ</t>
    </rPh>
    <rPh sb="32" eb="33">
      <t>ワ</t>
    </rPh>
    <phoneticPr fontId="3"/>
  </si>
  <si>
    <t>更新2023年（令和5年）4月4日
23-86
2023年（令和5年）4月17日</t>
    <phoneticPr fontId="3"/>
  </si>
  <si>
    <t>2023年（令和5年） 月  日現在</t>
    <rPh sb="6" eb="8">
      <t>レイワ</t>
    </rPh>
    <rPh sb="12" eb="13">
      <t>ガツ</t>
    </rPh>
    <rPh sb="15" eb="16">
      <t>ニチ</t>
    </rPh>
    <phoneticPr fontId="3"/>
  </si>
  <si>
    <t>4/24TEL 抹消希望　期限経過後抹消する
（080-8407-1003（注：会社から聞いた番号））</t>
    <rPh sb="8" eb="10">
      <t>マッショウ</t>
    </rPh>
    <rPh sb="10" eb="12">
      <t>キボウ</t>
    </rPh>
    <rPh sb="13" eb="15">
      <t>キゲン</t>
    </rPh>
    <rPh sb="15" eb="17">
      <t>ケイカ</t>
    </rPh>
    <rPh sb="17" eb="18">
      <t>ゴ</t>
    </rPh>
    <rPh sb="18" eb="20">
      <t>マッショウ</t>
    </rPh>
    <rPh sb="38" eb="39">
      <t>チュウ</t>
    </rPh>
    <rPh sb="40" eb="42">
      <t>カイシャ</t>
    </rPh>
    <rPh sb="44" eb="45">
      <t>キ</t>
    </rPh>
    <rPh sb="47" eb="49">
      <t>バンゴウ</t>
    </rPh>
    <phoneticPr fontId="3"/>
  </si>
  <si>
    <t>23－88</t>
    <phoneticPr fontId="3"/>
  </si>
  <si>
    <t>22(1)</t>
    <phoneticPr fontId="3"/>
  </si>
  <si>
    <t>-</t>
    <phoneticPr fontId="3"/>
  </si>
  <si>
    <t>更新2020年（令和2年）4月2日
1-86
2020年（令和2年）4月 10日</t>
    <phoneticPr fontId="3"/>
  </si>
  <si>
    <t>更新2023年（令和5年）4月25日
23-86
2023年（令和2年）5月10日</t>
    <phoneticPr fontId="3"/>
  </si>
  <si>
    <t>2022年6月申出により抹消。</t>
    <rPh sb="4" eb="5">
      <t>ネン</t>
    </rPh>
    <rPh sb="6" eb="7">
      <t>ガツ</t>
    </rPh>
    <rPh sb="7" eb="8">
      <t>モウ</t>
    </rPh>
    <rPh sb="8" eb="9">
      <t>デ</t>
    </rPh>
    <rPh sb="12" eb="14">
      <t>マッショウ</t>
    </rPh>
    <phoneticPr fontId="3"/>
  </si>
  <si>
    <t>6/15 TEL メールにて 提出予定</t>
    <rPh sb="15" eb="17">
      <t>テイシュツ</t>
    </rPh>
    <rPh sb="17" eb="19">
      <t>ヨテイ</t>
    </rPh>
    <phoneticPr fontId="3"/>
  </si>
  <si>
    <t>6/15TEL　会社の事務の方へ連絡</t>
    <rPh sb="8" eb="10">
      <t>カイシャ</t>
    </rPh>
    <rPh sb="11" eb="13">
      <t>ジム</t>
    </rPh>
    <rPh sb="14" eb="15">
      <t>カタ</t>
    </rPh>
    <rPh sb="16" eb="18">
      <t>レンラク</t>
    </rPh>
    <phoneticPr fontId="3"/>
  </si>
  <si>
    <t>23－143</t>
    <phoneticPr fontId="3"/>
  </si>
  <si>
    <t>23（1）</t>
    <phoneticPr fontId="3"/>
  </si>
  <si>
    <t>更新2023年（令和5年）6月23日
23-143
2023年（令和5年）7月5日</t>
    <phoneticPr fontId="3"/>
  </si>
  <si>
    <t>22(2)</t>
    <phoneticPr fontId="3"/>
  </si>
  <si>
    <t>だいこうさんぎょう　かぶしきかいしゃ
いっきゅうけんちくしじむしょ</t>
    <phoneticPr fontId="3"/>
  </si>
  <si>
    <t>720-0401</t>
    <phoneticPr fontId="3"/>
  </si>
  <si>
    <t>（084）988-0853</t>
    <phoneticPr fontId="3"/>
  </si>
  <si>
    <t>（084）967-5289</t>
    <phoneticPr fontId="3"/>
  </si>
  <si>
    <t>福山市沼隈町大字上山南153-9</t>
    <rPh sb="0" eb="3">
      <t>フクヤマシ</t>
    </rPh>
    <rPh sb="3" eb="6">
      <t>ヌマクマチョウ</t>
    </rPh>
    <rPh sb="6" eb="8">
      <t>オオアザ</t>
    </rPh>
    <rPh sb="8" eb="10">
      <t>カミヤマ</t>
    </rPh>
    <rPh sb="10" eb="11">
      <t>ミナミ</t>
    </rPh>
    <phoneticPr fontId="3"/>
  </si>
  <si>
    <t>daiko-industry@sun4.gmobb.jp</t>
    <phoneticPr fontId="3"/>
  </si>
  <si>
    <t>一般社団法人広島県建築士事務所協会</t>
    <phoneticPr fontId="3"/>
  </si>
  <si>
    <t>変更申請2023年（令和5年）7月10日
21－114
2024年（令和6年）7月31日</t>
    <rPh sb="0" eb="2">
      <t>ヘンコウ</t>
    </rPh>
    <phoneticPr fontId="3"/>
  </si>
  <si>
    <t>2023/9/28TEL更新案内
郵送にて提出予定</t>
    <rPh sb="12" eb="14">
      <t>コウシン</t>
    </rPh>
    <rPh sb="14" eb="16">
      <t>アンナイ</t>
    </rPh>
    <rPh sb="17" eb="19">
      <t>ユウソウ</t>
    </rPh>
    <rPh sb="21" eb="23">
      <t>テイシュツ</t>
    </rPh>
    <rPh sb="23" eb="25">
      <t>ヨテイ</t>
    </rPh>
    <phoneticPr fontId="3"/>
  </si>
  <si>
    <t>名前</t>
    <phoneticPr fontId="3"/>
  </si>
  <si>
    <t>建築士</t>
    <rPh sb="0" eb="3">
      <t>ケンチクシ</t>
    </rPh>
    <phoneticPr fontId="3"/>
  </si>
  <si>
    <t>区分</t>
    <rPh sb="0" eb="2">
      <t>クブン</t>
    </rPh>
    <phoneticPr fontId="3"/>
  </si>
  <si>
    <t>建築士事務所</t>
    <phoneticPr fontId="3"/>
  </si>
  <si>
    <t>名称</t>
    <phoneticPr fontId="3"/>
  </si>
  <si>
    <t>所在地</t>
    <phoneticPr fontId="3"/>
  </si>
  <si>
    <t>連絡先</t>
    <phoneticPr fontId="3"/>
  </si>
  <si>
    <t>ＦＡＸ番号</t>
    <phoneticPr fontId="3"/>
  </si>
  <si>
    <t>福山市木造住宅耐震診断資格者名簿</t>
    <phoneticPr fontId="3"/>
  </si>
  <si>
    <t>大臣登録
　第　180793　号</t>
    <phoneticPr fontId="3"/>
  </si>
  <si>
    <t>大臣登録　
第　170230　号</t>
    <phoneticPr fontId="3"/>
  </si>
  <si>
    <t>大臣登録　
第　203011　号</t>
    <phoneticPr fontId="3"/>
  </si>
  <si>
    <t>大臣登録　
第　313584　号</t>
    <phoneticPr fontId="3"/>
  </si>
  <si>
    <t>大臣登録　
第　157640　号</t>
    <phoneticPr fontId="3"/>
  </si>
  <si>
    <t>大臣登録　
第　211446　号</t>
    <phoneticPr fontId="3"/>
  </si>
  <si>
    <t>広島県知事登録　
第　14382　号</t>
    <rPh sb="17" eb="18">
      <t>ゴウ</t>
    </rPh>
    <phoneticPr fontId="3"/>
  </si>
  <si>
    <t>大臣登録　
第　157668　号</t>
    <phoneticPr fontId="3"/>
  </si>
  <si>
    <t>千葉県知事登録　
第　6566　号</t>
    <rPh sb="0" eb="3">
      <t>チバケン</t>
    </rPh>
    <rPh sb="3" eb="5">
      <t>チジ</t>
    </rPh>
    <rPh sb="5" eb="7">
      <t>トウロク</t>
    </rPh>
    <rPh sb="9" eb="10">
      <t>ダイ</t>
    </rPh>
    <rPh sb="16" eb="17">
      <t>ゴウ</t>
    </rPh>
    <phoneticPr fontId="3"/>
  </si>
  <si>
    <t>広島県知事登録　
第　8676　号</t>
    <rPh sb="16" eb="17">
      <t>ゴウ</t>
    </rPh>
    <phoneticPr fontId="3"/>
  </si>
  <si>
    <t>広島県知事登録　
第　15027　号</t>
    <rPh sb="17" eb="18">
      <t>ゴウ</t>
    </rPh>
    <phoneticPr fontId="3"/>
  </si>
  <si>
    <t>大臣登録　
第　180783　号</t>
    <phoneticPr fontId="3"/>
  </si>
  <si>
    <t>大臣登録　
第　243793　号</t>
    <phoneticPr fontId="3"/>
  </si>
  <si>
    <t>大臣登録　
第　157726　号</t>
    <phoneticPr fontId="3"/>
  </si>
  <si>
    <t>広島県知事登録　
第　11556　号</t>
    <rPh sb="17" eb="18">
      <t>ゴウ</t>
    </rPh>
    <phoneticPr fontId="3"/>
  </si>
  <si>
    <t>広島県知事登録　
第　9917　号</t>
    <rPh sb="16" eb="17">
      <t>ゴウ</t>
    </rPh>
    <phoneticPr fontId="3"/>
  </si>
  <si>
    <t>大臣登録　
第　196529　号</t>
    <phoneticPr fontId="3"/>
  </si>
  <si>
    <t>広島県知事登録　
第　16349　号</t>
    <rPh sb="17" eb="18">
      <t>ゴウ</t>
    </rPh>
    <phoneticPr fontId="3"/>
  </si>
  <si>
    <t>大臣登録　
第　136567　号</t>
    <phoneticPr fontId="3"/>
  </si>
  <si>
    <t>大臣登録　
第　86538　号</t>
    <phoneticPr fontId="3"/>
  </si>
  <si>
    <t>大臣登録　
第　139686　号</t>
    <phoneticPr fontId="3"/>
  </si>
  <si>
    <t>大臣登録　
第　225046　号</t>
    <phoneticPr fontId="3"/>
  </si>
  <si>
    <t>大臣登録　
第　229920　号</t>
    <phoneticPr fontId="3"/>
  </si>
  <si>
    <t>大臣登録　
第　149875　号</t>
    <phoneticPr fontId="3"/>
  </si>
  <si>
    <t>大臣登録　
第　151618　号</t>
    <phoneticPr fontId="3"/>
  </si>
  <si>
    <t>広島県知事登録　
第　16271　号</t>
    <rPh sb="17" eb="18">
      <t>ゴウ</t>
    </rPh>
    <phoneticPr fontId="3"/>
  </si>
  <si>
    <t>大臣登録　
第　85366　号</t>
    <phoneticPr fontId="3"/>
  </si>
  <si>
    <t>大臣登録　
第　123**　号</t>
    <phoneticPr fontId="3"/>
  </si>
  <si>
    <t>大臣登録　
第　223245　号</t>
    <phoneticPr fontId="3"/>
  </si>
  <si>
    <t>大臣登録　
第　283210　号</t>
    <phoneticPr fontId="3"/>
  </si>
  <si>
    <t>広島県知事登録　
第　14795　号</t>
    <rPh sb="17" eb="18">
      <t>ゴウ</t>
    </rPh>
    <phoneticPr fontId="3"/>
  </si>
  <si>
    <t>大臣登録　
第　196524　号</t>
    <phoneticPr fontId="3"/>
  </si>
  <si>
    <t>大臣登録　
第　212867　号</t>
    <phoneticPr fontId="3"/>
  </si>
  <si>
    <t>大臣登録　
第　257796　号</t>
    <phoneticPr fontId="3"/>
  </si>
  <si>
    <t>広島県知事登録　
第　16831　号</t>
    <rPh sb="17" eb="18">
      <t>ゴウ</t>
    </rPh>
    <phoneticPr fontId="3"/>
  </si>
  <si>
    <t>広島県知事登録　
第　16480　号</t>
    <rPh sb="17" eb="18">
      <t>ゴウ</t>
    </rPh>
    <phoneticPr fontId="3"/>
  </si>
  <si>
    <t>大臣登録　
第　305894　号</t>
    <phoneticPr fontId="3"/>
  </si>
  <si>
    <t>大臣登録　
第　257053　号</t>
    <phoneticPr fontId="3"/>
  </si>
  <si>
    <t>大臣登録　
第　236989　号</t>
    <phoneticPr fontId="3"/>
  </si>
  <si>
    <t>広島県知事登録　
第　13858　号</t>
    <rPh sb="17" eb="18">
      <t>ゴウ</t>
    </rPh>
    <phoneticPr fontId="3"/>
  </si>
  <si>
    <t>広島県知事登録　
第　13857　号</t>
    <rPh sb="17" eb="18">
      <t>ゴウ</t>
    </rPh>
    <phoneticPr fontId="3"/>
  </si>
  <si>
    <t>大臣登録　
第　203006　号</t>
    <phoneticPr fontId="3"/>
  </si>
  <si>
    <t>広島県知事登録　
第　12668　号</t>
    <rPh sb="0" eb="2">
      <t>ヒロシマ</t>
    </rPh>
    <rPh sb="2" eb="5">
      <t>ケンチジ</t>
    </rPh>
    <rPh sb="5" eb="7">
      <t>トウロク</t>
    </rPh>
    <rPh sb="9" eb="10">
      <t>ダイ</t>
    </rPh>
    <rPh sb="17" eb="18">
      <t>ゴウ</t>
    </rPh>
    <phoneticPr fontId="3"/>
  </si>
  <si>
    <t>大臣登録　
第　126452　号</t>
    <phoneticPr fontId="3"/>
  </si>
  <si>
    <t>広島県知事登録　
第　17527　号</t>
    <rPh sb="17" eb="18">
      <t>ゴウ</t>
    </rPh>
    <phoneticPr fontId="3"/>
  </si>
  <si>
    <t>大臣登録　
第　170211　号</t>
    <phoneticPr fontId="3"/>
  </si>
  <si>
    <t>大臣登録　
第　369097　号</t>
    <rPh sb="0" eb="2">
      <t>ダイジン</t>
    </rPh>
    <rPh sb="2" eb="4">
      <t>トウロク</t>
    </rPh>
    <rPh sb="6" eb="7">
      <t>ダイ</t>
    </rPh>
    <rPh sb="15" eb="16">
      <t>ゴウ</t>
    </rPh>
    <phoneticPr fontId="3"/>
  </si>
  <si>
    <t>大臣登録　
第　348916　号</t>
    <phoneticPr fontId="3"/>
  </si>
  <si>
    <t>広島県知事登録　
第　16604　号</t>
    <rPh sb="0" eb="2">
      <t>ヒロシマ</t>
    </rPh>
    <rPh sb="2" eb="5">
      <t>ケンチジ</t>
    </rPh>
    <rPh sb="5" eb="7">
      <t>トウロク</t>
    </rPh>
    <rPh sb="9" eb="10">
      <t>ダイ</t>
    </rPh>
    <rPh sb="17" eb="18">
      <t>ゴウ</t>
    </rPh>
    <phoneticPr fontId="3"/>
  </si>
  <si>
    <t>広島県知事登録　
第　100　号</t>
    <phoneticPr fontId="3"/>
  </si>
  <si>
    <t>大臣登録　
第　180798　号</t>
    <rPh sb="0" eb="2">
      <t>ダイジン</t>
    </rPh>
    <rPh sb="2" eb="4">
      <t>トウロク</t>
    </rPh>
    <rPh sb="6" eb="7">
      <t>ダイ</t>
    </rPh>
    <rPh sb="15" eb="16">
      <t>ゴウ</t>
    </rPh>
    <phoneticPr fontId="3"/>
  </si>
  <si>
    <t>大臣登録　
第　211445　号</t>
    <phoneticPr fontId="3"/>
  </si>
  <si>
    <t>大臣登録　
第　162142　号</t>
    <rPh sb="0" eb="2">
      <t>ダイジン</t>
    </rPh>
    <rPh sb="2" eb="4">
      <t>トウロク</t>
    </rPh>
    <rPh sb="6" eb="7">
      <t>ダイ</t>
    </rPh>
    <rPh sb="15" eb="16">
      <t>ゴウ</t>
    </rPh>
    <phoneticPr fontId="3"/>
  </si>
  <si>
    <t>広島県知事登録　
第　11424　号</t>
    <phoneticPr fontId="3"/>
  </si>
  <si>
    <t>大臣登録　
第　196582　号</t>
    <rPh sb="0" eb="2">
      <t>ダイジン</t>
    </rPh>
    <rPh sb="2" eb="4">
      <t>トウロク</t>
    </rPh>
    <rPh sb="6" eb="7">
      <t>ダイ</t>
    </rPh>
    <rPh sb="15" eb="16">
      <t>ゴウ</t>
    </rPh>
    <phoneticPr fontId="3"/>
  </si>
  <si>
    <t>大臣登録　
第　157713　号</t>
    <phoneticPr fontId="3"/>
  </si>
  <si>
    <t>広島県知事登録　
第　16440　号</t>
    <rPh sb="0" eb="2">
      <t>ヒロシマ</t>
    </rPh>
    <rPh sb="2" eb="5">
      <t>ケンチジ</t>
    </rPh>
    <phoneticPr fontId="3"/>
  </si>
  <si>
    <t>広島県知事登録　
第　323435　号</t>
    <rPh sb="0" eb="2">
      <t>ヒロシマ</t>
    </rPh>
    <rPh sb="2" eb="5">
      <t>ケンチジ</t>
    </rPh>
    <phoneticPr fontId="3"/>
  </si>
  <si>
    <t>大臣登録　
第　383319　号</t>
    <rPh sb="0" eb="2">
      <t>ダイジン</t>
    </rPh>
    <rPh sb="2" eb="4">
      <t>トウロク</t>
    </rPh>
    <phoneticPr fontId="3"/>
  </si>
  <si>
    <t>京都府知事登録　
第　16482　号</t>
    <rPh sb="0" eb="2">
      <t>キョウト</t>
    </rPh>
    <rPh sb="2" eb="5">
      <t>フチジ</t>
    </rPh>
    <rPh sb="5" eb="7">
      <t>トウロク</t>
    </rPh>
    <rPh sb="9" eb="10">
      <t>ダイ</t>
    </rPh>
    <rPh sb="17" eb="18">
      <t>ゴウ</t>
    </rPh>
    <phoneticPr fontId="3"/>
  </si>
  <si>
    <t>広島県知事登録　
第　12921　号</t>
    <rPh sb="0" eb="2">
      <t>ヒロシマ</t>
    </rPh>
    <rPh sb="2" eb="5">
      <t>ケンチジ</t>
    </rPh>
    <rPh sb="5" eb="7">
      <t>トウロク</t>
    </rPh>
    <rPh sb="9" eb="10">
      <t>ダイ</t>
    </rPh>
    <rPh sb="17" eb="18">
      <t>ゴウ</t>
    </rPh>
    <phoneticPr fontId="3"/>
  </si>
  <si>
    <t>広島県知事登録　
第　15544　号</t>
    <rPh sb="0" eb="2">
      <t>ヒロシマ</t>
    </rPh>
    <rPh sb="2" eb="5">
      <t>ケンチジ</t>
    </rPh>
    <rPh sb="5" eb="7">
      <t>トウロク</t>
    </rPh>
    <rPh sb="9" eb="10">
      <t>ダイ</t>
    </rPh>
    <rPh sb="17" eb="18">
      <t>ゴウ</t>
    </rPh>
    <phoneticPr fontId="3"/>
  </si>
  <si>
    <t>大臣登録　
第　327211　号</t>
    <rPh sb="0" eb="2">
      <t>ダイジン</t>
    </rPh>
    <rPh sb="2" eb="4">
      <t>トウロク</t>
    </rPh>
    <phoneticPr fontId="3"/>
  </si>
  <si>
    <t>広島県知事登録　
第　17630　号</t>
    <rPh sb="0" eb="2">
      <t>ヒロシマ</t>
    </rPh>
    <rPh sb="2" eb="5">
      <t>ケンチジ</t>
    </rPh>
    <rPh sb="5" eb="7">
      <t>トウロク</t>
    </rPh>
    <rPh sb="9" eb="10">
      <t>ダイ</t>
    </rPh>
    <rPh sb="17" eb="18">
      <t>ゴウ</t>
    </rPh>
    <phoneticPr fontId="3"/>
  </si>
  <si>
    <t>大臣登録　
第　277892　号</t>
    <phoneticPr fontId="3"/>
  </si>
  <si>
    <t>兵庫県知事登録　
第　阪神2115　号</t>
    <rPh sb="0" eb="2">
      <t>ヒョウゴ</t>
    </rPh>
    <rPh sb="2" eb="5">
      <t>ケンチジ</t>
    </rPh>
    <rPh sb="5" eb="7">
      <t>トウロク</t>
    </rPh>
    <rPh sb="11" eb="13">
      <t>ハンシン</t>
    </rPh>
    <phoneticPr fontId="3"/>
  </si>
  <si>
    <t>広島県知事登録　
第　16979　号</t>
    <phoneticPr fontId="3"/>
  </si>
  <si>
    <t>福山市木造住宅耐震診断資格者名簿</t>
    <phoneticPr fontId="3"/>
  </si>
  <si>
    <t>池　陽平</t>
    <phoneticPr fontId="3"/>
  </si>
  <si>
    <t>いけ　よしみち</t>
    <phoneticPr fontId="3"/>
  </si>
  <si>
    <t>いけ　ようへい</t>
    <phoneticPr fontId="3"/>
  </si>
  <si>
    <t xml:space="preserve">池　宜道 </t>
    <phoneticPr fontId="3"/>
  </si>
  <si>
    <t>いっきゅうけんちくしじむしょ
かぶしきかいっしゃ　いけせっけい</t>
    <phoneticPr fontId="3"/>
  </si>
  <si>
    <t>715-0023</t>
    <phoneticPr fontId="3"/>
  </si>
  <si>
    <t>（0866）67-9066</t>
    <phoneticPr fontId="3"/>
  </si>
  <si>
    <t>（0866）67-9067</t>
    <phoneticPr fontId="3"/>
  </si>
  <si>
    <t>（0866）67-9067</t>
    <phoneticPr fontId="3"/>
  </si>
  <si>
    <t>ike5@ibara.ne.jp</t>
    <phoneticPr fontId="3"/>
  </si>
  <si>
    <t>ike5@ibara.ne.jp</t>
    <phoneticPr fontId="3"/>
  </si>
  <si>
    <t>大臣登録　
第　151608　号</t>
    <rPh sb="0" eb="2">
      <t>ダイジン</t>
    </rPh>
    <phoneticPr fontId="3"/>
  </si>
  <si>
    <t>一般社団法人広島県建築士事務所協会</t>
    <phoneticPr fontId="3"/>
  </si>
  <si>
    <t>公益社団法人岡山県建築士会，一般社団法人岡山県建築士事務所協会</t>
    <rPh sb="6" eb="8">
      <t>オカヤマ</t>
    </rPh>
    <rPh sb="20" eb="22">
      <t>オカヤマ</t>
    </rPh>
    <phoneticPr fontId="3"/>
  </si>
  <si>
    <t>岡山県知事登録　
第　10975　号</t>
    <rPh sb="0" eb="2">
      <t>オカヤマ</t>
    </rPh>
    <phoneticPr fontId="3"/>
  </si>
  <si>
    <t>新規登録2023年(令和5年)10月10日
23-168
2023年(令和5年) 月  日</t>
    <rPh sb="0" eb="2">
      <t>シンキ</t>
    </rPh>
    <rPh sb="2" eb="4">
      <t>トウロク</t>
    </rPh>
    <rPh sb="8" eb="9">
      <t>ネン</t>
    </rPh>
    <rPh sb="10" eb="12">
      <t>レイワ</t>
    </rPh>
    <rPh sb="13" eb="14">
      <t>ネン</t>
    </rPh>
    <rPh sb="14" eb="15">
      <t>ヘイネン</t>
    </rPh>
    <rPh sb="17" eb="18">
      <t>ガツ</t>
    </rPh>
    <rPh sb="20" eb="21">
      <t>ニチ</t>
    </rPh>
    <rPh sb="35" eb="37">
      <t>レイワ</t>
    </rPh>
    <phoneticPr fontId="3"/>
  </si>
  <si>
    <t>新規登録2023年(令和5年)9月27日
23-168
2023年(令和5年) 10月10日</t>
    <rPh sb="0" eb="2">
      <t>シンキ</t>
    </rPh>
    <rPh sb="2" eb="4">
      <t>トウロク</t>
    </rPh>
    <rPh sb="8" eb="9">
      <t>ネン</t>
    </rPh>
    <rPh sb="10" eb="12">
      <t>レイワ</t>
    </rPh>
    <rPh sb="13" eb="14">
      <t>ネン</t>
    </rPh>
    <rPh sb="14" eb="15">
      <t>ヘイネン</t>
    </rPh>
    <rPh sb="16" eb="17">
      <t>ガツ</t>
    </rPh>
    <rPh sb="19" eb="20">
      <t>ニチ</t>
    </rPh>
    <rPh sb="34" eb="36">
      <t>レイワ</t>
    </rPh>
    <phoneticPr fontId="3"/>
  </si>
  <si>
    <t>23－90</t>
    <phoneticPr fontId="3"/>
  </si>
  <si>
    <t>23(1)</t>
    <phoneticPr fontId="3"/>
  </si>
  <si>
    <t>更新2020年（令和2年）10月2日
23-90
2023年（令和5年）10月18日</t>
    <phoneticPr fontId="3"/>
  </si>
  <si>
    <t>23－91</t>
    <phoneticPr fontId="3"/>
  </si>
  <si>
    <t>更新2020年（令和2年）10月16日
2-91
2020年（令和2年）10月18日</t>
    <phoneticPr fontId="3"/>
  </si>
  <si>
    <t>更新2023年（令和5年）10月2日
23-91
2023年（令和5年）10月18日</t>
    <phoneticPr fontId="3"/>
  </si>
  <si>
    <t>23－92</t>
    <phoneticPr fontId="3"/>
  </si>
  <si>
    <t>23(1)</t>
    <phoneticPr fontId="3"/>
  </si>
  <si>
    <t>更新2023年（令和5年）10月2日
2-92
2023年（令和5年）10月18日</t>
    <phoneticPr fontId="3"/>
  </si>
  <si>
    <t>23－97</t>
    <phoneticPr fontId="3"/>
  </si>
  <si>
    <t>更新2023年（令和2年）10月2日
23-97
2023年（令和5年）11月24日</t>
    <phoneticPr fontId="3"/>
  </si>
  <si>
    <t>更新2023年（令和5年）10月2日
23-159
2023年（令和5年）10月16日</t>
    <rPh sb="0" eb="2">
      <t>コウシン</t>
    </rPh>
    <phoneticPr fontId="3"/>
  </si>
  <si>
    <t>23－145</t>
    <phoneticPr fontId="3"/>
  </si>
  <si>
    <t>更新2023年(令和5年)11月22日
23-145
2023年(令和5年)12月27日</t>
    <phoneticPr fontId="3"/>
  </si>
  <si>
    <t>10/25TEL更新　12/14再TEL</t>
    <rPh sb="8" eb="10">
      <t>コウシン</t>
    </rPh>
    <rPh sb="16" eb="17">
      <t>サイ</t>
    </rPh>
    <phoneticPr fontId="3"/>
  </si>
  <si>
    <t>10/25TEL更新　12/14再TEL</t>
    <phoneticPr fontId="3"/>
  </si>
  <si>
    <t>12/14連絡繋がらず。</t>
    <rPh sb="5" eb="7">
      <t>レンラク</t>
    </rPh>
    <rPh sb="7" eb="8">
      <t>ツナ</t>
    </rPh>
    <phoneticPr fontId="3"/>
  </si>
  <si>
    <t>10/25TEL更新　12/14再TEL</t>
    <phoneticPr fontId="3"/>
  </si>
  <si>
    <t>12/14連絡繋がらず。</t>
    <phoneticPr fontId="3"/>
  </si>
  <si>
    <t>12/14折り返し待ち　12/15取消</t>
    <rPh sb="5" eb="6">
      <t>オ</t>
    </rPh>
    <rPh sb="7" eb="8">
      <t>カエ</t>
    </rPh>
    <rPh sb="9" eb="10">
      <t>マ</t>
    </rPh>
    <rPh sb="17" eb="19">
      <t>トリケシ</t>
    </rPh>
    <phoneticPr fontId="3"/>
  </si>
  <si>
    <t>12/14折り返し待ち12/15提出予定</t>
    <rPh sb="16" eb="18">
      <t>テイシュツ</t>
    </rPh>
    <rPh sb="18" eb="20">
      <t>ヨテイ</t>
    </rPh>
    <phoneticPr fontId="3"/>
  </si>
  <si>
    <t>23－98</t>
    <phoneticPr fontId="3"/>
  </si>
  <si>
    <t>2024年（令和6年）1月24日現在</t>
    <rPh sb="6" eb="8">
      <t>レイワ</t>
    </rPh>
    <rPh sb="12" eb="13">
      <t>ガツ</t>
    </rPh>
    <rPh sb="15" eb="16">
      <t>ニチ</t>
    </rPh>
    <phoneticPr fontId="3"/>
  </si>
  <si>
    <t>八木　修造</t>
    <phoneticPr fontId="3"/>
  </si>
  <si>
    <t>前田ハウジング株式会社
一級建築士事務所</t>
    <phoneticPr fontId="3"/>
  </si>
  <si>
    <t>福山市柳津町二丁目3番30号</t>
    <phoneticPr fontId="3"/>
  </si>
  <si>
    <t>電話で更新しないことを確認し登録抹消</t>
    <rPh sb="0" eb="2">
      <t>デンワ</t>
    </rPh>
    <rPh sb="3" eb="5">
      <t>コウシン</t>
    </rPh>
    <rPh sb="11" eb="13">
      <t>カクニン</t>
    </rPh>
    <rPh sb="14" eb="16">
      <t>トウロク</t>
    </rPh>
    <rPh sb="16" eb="18">
      <t>マッショウ</t>
    </rPh>
    <phoneticPr fontId="3"/>
  </si>
  <si>
    <t>建築士登録番号</t>
    <phoneticPr fontId="3"/>
  </si>
  <si>
    <t>番号</t>
    <rPh sb="0" eb="2">
      <t>バンゴウ</t>
    </rPh>
    <phoneticPr fontId="3"/>
  </si>
  <si>
    <t>資格者</t>
    <rPh sb="0" eb="3">
      <t>シカクシャ</t>
    </rPh>
    <phoneticPr fontId="3"/>
  </si>
  <si>
    <t>名称</t>
    <phoneticPr fontId="3"/>
  </si>
  <si>
    <t>所在地</t>
    <phoneticPr fontId="3"/>
  </si>
  <si>
    <t>電話番号</t>
    <phoneticPr fontId="3"/>
  </si>
  <si>
    <t>FAX番号</t>
    <phoneticPr fontId="3"/>
  </si>
  <si>
    <t>甲田建設株式会社一級建築士設計事務所</t>
    <phoneticPr fontId="3"/>
  </si>
  <si>
    <t>甲田建設株式会社一級建築士設計事務所</t>
    <phoneticPr fontId="3"/>
  </si>
  <si>
    <t>有限会社大森工務店一級建築士事務所</t>
    <phoneticPr fontId="3"/>
  </si>
  <si>
    <t>粟根建設株式会社一級建築士設計事務所</t>
    <phoneticPr fontId="3"/>
  </si>
  <si>
    <t>旭ハウス工業株式会社一級建築士事務所</t>
    <phoneticPr fontId="3"/>
  </si>
  <si>
    <t>有限会社リニューアル仁設計事務所</t>
    <phoneticPr fontId="3"/>
  </si>
  <si>
    <t>有限会社真組一級建築士事務所</t>
    <phoneticPr fontId="3"/>
  </si>
  <si>
    <t>企画・デザイン渡辺二級建築士事務所</t>
    <rPh sb="0" eb="2">
      <t>キカク</t>
    </rPh>
    <rPh sb="7" eb="9">
      <t>ワタナベ</t>
    </rPh>
    <rPh sb="9" eb="11">
      <t>ニキュウ</t>
    </rPh>
    <rPh sb="11" eb="14">
      <t>ケンチクシ</t>
    </rPh>
    <rPh sb="14" eb="16">
      <t>ジム</t>
    </rPh>
    <rPh sb="16" eb="17">
      <t>ショ</t>
    </rPh>
    <phoneticPr fontId="3"/>
  </si>
  <si>
    <t>一級建築士事務所株式会社井上設備</t>
    <rPh sb="0" eb="2">
      <t>イッキュウ</t>
    </rPh>
    <rPh sb="2" eb="5">
      <t>ケンチクシ</t>
    </rPh>
    <rPh sb="5" eb="7">
      <t>ジム</t>
    </rPh>
    <rPh sb="7" eb="8">
      <t>ショ</t>
    </rPh>
    <rPh sb="12" eb="14">
      <t>イノウエ</t>
    </rPh>
    <rPh sb="14" eb="16">
      <t>セツビ</t>
    </rPh>
    <phoneticPr fontId="3"/>
  </si>
  <si>
    <t>住環境コンサルタント有限会社一級建築士事務所</t>
    <rPh sb="0" eb="3">
      <t>ジュウカンキョウ</t>
    </rPh>
    <rPh sb="10" eb="14">
      <t>ユウゲンガイシャ</t>
    </rPh>
    <rPh sb="14" eb="16">
      <t>イッキュウ</t>
    </rPh>
    <rPh sb="16" eb="19">
      <t>ケンチクシ</t>
    </rPh>
    <rPh sb="19" eb="21">
      <t>ジム</t>
    </rPh>
    <rPh sb="21" eb="22">
      <t>ショ</t>
    </rPh>
    <phoneticPr fontId="3"/>
  </si>
  <si>
    <t>さくら建設株式会社引野営業所一級建築士事務所</t>
    <rPh sb="3" eb="5">
      <t>ケンセツ</t>
    </rPh>
    <rPh sb="5" eb="9">
      <t>カブシキガイシャ</t>
    </rPh>
    <rPh sb="9" eb="11">
      <t>ヒキノ</t>
    </rPh>
    <rPh sb="11" eb="14">
      <t>エイギョウショ</t>
    </rPh>
    <rPh sb="14" eb="16">
      <t>イッキュウ</t>
    </rPh>
    <rPh sb="16" eb="19">
      <t>ケンチクシ</t>
    </rPh>
    <rPh sb="19" eb="21">
      <t>ジム</t>
    </rPh>
    <rPh sb="21" eb="22">
      <t>ショ</t>
    </rPh>
    <phoneticPr fontId="3"/>
  </si>
  <si>
    <t>三谷産業株式会社二級建築士事務所</t>
    <rPh sb="8" eb="10">
      <t>ニキュウ</t>
    </rPh>
    <rPh sb="10" eb="13">
      <t>ケンチクシ</t>
    </rPh>
    <phoneticPr fontId="3"/>
  </si>
  <si>
    <t>大幸産業株式会社二級建築士事務所</t>
    <rPh sb="0" eb="2">
      <t>タイコウ</t>
    </rPh>
    <rPh sb="2" eb="4">
      <t>サンギョウ</t>
    </rPh>
    <rPh sb="4" eb="6">
      <t>カブシキ</t>
    </rPh>
    <rPh sb="6" eb="8">
      <t>カイシャ</t>
    </rPh>
    <rPh sb="8" eb="16">
      <t>ニキュウケンチクシジムショ</t>
    </rPh>
    <phoneticPr fontId="3"/>
  </si>
  <si>
    <t>株式会社プランサーバー一級建築士事務所</t>
    <rPh sb="0" eb="4">
      <t>カブシキガイシャ</t>
    </rPh>
    <rPh sb="11" eb="13">
      <t>イッキュウ</t>
    </rPh>
    <rPh sb="13" eb="16">
      <t>ケンチクシ</t>
    </rPh>
    <rPh sb="16" eb="18">
      <t>ジム</t>
    </rPh>
    <rPh sb="18" eb="19">
      <t>ショ</t>
    </rPh>
    <phoneticPr fontId="3"/>
  </si>
  <si>
    <t>三島ホーム株式会社一級建築士事務所</t>
    <rPh sb="0" eb="2">
      <t>ミシマ</t>
    </rPh>
    <rPh sb="5" eb="9">
      <t>カブシキガイシャ</t>
    </rPh>
    <rPh sb="9" eb="10">
      <t>イチ</t>
    </rPh>
    <rPh sb="10" eb="11">
      <t>キュウ</t>
    </rPh>
    <rPh sb="11" eb="14">
      <t>ケンチクシ</t>
    </rPh>
    <rPh sb="14" eb="16">
      <t>ジム</t>
    </rPh>
    <rPh sb="16" eb="17">
      <t>ショ</t>
    </rPh>
    <phoneticPr fontId="3"/>
  </si>
  <si>
    <t>有限会社エス・エー・エンジニアリング一級建築設計事務所</t>
    <rPh sb="0" eb="4">
      <t>ユウゲンガイシャ</t>
    </rPh>
    <rPh sb="18" eb="20">
      <t>イッキュウ</t>
    </rPh>
    <rPh sb="20" eb="22">
      <t>ケンチク</t>
    </rPh>
    <rPh sb="22" eb="24">
      <t>セッケイ</t>
    </rPh>
    <rPh sb="24" eb="26">
      <t>ジム</t>
    </rPh>
    <rPh sb="26" eb="27">
      <t>ショ</t>
    </rPh>
    <phoneticPr fontId="3"/>
  </si>
  <si>
    <t>株式会社シンコーハウス二級建築士事務所</t>
    <rPh sb="0" eb="2">
      <t>カブシキ</t>
    </rPh>
    <rPh sb="2" eb="4">
      <t>カイシャ</t>
    </rPh>
    <rPh sb="11" eb="13">
      <t>ニキュウ</t>
    </rPh>
    <rPh sb="13" eb="15">
      <t>ケンチク</t>
    </rPh>
    <rPh sb="15" eb="16">
      <t>シ</t>
    </rPh>
    <rPh sb="16" eb="18">
      <t>ジム</t>
    </rPh>
    <rPh sb="18" eb="19">
      <t>ショ</t>
    </rPh>
    <phoneticPr fontId="3"/>
  </si>
  <si>
    <t>株式会社道下工務店一級建築士事務所</t>
    <rPh sb="0" eb="2">
      <t>カブシキ</t>
    </rPh>
    <rPh sb="2" eb="4">
      <t>カイシャ</t>
    </rPh>
    <rPh sb="4" eb="6">
      <t>ミチシタ</t>
    </rPh>
    <rPh sb="6" eb="9">
      <t>コウムテン</t>
    </rPh>
    <rPh sb="9" eb="11">
      <t>イッキュウ</t>
    </rPh>
    <rPh sb="11" eb="14">
      <t>ケンチクシ</t>
    </rPh>
    <rPh sb="14" eb="16">
      <t>ジム</t>
    </rPh>
    <rPh sb="16" eb="17">
      <t>ショ</t>
    </rPh>
    <phoneticPr fontId="3"/>
  </si>
  <si>
    <t>保道建設株式会社一級建築士事務所</t>
    <rPh sb="0" eb="1">
      <t>ホ</t>
    </rPh>
    <rPh sb="1" eb="2">
      <t>ミチ</t>
    </rPh>
    <rPh sb="2" eb="4">
      <t>ケンセツ</t>
    </rPh>
    <rPh sb="4" eb="6">
      <t>カブシキ</t>
    </rPh>
    <rPh sb="6" eb="8">
      <t>カイシャ</t>
    </rPh>
    <rPh sb="8" eb="10">
      <t>イッキュウ</t>
    </rPh>
    <rPh sb="10" eb="13">
      <t>ケンチクシ</t>
    </rPh>
    <rPh sb="13" eb="15">
      <t>ジム</t>
    </rPh>
    <rPh sb="15" eb="16">
      <t>ショ</t>
    </rPh>
    <phoneticPr fontId="3"/>
  </si>
  <si>
    <t>株式会社鈴木工務店一級建築士事務所</t>
    <rPh sb="0" eb="2">
      <t>カブシキ</t>
    </rPh>
    <rPh sb="2" eb="4">
      <t>カイシャ</t>
    </rPh>
    <rPh sb="4" eb="6">
      <t>スズキ</t>
    </rPh>
    <rPh sb="6" eb="8">
      <t>コウム</t>
    </rPh>
    <rPh sb="8" eb="9">
      <t>テン</t>
    </rPh>
    <rPh sb="9" eb="11">
      <t>イッキュウ</t>
    </rPh>
    <rPh sb="11" eb="14">
      <t>ケンチクシ</t>
    </rPh>
    <rPh sb="14" eb="16">
      <t>ジム</t>
    </rPh>
    <rPh sb="16" eb="17">
      <t>ショ</t>
    </rPh>
    <phoneticPr fontId="3"/>
  </si>
  <si>
    <t>有限会社リニューアル仁設計事務所</t>
    <rPh sb="0" eb="2">
      <t>ユウゲン</t>
    </rPh>
    <rPh sb="2" eb="4">
      <t>カイシャ</t>
    </rPh>
    <rPh sb="10" eb="11">
      <t>ジン</t>
    </rPh>
    <rPh sb="11" eb="13">
      <t>セッケイ</t>
    </rPh>
    <rPh sb="13" eb="15">
      <t>ジム</t>
    </rPh>
    <rPh sb="15" eb="16">
      <t>ショ</t>
    </rPh>
    <phoneticPr fontId="3"/>
  </si>
  <si>
    <t>槙原建設株式会社一級建築士事務所</t>
    <rPh sb="0" eb="2">
      <t>マキハラ</t>
    </rPh>
    <rPh sb="2" eb="4">
      <t>ケンセツ</t>
    </rPh>
    <rPh sb="4" eb="6">
      <t>カブシキ</t>
    </rPh>
    <rPh sb="6" eb="8">
      <t>カイシャ</t>
    </rPh>
    <rPh sb="8" eb="10">
      <t>イッキュウ</t>
    </rPh>
    <rPh sb="10" eb="13">
      <t>ケンチクシ</t>
    </rPh>
    <rPh sb="13" eb="15">
      <t>ジム</t>
    </rPh>
    <rPh sb="15" eb="16">
      <t>ショ</t>
    </rPh>
    <phoneticPr fontId="3"/>
  </si>
  <si>
    <t>一級建築士事務所せたがやアートビレッジ</t>
    <rPh sb="0" eb="2">
      <t>イッキュウ</t>
    </rPh>
    <rPh sb="2" eb="5">
      <t>ケンチクシ</t>
    </rPh>
    <rPh sb="5" eb="7">
      <t>ジム</t>
    </rPh>
    <rPh sb="7" eb="8">
      <t>ショ</t>
    </rPh>
    <phoneticPr fontId="3"/>
  </si>
  <si>
    <t>有限会社菅田工務店二級建築士事務所</t>
    <rPh sb="0" eb="2">
      <t>ユウゲン</t>
    </rPh>
    <rPh sb="2" eb="4">
      <t>カイシャ</t>
    </rPh>
    <rPh sb="4" eb="6">
      <t>スガタ</t>
    </rPh>
    <rPh sb="6" eb="9">
      <t>コウムテン</t>
    </rPh>
    <rPh sb="9" eb="11">
      <t>ニキュウ</t>
    </rPh>
    <rPh sb="11" eb="14">
      <t>ケンチクシ</t>
    </rPh>
    <rPh sb="14" eb="16">
      <t>ジム</t>
    </rPh>
    <rPh sb="16" eb="17">
      <t>ショ</t>
    </rPh>
    <phoneticPr fontId="3"/>
  </si>
  <si>
    <t>輝洋建設株式会社一級建築士事務所</t>
    <rPh sb="0" eb="1">
      <t>キ</t>
    </rPh>
    <rPh sb="1" eb="2">
      <t>ヨウ</t>
    </rPh>
    <rPh sb="2" eb="4">
      <t>ケンセツ</t>
    </rPh>
    <rPh sb="4" eb="6">
      <t>カブシキ</t>
    </rPh>
    <rPh sb="6" eb="8">
      <t>カイシャ</t>
    </rPh>
    <rPh sb="8" eb="10">
      <t>イッキュウ</t>
    </rPh>
    <rPh sb="10" eb="13">
      <t>ケンチクシ</t>
    </rPh>
    <rPh sb="13" eb="15">
      <t>ジム</t>
    </rPh>
    <rPh sb="15" eb="16">
      <t>ショ</t>
    </rPh>
    <phoneticPr fontId="3"/>
  </si>
  <si>
    <t>株式会社武田組設計部</t>
    <rPh sb="0" eb="2">
      <t>カブシキ</t>
    </rPh>
    <rPh sb="2" eb="4">
      <t>カイシャ</t>
    </rPh>
    <rPh sb="4" eb="7">
      <t>タケダグミ</t>
    </rPh>
    <rPh sb="7" eb="9">
      <t>セッケイ</t>
    </rPh>
    <rPh sb="9" eb="10">
      <t>ブ</t>
    </rPh>
    <phoneticPr fontId="3"/>
  </si>
  <si>
    <t>株式会社小西建築設計事務所</t>
    <rPh sb="0" eb="4">
      <t>カブシキガイシャ</t>
    </rPh>
    <rPh sb="4" eb="6">
      <t>コニシ</t>
    </rPh>
    <rPh sb="6" eb="8">
      <t>ケンチク</t>
    </rPh>
    <rPh sb="8" eb="10">
      <t>セッケイ</t>
    </rPh>
    <rPh sb="10" eb="12">
      <t>ジム</t>
    </rPh>
    <rPh sb="12" eb="13">
      <t>ショ</t>
    </rPh>
    <phoneticPr fontId="3"/>
  </si>
  <si>
    <t>有限会社元廣建築設計事務所</t>
    <rPh sb="0" eb="4">
      <t>ユウゲンガイシャ</t>
    </rPh>
    <rPh sb="4" eb="6">
      <t>モトヒロ</t>
    </rPh>
    <rPh sb="6" eb="8">
      <t>ケンチク</t>
    </rPh>
    <rPh sb="8" eb="10">
      <t>セッケイ</t>
    </rPh>
    <rPh sb="10" eb="12">
      <t>ジム</t>
    </rPh>
    <rPh sb="12" eb="13">
      <t>ショ</t>
    </rPh>
    <phoneticPr fontId="3"/>
  </si>
  <si>
    <t>株式会社要工務店二級建築士事務所</t>
    <rPh sb="0" eb="2">
      <t>カブシキ</t>
    </rPh>
    <rPh sb="2" eb="4">
      <t>カイシャ</t>
    </rPh>
    <rPh sb="4" eb="5">
      <t>カナメ</t>
    </rPh>
    <rPh sb="5" eb="8">
      <t>コウムテン</t>
    </rPh>
    <rPh sb="8" eb="10">
      <t>ニキュウ</t>
    </rPh>
    <rPh sb="10" eb="13">
      <t>ケンチクシ</t>
    </rPh>
    <rPh sb="13" eb="15">
      <t>ジム</t>
    </rPh>
    <rPh sb="15" eb="16">
      <t>ショ</t>
    </rPh>
    <phoneticPr fontId="3"/>
  </si>
  <si>
    <t>一級建築士事務所株式会社住宅デザイン研究所</t>
    <rPh sb="0" eb="8">
      <t>イッキュウケンチクシジムショ</t>
    </rPh>
    <rPh sb="8" eb="10">
      <t>カブシキ</t>
    </rPh>
    <rPh sb="10" eb="12">
      <t>カイシャ</t>
    </rPh>
    <rPh sb="12" eb="14">
      <t>ジュウタク</t>
    </rPh>
    <rPh sb="18" eb="21">
      <t>ケンキュウショ</t>
    </rPh>
    <phoneticPr fontId="3"/>
  </si>
  <si>
    <t>住友林業ホームテック株式会社福山支店一級建築士事務所</t>
    <rPh sb="0" eb="2">
      <t>スミトモ</t>
    </rPh>
    <rPh sb="2" eb="4">
      <t>リンギョウ</t>
    </rPh>
    <rPh sb="10" eb="14">
      <t>カブシキガイシャ</t>
    </rPh>
    <rPh sb="14" eb="16">
      <t>フクヤマ</t>
    </rPh>
    <rPh sb="16" eb="18">
      <t>シテン</t>
    </rPh>
    <rPh sb="18" eb="20">
      <t>イッキュウ</t>
    </rPh>
    <rPh sb="20" eb="23">
      <t>ケンチクシ</t>
    </rPh>
    <rPh sb="23" eb="25">
      <t>ジム</t>
    </rPh>
    <rPh sb="25" eb="26">
      <t>ショ</t>
    </rPh>
    <phoneticPr fontId="3"/>
  </si>
  <si>
    <t>株式会社坂本工務店一級建築設計事務所</t>
    <rPh sb="0" eb="4">
      <t>カブシキガイシャ</t>
    </rPh>
    <rPh sb="4" eb="6">
      <t>サカモト</t>
    </rPh>
    <rPh sb="6" eb="9">
      <t>コウムテン</t>
    </rPh>
    <rPh sb="9" eb="11">
      <t>イッキュウ</t>
    </rPh>
    <rPh sb="11" eb="13">
      <t>ケンチク</t>
    </rPh>
    <rPh sb="13" eb="15">
      <t>セッケイ</t>
    </rPh>
    <rPh sb="15" eb="17">
      <t>ジム</t>
    </rPh>
    <rPh sb="17" eb="18">
      <t>ショ</t>
    </rPh>
    <phoneticPr fontId="3"/>
  </si>
  <si>
    <t>岡山県井原市大江町2738番地16</t>
    <rPh sb="0" eb="3">
      <t>オカヤマケン</t>
    </rPh>
    <rPh sb="3" eb="6">
      <t>イバラシ</t>
    </rPh>
    <rPh sb="6" eb="8">
      <t>オオエ</t>
    </rPh>
    <rPh sb="8" eb="9">
      <t>チョウ</t>
    </rPh>
    <rPh sb="13" eb="15">
      <t>バンチ</t>
    </rPh>
    <phoneticPr fontId="3"/>
  </si>
  <si>
    <t>福山市新涯町一丁目40-14</t>
    <rPh sb="0" eb="2">
      <t>フクヤマ</t>
    </rPh>
    <rPh sb="2" eb="3">
      <t>シ</t>
    </rPh>
    <rPh sb="3" eb="6">
      <t>シンガイチョウ</t>
    </rPh>
    <rPh sb="6" eb="9">
      <t>イッチョウメ</t>
    </rPh>
    <phoneticPr fontId="3"/>
  </si>
  <si>
    <t>福山市南蔵王町一丁目6-19</t>
    <rPh sb="0" eb="2">
      <t>フクヤマ</t>
    </rPh>
    <rPh sb="2" eb="3">
      <t>シ</t>
    </rPh>
    <rPh sb="3" eb="7">
      <t>ミナミザオウチョウ</t>
    </rPh>
    <rPh sb="7" eb="10">
      <t>イッチョウメ</t>
    </rPh>
    <phoneticPr fontId="3"/>
  </si>
  <si>
    <t>福山市東深津町三丁目3番31号</t>
    <rPh sb="0" eb="3">
      <t>フクヤマシ</t>
    </rPh>
    <rPh sb="3" eb="4">
      <t>ヒガシ</t>
    </rPh>
    <rPh sb="4" eb="6">
      <t>フカツ</t>
    </rPh>
    <rPh sb="6" eb="7">
      <t>チョウ</t>
    </rPh>
    <rPh sb="7" eb="8">
      <t>サン</t>
    </rPh>
    <rPh sb="8" eb="10">
      <t>チョウメ</t>
    </rPh>
    <rPh sb="11" eb="12">
      <t>バン</t>
    </rPh>
    <rPh sb="14" eb="15">
      <t>ゴウ</t>
    </rPh>
    <phoneticPr fontId="3"/>
  </si>
  <si>
    <t>福山市松永町五丁目15-16</t>
    <rPh sb="0" eb="2">
      <t>フクヤマ</t>
    </rPh>
    <rPh sb="2" eb="3">
      <t>シ</t>
    </rPh>
    <rPh sb="3" eb="5">
      <t>マツナガ</t>
    </rPh>
    <rPh sb="5" eb="6">
      <t>チョウ</t>
    </rPh>
    <rPh sb="6" eb="9">
      <t>ゴチョウメ</t>
    </rPh>
    <phoneticPr fontId="3"/>
  </si>
  <si>
    <t>福山市東深津町三丁目12-10</t>
    <rPh sb="0" eb="3">
      <t>フクヤマシ</t>
    </rPh>
    <rPh sb="3" eb="7">
      <t>ヒガシフカツチョウ</t>
    </rPh>
    <rPh sb="7" eb="10">
      <t>サンチョウメ</t>
    </rPh>
    <phoneticPr fontId="3"/>
  </si>
  <si>
    <t>福山市西町一丁目6-23</t>
    <rPh sb="0" eb="2">
      <t>フクヤマ</t>
    </rPh>
    <rPh sb="2" eb="3">
      <t>シ</t>
    </rPh>
    <rPh sb="3" eb="4">
      <t>ニシ</t>
    </rPh>
    <rPh sb="4" eb="5">
      <t>マチ</t>
    </rPh>
    <rPh sb="5" eb="8">
      <t>イッチョウメ</t>
    </rPh>
    <phoneticPr fontId="3"/>
  </si>
  <si>
    <t>福山市沖野上町六丁目2-28</t>
    <rPh sb="0" eb="3">
      <t>フクヤマシ</t>
    </rPh>
    <rPh sb="3" eb="7">
      <t>オキノガミチョウ</t>
    </rPh>
    <rPh sb="7" eb="10">
      <t>ロクチョウメ</t>
    </rPh>
    <phoneticPr fontId="3"/>
  </si>
  <si>
    <t>福山市蔵王町一丁目5番19号</t>
    <rPh sb="6" eb="7">
      <t>イチ</t>
    </rPh>
    <rPh sb="7" eb="9">
      <t>チョウメ</t>
    </rPh>
    <rPh sb="10" eb="11">
      <t>バン</t>
    </rPh>
    <rPh sb="13" eb="14">
      <t>ゴウ</t>
    </rPh>
    <phoneticPr fontId="3"/>
  </si>
  <si>
    <t>（070）5587-0849</t>
    <phoneticPr fontId="3"/>
  </si>
  <si>
    <t>（084）924-5608</t>
    <phoneticPr fontId="3"/>
  </si>
  <si>
    <t>（0848）23-5300</t>
    <phoneticPr fontId="3"/>
  </si>
  <si>
    <t>（084）923-5322</t>
    <phoneticPr fontId="3"/>
  </si>
  <si>
    <t>（084）923-6860</t>
    <phoneticPr fontId="3"/>
  </si>
  <si>
    <t>（0848）23-8499</t>
    <phoneticPr fontId="3"/>
  </si>
  <si>
    <t>（084）923-5404</t>
    <phoneticPr fontId="3"/>
  </si>
  <si>
    <t>福山市御幸町中津原1967-7レジデンス御幸３F</t>
    <rPh sb="0" eb="2">
      <t>フクヤマ</t>
    </rPh>
    <rPh sb="2" eb="3">
      <t>シ</t>
    </rPh>
    <rPh sb="20" eb="22">
      <t>ミユキ</t>
    </rPh>
    <phoneticPr fontId="3"/>
  </si>
  <si>
    <t>福山市新涯町一丁目41番13号小原ビルⅠ302号</t>
    <rPh sb="0" eb="3">
      <t>フクヤマシ</t>
    </rPh>
    <rPh sb="3" eb="6">
      <t>シンガイチョウ</t>
    </rPh>
    <rPh sb="6" eb="9">
      <t>イッチョウメ</t>
    </rPh>
    <rPh sb="11" eb="12">
      <t>バン</t>
    </rPh>
    <rPh sb="14" eb="15">
      <t>ゴウ</t>
    </rPh>
    <rPh sb="15" eb="17">
      <t>コハラ</t>
    </rPh>
    <rPh sb="23" eb="24">
      <t>ゴウ</t>
    </rPh>
    <phoneticPr fontId="3"/>
  </si>
  <si>
    <t>府中市鵜飼町741-3</t>
    <rPh sb="0" eb="3">
      <t>フチュウシ</t>
    </rPh>
    <rPh sb="3" eb="6">
      <t>ウカイチョウ</t>
    </rPh>
    <phoneticPr fontId="3"/>
  </si>
  <si>
    <t>三原市宮沖二丁目7番1号</t>
    <rPh sb="0" eb="3">
      <t>ミハラシ</t>
    </rPh>
    <rPh sb="3" eb="4">
      <t>ミヤ</t>
    </rPh>
    <rPh sb="4" eb="5">
      <t>オキ</t>
    </rPh>
    <rPh sb="5" eb="8">
      <t>ニチョウメ</t>
    </rPh>
    <rPh sb="9" eb="10">
      <t>バン</t>
    </rPh>
    <rPh sb="11" eb="12">
      <t>ゴウ</t>
    </rPh>
    <phoneticPr fontId="3"/>
  </si>
  <si>
    <t>広島市安佐南区山本1丁目18-23</t>
    <rPh sb="0" eb="3">
      <t>ヒロシマシ</t>
    </rPh>
    <rPh sb="3" eb="7">
      <t>アサミナミク</t>
    </rPh>
    <rPh sb="7" eb="9">
      <t>ヤマモト</t>
    </rPh>
    <rPh sb="10" eb="12">
      <t>チョウメ</t>
    </rPh>
    <phoneticPr fontId="3"/>
  </si>
  <si>
    <t xml:space="preserve">一級建築士事務所株式会社いけ設計 </t>
    <rPh sb="0" eb="2">
      <t>イッキュウ</t>
    </rPh>
    <rPh sb="2" eb="5">
      <t>ケンチクシ</t>
    </rPh>
    <rPh sb="5" eb="7">
      <t>ジム</t>
    </rPh>
    <rPh sb="7" eb="8">
      <t>ショ</t>
    </rPh>
    <rPh sb="8" eb="12">
      <t>カブシキガイシャ</t>
    </rPh>
    <rPh sb="14" eb="16">
      <t>セッケイ</t>
    </rPh>
    <phoneticPr fontId="3"/>
  </si>
  <si>
    <t xml:space="preserve">一級建築士事務所株式会社いけ設計 </t>
    <phoneticPr fontId="3"/>
  </si>
  <si>
    <t>23－7</t>
    <phoneticPr fontId="3"/>
  </si>
  <si>
    <t>21(1)</t>
    <phoneticPr fontId="3"/>
  </si>
  <si>
    <t>21(1)</t>
    <phoneticPr fontId="3"/>
  </si>
  <si>
    <t>23－8</t>
    <phoneticPr fontId="3"/>
  </si>
  <si>
    <t>23－14</t>
    <phoneticPr fontId="3"/>
  </si>
  <si>
    <t>23－15</t>
    <phoneticPr fontId="3"/>
  </si>
  <si>
    <t>23－16</t>
    <phoneticPr fontId="3"/>
  </si>
  <si>
    <t>23－19</t>
    <phoneticPr fontId="3"/>
  </si>
  <si>
    <t>kaiteki5@basil.ocn.ne.jp</t>
    <phoneticPr fontId="3"/>
  </si>
  <si>
    <t>23－20</t>
    <phoneticPr fontId="3"/>
  </si>
  <si>
    <t>23(1)</t>
    <phoneticPr fontId="3"/>
  </si>
  <si>
    <t>福山市千田町三丁目5番10号</t>
    <rPh sb="6" eb="9">
      <t>サンチョウメ</t>
    </rPh>
    <rPh sb="10" eb="11">
      <t>バン</t>
    </rPh>
    <rPh sb="13" eb="14">
      <t>ゴウ</t>
    </rPh>
    <phoneticPr fontId="3"/>
  </si>
  <si>
    <t>23－22</t>
    <phoneticPr fontId="3"/>
  </si>
  <si>
    <t>2024年（令和6年）3月5日抹消意向確認</t>
    <rPh sb="15" eb="17">
      <t>マッショウ</t>
    </rPh>
    <rPh sb="17" eb="19">
      <t>イコウ</t>
    </rPh>
    <rPh sb="19" eb="21">
      <t>カクニン</t>
    </rPh>
    <phoneticPr fontId="3"/>
  </si>
  <si>
    <t>23－26</t>
    <phoneticPr fontId="3"/>
  </si>
  <si>
    <t>oki@okinet.co.jp</t>
    <phoneticPr fontId="3"/>
  </si>
  <si>
    <t>公益社団法人広島県建築士会
一般社団法人広島県建築士事務所協会</t>
    <phoneticPr fontId="3"/>
  </si>
  <si>
    <t>一般社団法人日本ツーバイフォー建築協会</t>
    <rPh sb="6" eb="8">
      <t>ニホン</t>
    </rPh>
    <rPh sb="15" eb="17">
      <t>ケンチク</t>
    </rPh>
    <rPh sb="17" eb="19">
      <t>キョウカイ</t>
    </rPh>
    <phoneticPr fontId="3"/>
  </si>
  <si>
    <t>23－33</t>
    <phoneticPr fontId="3"/>
  </si>
  <si>
    <t>福山市東深津町三丁目12番10号</t>
    <rPh sb="0" eb="2">
      <t>フクヤマ</t>
    </rPh>
    <rPh sb="2" eb="3">
      <t>シ</t>
    </rPh>
    <rPh sb="3" eb="4">
      <t>ヒガシ</t>
    </rPh>
    <rPh sb="4" eb="6">
      <t>フカツ</t>
    </rPh>
    <rPh sb="6" eb="7">
      <t>チョウ</t>
    </rPh>
    <rPh sb="7" eb="8">
      <t>サン</t>
    </rPh>
    <rPh sb="8" eb="10">
      <t>チョウメ</t>
    </rPh>
    <rPh sb="12" eb="13">
      <t>バン</t>
    </rPh>
    <rPh sb="15" eb="16">
      <t>ゴウ</t>
    </rPh>
    <phoneticPr fontId="3"/>
  </si>
  <si>
    <t>○</t>
    <phoneticPr fontId="3"/>
  </si>
  <si>
    <t>2024年（令和6年）3月  日連絡つかないため抹消</t>
    <rPh sb="16" eb="18">
      <t>レンラク</t>
    </rPh>
    <rPh sb="24" eb="26">
      <t>マッショウ</t>
    </rPh>
    <phoneticPr fontId="3"/>
  </si>
  <si>
    <t>23－55</t>
    <phoneticPr fontId="3"/>
  </si>
  <si>
    <t>21(2)</t>
    <phoneticPr fontId="3"/>
  </si>
  <si>
    <t>23－57</t>
    <phoneticPr fontId="3"/>
  </si>
  <si>
    <t>24(2)</t>
    <phoneticPr fontId="3"/>
  </si>
  <si>
    <t>23－74</t>
    <phoneticPr fontId="3"/>
  </si>
  <si>
    <t>。</t>
    <phoneticPr fontId="3"/>
  </si>
  <si>
    <t>23－75</t>
    <phoneticPr fontId="3"/>
  </si>
  <si>
    <t>福山市加茂町中野二丁目80番地</t>
    <rPh sb="0" eb="2">
      <t>フクヤマ</t>
    </rPh>
    <rPh sb="2" eb="3">
      <t>シ</t>
    </rPh>
    <rPh sb="3" eb="5">
      <t>カモ</t>
    </rPh>
    <rPh sb="5" eb="6">
      <t>チョウ</t>
    </rPh>
    <rPh sb="6" eb="8">
      <t>ナカノ</t>
    </rPh>
    <rPh sb="8" eb="11">
      <t>ニチョウメ</t>
    </rPh>
    <rPh sb="13" eb="15">
      <t>バンチ</t>
    </rPh>
    <phoneticPr fontId="3"/>
  </si>
  <si>
    <t>24(1)</t>
    <phoneticPr fontId="3"/>
  </si>
  <si>
    <t>23－80</t>
    <phoneticPr fontId="3"/>
  </si>
  <si>
    <t>23－83</t>
    <phoneticPr fontId="3"/>
  </si>
  <si>
    <t>23－84</t>
    <phoneticPr fontId="3"/>
  </si>
  <si>
    <t>23－86</t>
    <phoneticPr fontId="3"/>
  </si>
  <si>
    <t>23－87</t>
    <phoneticPr fontId="3"/>
  </si>
  <si>
    <t>電話問合せ</t>
    <rPh sb="0" eb="2">
      <t>デンワ</t>
    </rPh>
    <rPh sb="2" eb="4">
      <t>トイアワ</t>
    </rPh>
    <phoneticPr fontId="3"/>
  </si>
  <si>
    <t>もり　かずたか</t>
    <phoneticPr fontId="3"/>
  </si>
  <si>
    <t>福山市引野町北二丁目4番14号</t>
    <rPh sb="0" eb="2">
      <t>フクヤマ</t>
    </rPh>
    <rPh sb="2" eb="3">
      <t>シ</t>
    </rPh>
    <rPh sb="3" eb="6">
      <t>ヒキノチョウ</t>
    </rPh>
    <rPh sb="6" eb="7">
      <t>キタ</t>
    </rPh>
    <rPh sb="7" eb="10">
      <t>ニチョウメ</t>
    </rPh>
    <rPh sb="11" eb="12">
      <t>バン</t>
    </rPh>
    <rPh sb="14" eb="15">
      <t>ゴウ</t>
    </rPh>
    <phoneticPr fontId="3"/>
  </si>
  <si>
    <t>（084）943-1757</t>
    <phoneticPr fontId="3"/>
  </si>
  <si>
    <t>（084）945-9188</t>
    <phoneticPr fontId="3"/>
  </si>
  <si>
    <t>2024年（令和6年）3月  日連絡つかないため抹消</t>
    <phoneticPr fontId="3"/>
  </si>
  <si>
    <t>2024年（令和6年）3月5日抹消希望</t>
    <rPh sb="17" eb="19">
      <t>キボウ</t>
    </rPh>
    <phoneticPr fontId="3"/>
  </si>
  <si>
    <t>23－99</t>
    <phoneticPr fontId="3"/>
  </si>
  <si>
    <t>23－106</t>
    <phoneticPr fontId="3"/>
  </si>
  <si>
    <t>23－111</t>
    <phoneticPr fontId="3"/>
  </si>
  <si>
    <t>23－113</t>
    <phoneticPr fontId="3"/>
  </si>
  <si>
    <t>23－114</t>
    <phoneticPr fontId="3"/>
  </si>
  <si>
    <t>2024年（令和6年）3月5 日退職済みのため抹消</t>
    <rPh sb="16" eb="18">
      <t>タイショク</t>
    </rPh>
    <rPh sb="18" eb="19">
      <t>ズ</t>
    </rPh>
    <phoneticPr fontId="3"/>
  </si>
  <si>
    <t>21(1)</t>
  </si>
  <si>
    <t>福山市駅家町万能倉1295番1</t>
    <rPh sb="0" eb="3">
      <t>フクヤマシ</t>
    </rPh>
    <rPh sb="3" eb="5">
      <t>エキヤ</t>
    </rPh>
    <rPh sb="5" eb="6">
      <t>チョウ</t>
    </rPh>
    <rPh sb="6" eb="9">
      <t>マナグラ</t>
    </rPh>
    <rPh sb="13" eb="14">
      <t>バン</t>
    </rPh>
    <phoneticPr fontId="3"/>
  </si>
  <si>
    <t>23－116</t>
    <phoneticPr fontId="3"/>
  </si>
  <si>
    <t>23－117</t>
    <phoneticPr fontId="3"/>
  </si>
  <si>
    <t>福山市駅家町万能倉1295番1</t>
    <phoneticPr fontId="3"/>
  </si>
  <si>
    <t>23－118</t>
    <phoneticPr fontId="3"/>
  </si>
  <si>
    <t>23－119</t>
    <phoneticPr fontId="3"/>
  </si>
  <si>
    <t>23－120</t>
    <phoneticPr fontId="3"/>
  </si>
  <si>
    <t>2024年（令和6年）3月12日抹消の意向</t>
    <rPh sb="19" eb="21">
      <t>イコウ</t>
    </rPh>
    <phoneticPr fontId="3"/>
  </si>
  <si>
    <t>23－129</t>
    <phoneticPr fontId="3"/>
  </si>
  <si>
    <t>22(1)</t>
    <phoneticPr fontId="3"/>
  </si>
  <si>
    <t>0604</t>
    <phoneticPr fontId="3"/>
  </si>
  <si>
    <t>23－130</t>
    <phoneticPr fontId="3"/>
  </si>
  <si>
    <t>0444</t>
    <phoneticPr fontId="3"/>
  </si>
  <si>
    <t>大臣登録　
第　329404　号</t>
    <rPh sb="0" eb="2">
      <t>ダイジン</t>
    </rPh>
    <rPh sb="2" eb="4">
      <t>トウロク</t>
    </rPh>
    <rPh sb="6" eb="7">
      <t>ダイ</t>
    </rPh>
    <rPh sb="15" eb="16">
      <t>ゴウ</t>
    </rPh>
    <phoneticPr fontId="3"/>
  </si>
  <si>
    <t>大臣登録　
第　313594　号</t>
    <rPh sb="0" eb="2">
      <t>ダイジン</t>
    </rPh>
    <rPh sb="2" eb="4">
      <t>トウロク</t>
    </rPh>
    <rPh sb="6" eb="7">
      <t>ダイ</t>
    </rPh>
    <rPh sb="15" eb="16">
      <t>ゴウ</t>
    </rPh>
    <phoneticPr fontId="3"/>
  </si>
  <si>
    <t>福岡県知事登録　
第　29566　号</t>
    <rPh sb="0" eb="2">
      <t>フクオカ</t>
    </rPh>
    <rPh sb="2" eb="5">
      <t>ケンチジ</t>
    </rPh>
    <rPh sb="5" eb="7">
      <t>トウロク</t>
    </rPh>
    <rPh sb="9" eb="10">
      <t>ダイ</t>
    </rPh>
    <rPh sb="17" eb="18">
      <t>ゴウ</t>
    </rPh>
    <phoneticPr fontId="3"/>
  </si>
  <si>
    <t>大阪府知事登録　
第　44663　号</t>
    <rPh sb="0" eb="2">
      <t>オオサカ</t>
    </rPh>
    <rPh sb="2" eb="5">
      <t>フチジ</t>
    </rPh>
    <rPh sb="5" eb="7">
      <t>トウロク</t>
    </rPh>
    <rPh sb="9" eb="10">
      <t>ダイ</t>
    </rPh>
    <rPh sb="17" eb="18">
      <t>ゴウ</t>
    </rPh>
    <phoneticPr fontId="3"/>
  </si>
  <si>
    <t>23－131</t>
    <phoneticPr fontId="3"/>
  </si>
  <si>
    <t>23－132</t>
    <phoneticPr fontId="3"/>
  </si>
  <si>
    <t>2024年（令和6年）3月6日抹消の意向あり</t>
    <rPh sb="18" eb="20">
      <t>イコウ</t>
    </rPh>
    <phoneticPr fontId="3"/>
  </si>
  <si>
    <t>23－139</t>
    <phoneticPr fontId="3"/>
  </si>
  <si>
    <t>23－159</t>
    <phoneticPr fontId="3"/>
  </si>
  <si>
    <t>20－160</t>
    <phoneticPr fontId="3"/>
  </si>
  <si>
    <t>22－163</t>
    <phoneticPr fontId="3"/>
  </si>
  <si>
    <t>22－164</t>
    <phoneticPr fontId="3"/>
  </si>
  <si>
    <t>23－167</t>
    <phoneticPr fontId="3"/>
  </si>
  <si>
    <t>23－168</t>
    <phoneticPr fontId="3"/>
  </si>
  <si>
    <t>24（2）</t>
    <phoneticPr fontId="3"/>
  </si>
  <si>
    <t>福山市南蔵王町三丁目10番30号</t>
    <rPh sb="0" eb="2">
      <t>フクヤマ</t>
    </rPh>
    <rPh sb="2" eb="3">
      <t>シ</t>
    </rPh>
    <rPh sb="3" eb="4">
      <t>ミナミ</t>
    </rPh>
    <rPh sb="4" eb="7">
      <t>ザオウチョウ</t>
    </rPh>
    <rPh sb="7" eb="10">
      <t>サンチョウメ</t>
    </rPh>
    <rPh sb="12" eb="13">
      <t>バン</t>
    </rPh>
    <rPh sb="15" eb="16">
      <t>ゴウ</t>
    </rPh>
    <phoneticPr fontId="3"/>
  </si>
  <si>
    <r>
      <t>g</t>
    </r>
    <r>
      <rPr>
        <sz val="11"/>
        <rFont val="ＭＳ Ｐゴシック"/>
        <family val="3"/>
        <charset val="128"/>
      </rPr>
      <t>ou</t>
    </r>
    <r>
      <rPr>
        <sz val="11"/>
        <rFont val="ＭＳ Ｐゴシック"/>
        <family val="3"/>
        <charset val="128"/>
      </rPr>
      <t>@tdkj.jp</t>
    </r>
    <phoneticPr fontId="3"/>
  </si>
  <si>
    <t>23－144</t>
    <phoneticPr fontId="3"/>
  </si>
  <si>
    <t>23－150</t>
    <phoneticPr fontId="3"/>
  </si>
  <si>
    <t>21(1)</t>
    <phoneticPr fontId="3"/>
  </si>
  <si>
    <t>23(1)</t>
    <phoneticPr fontId="3"/>
  </si>
  <si>
    <t>2024年（令和6年）3月6日一時抹消の意向あり</t>
    <rPh sb="15" eb="17">
      <t>イチジ</t>
    </rPh>
    <phoneticPr fontId="3"/>
  </si>
  <si>
    <t>23－161</t>
    <phoneticPr fontId="3"/>
  </si>
  <si>
    <t>21(2)</t>
    <phoneticPr fontId="3"/>
  </si>
  <si>
    <t>23－162</t>
    <phoneticPr fontId="3"/>
  </si>
  <si>
    <t>2024年（令和6年）3月6日事務所に在籍がないため抹消</t>
    <rPh sb="15" eb="17">
      <t>ジム</t>
    </rPh>
    <rPh sb="17" eb="18">
      <t>ショ</t>
    </rPh>
    <rPh sb="19" eb="21">
      <t>ザイセキ</t>
    </rPh>
    <phoneticPr fontId="3"/>
  </si>
  <si>
    <t>2024年（令和6年）3月7日転勤のため抹消の意向あり</t>
    <rPh sb="15" eb="17">
      <t>テンキン</t>
    </rPh>
    <rPh sb="23" eb="25">
      <t>イコウ</t>
    </rPh>
    <phoneticPr fontId="3"/>
  </si>
  <si>
    <t>23－165</t>
    <phoneticPr fontId="3"/>
  </si>
  <si>
    <t>2024年（令和6年）2月19日
23-162
2024年（令和6年）3月  日</t>
    <phoneticPr fontId="3"/>
  </si>
  <si>
    <t>23－170</t>
  </si>
  <si>
    <t>23－169</t>
    <phoneticPr fontId="3"/>
  </si>
  <si>
    <t>小林　由枝</t>
    <rPh sb="0" eb="2">
      <t>コバヤシ</t>
    </rPh>
    <rPh sb="3" eb="4">
      <t>ヨシ</t>
    </rPh>
    <rPh sb="4" eb="5">
      <t>エ</t>
    </rPh>
    <phoneticPr fontId="3"/>
  </si>
  <si>
    <t>こばやし　よしえ</t>
    <phoneticPr fontId="3"/>
  </si>
  <si>
    <t>かぶしきかいしゃたけだぐみ　せっけいぶ</t>
  </si>
  <si>
    <t>0331</t>
  </si>
  <si>
    <t>（084）932-3300</t>
  </si>
  <si>
    <t>（084）922-2464</t>
  </si>
  <si>
    <t>720-0031</t>
    <phoneticPr fontId="3"/>
  </si>
  <si>
    <t>kobayashi@takeda-g.co.jp</t>
    <phoneticPr fontId="3"/>
  </si>
  <si>
    <t>広島県知事登録　
第　18215　号</t>
    <rPh sb="0" eb="2">
      <t>ヒロシマ</t>
    </rPh>
    <rPh sb="2" eb="5">
      <t>ケンチジ</t>
    </rPh>
    <phoneticPr fontId="3"/>
  </si>
  <si>
    <t>松浦　信幸</t>
    <rPh sb="0" eb="2">
      <t>マツウラ</t>
    </rPh>
    <rPh sb="3" eb="5">
      <t>ノブユキ</t>
    </rPh>
    <phoneticPr fontId="3"/>
  </si>
  <si>
    <t>まつうら　のぶゆき</t>
    <phoneticPr fontId="3"/>
  </si>
  <si>
    <t>SYN建築計画一級建築士事務所</t>
    <rPh sb="3" eb="5">
      <t>ケンチク</t>
    </rPh>
    <rPh sb="5" eb="7">
      <t>ケイカク</t>
    </rPh>
    <rPh sb="7" eb="9">
      <t>イッキュウ</t>
    </rPh>
    <rPh sb="9" eb="12">
      <t>ケンチクシ</t>
    </rPh>
    <rPh sb="12" eb="14">
      <t>ジム</t>
    </rPh>
    <rPh sb="14" eb="15">
      <t>ショ</t>
    </rPh>
    <phoneticPr fontId="3"/>
  </si>
  <si>
    <t>しんけんちくけいかくいっきゅうけんちくしじむしょ</t>
    <phoneticPr fontId="3"/>
  </si>
  <si>
    <t>720-0812</t>
    <phoneticPr fontId="3"/>
  </si>
  <si>
    <t>福山市霞町一丁目8-15　KASUMI　BLDG　4F</t>
    <rPh sb="0" eb="3">
      <t>フクヤマシ</t>
    </rPh>
    <rPh sb="3" eb="5">
      <t>カスミチョウ</t>
    </rPh>
    <rPh sb="5" eb="8">
      <t>イッチョウメ</t>
    </rPh>
    <phoneticPr fontId="3"/>
  </si>
  <si>
    <t>（084）983-0630</t>
    <phoneticPr fontId="3"/>
  </si>
  <si>
    <t>（084）983-0631</t>
    <phoneticPr fontId="3"/>
  </si>
  <si>
    <t>matsuura@watch.ocn.ne.jp</t>
    <phoneticPr fontId="3"/>
  </si>
  <si>
    <t>大臣登録　
第　176414　号</t>
    <rPh sb="0" eb="2">
      <t>ダイジン</t>
    </rPh>
    <rPh sb="2" eb="4">
      <t>トウロク</t>
    </rPh>
    <phoneticPr fontId="3"/>
  </si>
  <si>
    <t>公益社団法人広島県建築士会</t>
    <phoneticPr fontId="3"/>
  </si>
  <si>
    <t>有効年月日</t>
    <phoneticPr fontId="3"/>
  </si>
  <si>
    <t>受付日</t>
    <rPh sb="0" eb="3">
      <t>ウケツケビ</t>
    </rPh>
    <phoneticPr fontId="3"/>
  </si>
  <si>
    <t>－</t>
    <phoneticPr fontId="3"/>
  </si>
  <si>
    <t>株式会社古川二級建築士事務所</t>
    <rPh sb="0" eb="4">
      <t>カブシキガイシャ</t>
    </rPh>
    <rPh sb="4" eb="6">
      <t>フルカワ</t>
    </rPh>
    <rPh sb="6" eb="8">
      <t>ニキュウ</t>
    </rPh>
    <rPh sb="8" eb="11">
      <t>ケンチクシ</t>
    </rPh>
    <rPh sb="11" eb="13">
      <t>ジム</t>
    </rPh>
    <rPh sb="13" eb="14">
      <t>ショ</t>
    </rPh>
    <phoneticPr fontId="3"/>
  </si>
  <si>
    <t>23－166</t>
    <phoneticPr fontId="3"/>
  </si>
  <si>
    <t>24(1)</t>
    <phoneticPr fontId="3"/>
  </si>
  <si>
    <t>一般社団法人広島県建築士事務所協会</t>
    <phoneticPr fontId="3"/>
  </si>
  <si>
    <t>23－136</t>
    <phoneticPr fontId="3"/>
  </si>
  <si>
    <t>○</t>
    <phoneticPr fontId="3"/>
  </si>
  <si>
    <t>23(1)</t>
    <phoneticPr fontId="3"/>
  </si>
  <si>
    <t>2024年（令和6年）3月7日
23-111
2024年（令和6年）3月15日</t>
    <phoneticPr fontId="3"/>
  </si>
  <si>
    <t>2024年（令和6年）3月27日抹消希望連絡</t>
    <rPh sb="16" eb="18">
      <t>マッショウ</t>
    </rPh>
    <rPh sb="18" eb="20">
      <t>キボウ</t>
    </rPh>
    <rPh sb="20" eb="22">
      <t>レンラク</t>
    </rPh>
    <phoneticPr fontId="3"/>
  </si>
  <si>
    <t>2024年（令和6年）3月15日抹消</t>
    <rPh sb="16" eb="18">
      <t>マッショウ</t>
    </rPh>
    <phoneticPr fontId="3"/>
  </si>
  <si>
    <t>更新期限過ぎたため，一旦抹消
番号166へ引継ぎ</t>
    <rPh sb="0" eb="4">
      <t>コウシンキゲン</t>
    </rPh>
    <rPh sb="4" eb="5">
      <t>ス</t>
    </rPh>
    <rPh sb="10" eb="12">
      <t>イッタン</t>
    </rPh>
    <rPh sb="12" eb="14">
      <t>マッショウ</t>
    </rPh>
    <rPh sb="15" eb="16">
      <t>バン</t>
    </rPh>
    <rPh sb="16" eb="17">
      <t>ゴウ</t>
    </rPh>
    <rPh sb="21" eb="23">
      <t>ヒキツ</t>
    </rPh>
    <phoneticPr fontId="3"/>
  </si>
  <si>
    <t>2024年（令和6年）3月6日
23-7
2024年（令和6年）3月15日</t>
    <rPh sb="6" eb="8">
      <t>レイワ</t>
    </rPh>
    <rPh sb="27" eb="29">
      <t>レイワ</t>
    </rPh>
    <phoneticPr fontId="3"/>
  </si>
  <si>
    <t>2024年（令和6年）3月6日
23-8
2024年（令和6年）3月15日</t>
    <phoneticPr fontId="3"/>
  </si>
  <si>
    <t>2024年（令和6年）3月7日
23-14
2024年（令和6年）3月15日</t>
    <phoneticPr fontId="3"/>
  </si>
  <si>
    <t>2024年（令和6年）2月16日
23-15
2024年（令和6年）3月15日</t>
    <phoneticPr fontId="3"/>
  </si>
  <si>
    <t>2024年（令和6年）2月16日
23-16
2024年（令和6年）3月15日</t>
    <phoneticPr fontId="3"/>
  </si>
  <si>
    <t>2024年（令和6年）3月6日
23-19
2024年（令和6年）3月15日</t>
    <phoneticPr fontId="3"/>
  </si>
  <si>
    <t>2024年（令和6年）2月20日
23-20
2024年（令和6年）3月15日</t>
    <phoneticPr fontId="3"/>
  </si>
  <si>
    <t>2024年（令和6年）2月29日
23-22
2024年（令和6年）3月15日</t>
    <phoneticPr fontId="3"/>
  </si>
  <si>
    <t>2024年（令和6年）2月15日
23-26
2024年（令和6年）3月15日</t>
    <phoneticPr fontId="3"/>
  </si>
  <si>
    <t>2024年（令和6年）3月6日
23-33
2024年（令和6年）3月15日</t>
    <phoneticPr fontId="3"/>
  </si>
  <si>
    <t>2024年（令和6年）2月16日
23-55
2024年（令和6年）3月15日</t>
    <phoneticPr fontId="3"/>
  </si>
  <si>
    <t>2024年（令和6年）2月19日
23-57
2024年（令和6年）3月15日</t>
    <phoneticPr fontId="3"/>
  </si>
  <si>
    <t>2024年（令和6年）2月20日
23-71
2024年（令和6年）3月15日</t>
    <phoneticPr fontId="3"/>
  </si>
  <si>
    <t>2024年（令和6年）3月6日
23-74
2024年（令和6年）3月15日</t>
    <phoneticPr fontId="3"/>
  </si>
  <si>
    <t>2024年（令和6年）2月26日
23-75
2024年（令和6年）3月15日</t>
    <phoneticPr fontId="3"/>
  </si>
  <si>
    <t>2024年（令和6年）2月19日
23-80
2024年（令和6年）3月15日</t>
    <phoneticPr fontId="3"/>
  </si>
  <si>
    <t>2024年（令和6年）2月13日
23-83
2024年（令和6年）3月15日</t>
    <phoneticPr fontId="3"/>
  </si>
  <si>
    <t>2024年（令和6年）2月14日
23-84
2024年（令和6年）3月15日</t>
    <phoneticPr fontId="3"/>
  </si>
  <si>
    <t>2024年（令和6年）3月7日
23-85
2024年（令和6年）3月15日</t>
    <phoneticPr fontId="3"/>
  </si>
  <si>
    <t>2024年（令和6年）2月14日
23-86
2024年（令和6年）3月15日</t>
    <phoneticPr fontId="3"/>
  </si>
  <si>
    <t>2024年（令和6年）2月13日
23-87
2024年（令和6年）3月15日</t>
    <phoneticPr fontId="3"/>
  </si>
  <si>
    <t>2024年（令和6年）2月19日
23-88
2024年（令和6年）3月15日</t>
    <phoneticPr fontId="3"/>
  </si>
  <si>
    <t>2024年（令和6年）2月15日
23-90
2024年（令和6年）3月15日</t>
    <phoneticPr fontId="3"/>
  </si>
  <si>
    <t>2024年（令和6年）2月15日
23-91
2024年（令和6年）3月15日</t>
    <phoneticPr fontId="3"/>
  </si>
  <si>
    <t>2024年（令和6年）2月15日
23-92
2024年（令和6年）3月15日</t>
    <phoneticPr fontId="3"/>
  </si>
  <si>
    <t>2024年（令和6年）2月15日
23-97
2024年（令和6年）3月15日</t>
    <phoneticPr fontId="3"/>
  </si>
  <si>
    <t>2024年（令和6年）2月16日
23-98
2024年（令和6年）3月15日</t>
    <phoneticPr fontId="3"/>
  </si>
  <si>
    <t>2024年（令和6年）3月6日
23-99
2024年（令和6年）3月15日</t>
    <phoneticPr fontId="3"/>
  </si>
  <si>
    <t>2024年（令和6年）2月27日
23-106
2024年（令和6年）3月15日</t>
    <phoneticPr fontId="3"/>
  </si>
  <si>
    <t>2024年（令和6年）3月6日
23-113
2024年（令和6年）3月15日</t>
    <phoneticPr fontId="3"/>
  </si>
  <si>
    <t>2024年（令和6年）3月4日
23-114
2024年（令和6年）3月15日</t>
    <phoneticPr fontId="3"/>
  </si>
  <si>
    <t>2024年（令和6年）2月26日
23-116
2024年（令和6年）3月15日</t>
    <phoneticPr fontId="3"/>
  </si>
  <si>
    <t>2024年（令和6年）2月26日
23-117
2024年（令和6年）3月15日</t>
    <phoneticPr fontId="3"/>
  </si>
  <si>
    <t>2024年（令和6年）2月15日
23-118
2024年（令和6年）3月15日</t>
    <phoneticPr fontId="3"/>
  </si>
  <si>
    <t>2024年（令和6年）2月15日
23-119
2024年（令和6年）3月15日</t>
    <phoneticPr fontId="3"/>
  </si>
  <si>
    <t>2024年（令和6年）2月19日
23-120
2024年（令和6年）3月15日</t>
    <phoneticPr fontId="3"/>
  </si>
  <si>
    <t>2024年（令和6年）3月6日
23-129
2024年（令和6年）3月15日</t>
    <phoneticPr fontId="3"/>
  </si>
  <si>
    <t>2024年（令和6年）2月26日
23-130
2024年（令和6年）3月15日</t>
    <phoneticPr fontId="3"/>
  </si>
  <si>
    <t>2024年（令和6年）3月7日
23-131
2024年（令和6年）3月15日</t>
    <phoneticPr fontId="3"/>
  </si>
  <si>
    <t>2024年（令和6年）2月16日
23-132
2024年（令和6年）3月15日</t>
    <phoneticPr fontId="3"/>
  </si>
  <si>
    <t>2024年（令和6年）2月19日
23-134
2024年（令和6年）3月15日</t>
    <phoneticPr fontId="3"/>
  </si>
  <si>
    <t>2024年（令和6年）2月22日
23-135
2024年（令和6年）3月15日</t>
    <phoneticPr fontId="3"/>
  </si>
  <si>
    <t>2024年（令和6年）3月25日抹消再登録
23-136
2024年（令和6年）3月15日</t>
    <rPh sb="9" eb="10">
      <t>ネン</t>
    </rPh>
    <rPh sb="16" eb="18">
      <t>マッショウ</t>
    </rPh>
    <rPh sb="18" eb="21">
      <t>サイトウロク</t>
    </rPh>
    <phoneticPr fontId="3"/>
  </si>
  <si>
    <t>2024年（令和6年）2月27日
23-139
2024年（令和6年）3月15日</t>
    <phoneticPr fontId="3"/>
  </si>
  <si>
    <t>2024年（令和6年）2月19日
23-143
2024年（令和6年）3月15日</t>
    <phoneticPr fontId="3"/>
  </si>
  <si>
    <t>2024年（令和6年）2月26日
23-144
2024年（令和6年）3月15日</t>
    <phoneticPr fontId="3"/>
  </si>
  <si>
    <t>2024年（令和6年）2月14日
23-145
2024年（令和6年）3月15日</t>
    <phoneticPr fontId="3"/>
  </si>
  <si>
    <t>2024年（令和6年）2月19日
23-150
2024年（令和6年）3月15日</t>
    <phoneticPr fontId="3"/>
  </si>
  <si>
    <t>2024年（令和6年）2月15日
23-159
2024年（令和6年）3月15日</t>
    <phoneticPr fontId="3"/>
  </si>
  <si>
    <t>2024年（令和6年）2月13日
23-159
2024年（令和6年）3月15日</t>
    <phoneticPr fontId="3"/>
  </si>
  <si>
    <t>2024年（令和6年）2月28日
23-165
2024年（令和6年）3月15日</t>
    <phoneticPr fontId="3"/>
  </si>
  <si>
    <t>2024年（令和6年）3月14日
23-166
2024年（令和6年）3月15日</t>
    <phoneticPr fontId="3"/>
  </si>
  <si>
    <t>2024年（令和6年）2月13日
23-167
2024年（令和6年）3月15日</t>
    <phoneticPr fontId="3"/>
  </si>
  <si>
    <t>2024年（令和6年）3月6日
23-168
2024年（令和6年）3月15日</t>
    <phoneticPr fontId="3"/>
  </si>
  <si>
    <t>新規登録2024年(令和6年)2月19日
23-169
2024年(令和6年) 3月15日</t>
    <rPh sb="0" eb="2">
      <t>シンキ</t>
    </rPh>
    <rPh sb="2" eb="4">
      <t>トウロク</t>
    </rPh>
    <rPh sb="8" eb="9">
      <t>ネン</t>
    </rPh>
    <rPh sb="10" eb="12">
      <t>レイワ</t>
    </rPh>
    <rPh sb="13" eb="14">
      <t>ネン</t>
    </rPh>
    <rPh sb="14" eb="15">
      <t>ヘイネン</t>
    </rPh>
    <rPh sb="16" eb="17">
      <t>ガツ</t>
    </rPh>
    <rPh sb="19" eb="20">
      <t>ニチ</t>
    </rPh>
    <rPh sb="34" eb="36">
      <t>レイワ</t>
    </rPh>
    <phoneticPr fontId="3"/>
  </si>
  <si>
    <t>新規登録2024年(令和6年)3月1日
23-170
2024年(令和6年) 3月15日</t>
    <rPh sb="0" eb="2">
      <t>シンキ</t>
    </rPh>
    <rPh sb="2" eb="4">
      <t>トウロク</t>
    </rPh>
    <rPh sb="8" eb="9">
      <t>ネン</t>
    </rPh>
    <rPh sb="10" eb="12">
      <t>レイワ</t>
    </rPh>
    <rPh sb="13" eb="14">
      <t>ネン</t>
    </rPh>
    <rPh sb="14" eb="15">
      <t>ヘイネン</t>
    </rPh>
    <rPh sb="16" eb="17">
      <t>ガツ</t>
    </rPh>
    <rPh sb="18" eb="19">
      <t>ニチ</t>
    </rPh>
    <rPh sb="33" eb="35">
      <t>レイワ</t>
    </rPh>
    <phoneticPr fontId="3"/>
  </si>
  <si>
    <t>24－171</t>
    <phoneticPr fontId="3"/>
  </si>
  <si>
    <t>清水　栄治</t>
    <rPh sb="0" eb="2">
      <t>シミズ</t>
    </rPh>
    <rPh sb="3" eb="5">
      <t>エイジ</t>
    </rPh>
    <phoneticPr fontId="3"/>
  </si>
  <si>
    <t>しみず　えいじ</t>
    <phoneticPr fontId="3"/>
  </si>
  <si>
    <t>住友林業ホームテック株式会社　福山支店　一級建築士事務所</t>
    <rPh sb="0" eb="2">
      <t>スミトモ</t>
    </rPh>
    <rPh sb="2" eb="4">
      <t>リンギョウ</t>
    </rPh>
    <rPh sb="10" eb="14">
      <t>カブシキガイシャ</t>
    </rPh>
    <rPh sb="15" eb="17">
      <t>フクヤマ</t>
    </rPh>
    <rPh sb="17" eb="19">
      <t>シテン</t>
    </rPh>
    <rPh sb="20" eb="22">
      <t>イッキュウ</t>
    </rPh>
    <rPh sb="22" eb="25">
      <t>ケンチクシ</t>
    </rPh>
    <rPh sb="25" eb="27">
      <t>ジム</t>
    </rPh>
    <rPh sb="27" eb="28">
      <t>ショ</t>
    </rPh>
    <phoneticPr fontId="3"/>
  </si>
  <si>
    <t>721-0973</t>
    <phoneticPr fontId="3"/>
  </si>
  <si>
    <t>福山市南蔵王町1-6-19　3階</t>
    <rPh sb="0" eb="3">
      <t>フクヤマシ</t>
    </rPh>
    <rPh sb="3" eb="4">
      <t>ミナミ</t>
    </rPh>
    <rPh sb="4" eb="6">
      <t>ザオウ</t>
    </rPh>
    <rPh sb="6" eb="7">
      <t>チョウ</t>
    </rPh>
    <rPh sb="15" eb="16">
      <t>カイ</t>
    </rPh>
    <phoneticPr fontId="3"/>
  </si>
  <si>
    <t>（084）932-1722</t>
    <phoneticPr fontId="3"/>
  </si>
  <si>
    <t>SHIMIZU_eiji@ht.sfc.co.jp</t>
    <phoneticPr fontId="3"/>
  </si>
  <si>
    <t>大臣登録　
第　292237　号</t>
    <rPh sb="0" eb="2">
      <t>ダイジン</t>
    </rPh>
    <rPh sb="2" eb="4">
      <t>トウロク</t>
    </rPh>
    <phoneticPr fontId="3"/>
  </si>
  <si>
    <t>24－172</t>
    <phoneticPr fontId="3"/>
  </si>
  <si>
    <t>井手野　尚弘</t>
    <rPh sb="0" eb="2">
      <t>イデ</t>
    </rPh>
    <rPh sb="2" eb="3">
      <t>ノ</t>
    </rPh>
    <rPh sb="4" eb="5">
      <t>ナオ</t>
    </rPh>
    <rPh sb="5" eb="6">
      <t>ヒロシ</t>
    </rPh>
    <phoneticPr fontId="3"/>
  </si>
  <si>
    <t>いでの　たかひろ</t>
    <phoneticPr fontId="3"/>
  </si>
  <si>
    <t>三島ホーム株式会社一級建築士事務所</t>
    <rPh sb="0" eb="2">
      <t>ミシマ</t>
    </rPh>
    <rPh sb="5" eb="9">
      <t>カブシキガイシャ</t>
    </rPh>
    <rPh sb="9" eb="11">
      <t>イッキュウ</t>
    </rPh>
    <rPh sb="11" eb="14">
      <t>ケンチクシ</t>
    </rPh>
    <rPh sb="14" eb="16">
      <t>ジム</t>
    </rPh>
    <rPh sb="16" eb="17">
      <t>ショ</t>
    </rPh>
    <phoneticPr fontId="3"/>
  </si>
  <si>
    <t>みしまほーむかぶしきがいしゃ
いっきゅうけんちくしじむしょ</t>
    <phoneticPr fontId="3"/>
  </si>
  <si>
    <t>720-1131</t>
    <phoneticPr fontId="3"/>
  </si>
  <si>
    <t>（084）976-1536</t>
    <phoneticPr fontId="3"/>
  </si>
  <si>
    <t>広島県知事登録　
第　17975　号</t>
    <rPh sb="0" eb="3">
      <t>ヒロシマケン</t>
    </rPh>
    <rPh sb="3" eb="5">
      <t>チジ</t>
    </rPh>
    <rPh sb="5" eb="7">
      <t>トウロク</t>
    </rPh>
    <phoneticPr fontId="3"/>
  </si>
  <si>
    <t>24－173</t>
    <phoneticPr fontId="3"/>
  </si>
  <si>
    <t>2024年（令和6年）3月  日連絡つかないため抹消していた。→新規登録となる。</t>
    <rPh sb="4" eb="5">
      <t>ネン</t>
    </rPh>
    <rPh sb="6" eb="8">
      <t>レイワ</t>
    </rPh>
    <rPh sb="9" eb="10">
      <t>ネン</t>
    </rPh>
    <rPh sb="12" eb="13">
      <t>ガツ</t>
    </rPh>
    <rPh sb="15" eb="16">
      <t>ニチ</t>
    </rPh>
    <rPh sb="16" eb="18">
      <t>レンラク</t>
    </rPh>
    <rPh sb="24" eb="26">
      <t>マッショウ</t>
    </rPh>
    <rPh sb="32" eb="34">
      <t>シンキ</t>
    </rPh>
    <rPh sb="34" eb="36">
      <t>トウロク</t>
    </rPh>
    <phoneticPr fontId="3"/>
  </si>
  <si>
    <r>
      <t xml:space="preserve">新規登録2024年(令和6年)4月15日
</t>
    </r>
    <r>
      <rPr>
        <sz val="9"/>
        <color rgb="FFFF0000"/>
        <rFont val="ＭＳ Ｐゴシック"/>
        <family val="3"/>
        <charset val="128"/>
      </rPr>
      <t>24-171</t>
    </r>
    <r>
      <rPr>
        <sz val="9"/>
        <rFont val="ＭＳ Ｐゴシック"/>
        <family val="3"/>
        <charset val="128"/>
      </rPr>
      <t xml:space="preserve">
2024年(令和6年) 5月 1日</t>
    </r>
    <rPh sb="0" eb="2">
      <t>シンキ</t>
    </rPh>
    <rPh sb="2" eb="4">
      <t>トウロク</t>
    </rPh>
    <rPh sb="8" eb="9">
      <t>ネン</t>
    </rPh>
    <rPh sb="10" eb="12">
      <t>レイワ</t>
    </rPh>
    <rPh sb="13" eb="14">
      <t>ネン</t>
    </rPh>
    <rPh sb="14" eb="15">
      <t>ヘイネン</t>
    </rPh>
    <rPh sb="16" eb="17">
      <t>ガツ</t>
    </rPh>
    <rPh sb="19" eb="20">
      <t>ニチ</t>
    </rPh>
    <rPh sb="34" eb="36">
      <t>レイワ</t>
    </rPh>
    <phoneticPr fontId="3"/>
  </si>
  <si>
    <r>
      <t xml:space="preserve">新規登録2024年(令和6年)4月15日
</t>
    </r>
    <r>
      <rPr>
        <sz val="9"/>
        <color rgb="FFFF0000"/>
        <rFont val="ＭＳ Ｐゴシック"/>
        <family val="3"/>
        <charset val="128"/>
      </rPr>
      <t>24-172</t>
    </r>
    <r>
      <rPr>
        <sz val="9"/>
        <rFont val="ＭＳ Ｐゴシック"/>
        <family val="3"/>
        <charset val="128"/>
      </rPr>
      <t xml:space="preserve">
2024年(令和6年) 5月2日</t>
    </r>
    <rPh sb="0" eb="2">
      <t>シンキ</t>
    </rPh>
    <rPh sb="2" eb="4">
      <t>トウロク</t>
    </rPh>
    <rPh sb="8" eb="9">
      <t>ネン</t>
    </rPh>
    <rPh sb="10" eb="12">
      <t>レイワ</t>
    </rPh>
    <rPh sb="13" eb="14">
      <t>ネン</t>
    </rPh>
    <rPh sb="14" eb="15">
      <t>ヘイネン</t>
    </rPh>
    <rPh sb="16" eb="17">
      <t>ガツ</t>
    </rPh>
    <rPh sb="19" eb="20">
      <t>ニチ</t>
    </rPh>
    <rPh sb="34" eb="36">
      <t>レイワ</t>
    </rPh>
    <phoneticPr fontId="3"/>
  </si>
  <si>
    <t>24－174</t>
  </si>
  <si>
    <t>坂本　悠起</t>
    <rPh sb="0" eb="2">
      <t>サカモト</t>
    </rPh>
    <rPh sb="3" eb="4">
      <t>ユウ</t>
    </rPh>
    <rPh sb="4" eb="5">
      <t>キ</t>
    </rPh>
    <phoneticPr fontId="3"/>
  </si>
  <si>
    <t>さかもと　ゆうき</t>
    <phoneticPr fontId="3"/>
  </si>
  <si>
    <t>有限会社建築工房さかもと　一級建築士事務所</t>
    <rPh sb="0" eb="2">
      <t>ユウゲン</t>
    </rPh>
    <rPh sb="2" eb="4">
      <t>カイシャ</t>
    </rPh>
    <rPh sb="4" eb="6">
      <t>ケンチク</t>
    </rPh>
    <rPh sb="6" eb="8">
      <t>コウボウ</t>
    </rPh>
    <rPh sb="13" eb="15">
      <t>イッキュウ</t>
    </rPh>
    <rPh sb="15" eb="18">
      <t>ケンチクシ</t>
    </rPh>
    <rPh sb="18" eb="20">
      <t>ジム</t>
    </rPh>
    <rPh sb="20" eb="21">
      <t>ショ</t>
    </rPh>
    <phoneticPr fontId="3"/>
  </si>
  <si>
    <t>ゆうげんがいしゃけんちくこうぼうさかもと　いっきゅうけんちくしじむしょ</t>
    <phoneticPr fontId="3"/>
  </si>
  <si>
    <t>20（1）</t>
    <phoneticPr fontId="3"/>
  </si>
  <si>
    <t>721-0926</t>
    <phoneticPr fontId="3"/>
  </si>
  <si>
    <t>（084）940-6252</t>
    <phoneticPr fontId="3"/>
  </si>
  <si>
    <t>（084）940-6290</t>
    <phoneticPr fontId="3"/>
  </si>
  <si>
    <t>k-sakamoto@sepia.plala.or.jp</t>
    <phoneticPr fontId="3"/>
  </si>
  <si>
    <t>大臣登録　
第　389731　号</t>
    <rPh sb="0" eb="2">
      <t>ダイジン</t>
    </rPh>
    <rPh sb="2" eb="4">
      <t>トウロク</t>
    </rPh>
    <rPh sb="6" eb="7">
      <t>ダイ</t>
    </rPh>
    <rPh sb="15" eb="16">
      <t>ゴウ</t>
    </rPh>
    <phoneticPr fontId="3"/>
  </si>
  <si>
    <t>-</t>
    <phoneticPr fontId="3"/>
  </si>
  <si>
    <t>福山市大門町5-26-11</t>
    <rPh sb="0" eb="3">
      <t>フクヤマシ</t>
    </rPh>
    <rPh sb="3" eb="6">
      <t>ダイモンチョウ</t>
    </rPh>
    <phoneticPr fontId="3"/>
  </si>
  <si>
    <t>24－175</t>
  </si>
  <si>
    <t>松井　俊就</t>
    <rPh sb="0" eb="2">
      <t>マツイ</t>
    </rPh>
    <rPh sb="3" eb="4">
      <t>トシ</t>
    </rPh>
    <rPh sb="4" eb="5">
      <t>ジュ</t>
    </rPh>
    <phoneticPr fontId="3"/>
  </si>
  <si>
    <t>ジオ・プラン株式会社一級建築士事務所</t>
    <rPh sb="6" eb="8">
      <t>カブシキ</t>
    </rPh>
    <rPh sb="8" eb="10">
      <t>カイシャ</t>
    </rPh>
    <rPh sb="10" eb="12">
      <t>イッキュウ</t>
    </rPh>
    <rPh sb="12" eb="15">
      <t>ケンチクシ</t>
    </rPh>
    <rPh sb="15" eb="17">
      <t>ジム</t>
    </rPh>
    <rPh sb="17" eb="18">
      <t>ショ</t>
    </rPh>
    <phoneticPr fontId="3"/>
  </si>
  <si>
    <t>福山市引野町5-3-25</t>
    <rPh sb="0" eb="3">
      <t>フクヤマシ</t>
    </rPh>
    <rPh sb="3" eb="6">
      <t>ヒキノチョウ</t>
    </rPh>
    <phoneticPr fontId="3"/>
  </si>
  <si>
    <t>大臣登録　
第　293833　号</t>
    <rPh sb="0" eb="2">
      <t>ダイジン</t>
    </rPh>
    <rPh sb="2" eb="4">
      <t>トウロク</t>
    </rPh>
    <rPh sb="6" eb="7">
      <t>ダイ</t>
    </rPh>
    <rPh sb="15" eb="16">
      <t>ゴウ</t>
    </rPh>
    <phoneticPr fontId="3"/>
  </si>
  <si>
    <t>まつい　としなり</t>
  </si>
  <si>
    <t>じおぷらんかぶしきがいしゃいっきゅうけんちくしじむしょ</t>
  </si>
  <si>
    <t>19（1）</t>
  </si>
  <si>
    <t>721-0942</t>
  </si>
  <si>
    <t>（084）982-9922</t>
  </si>
  <si>
    <t>（084）982-9983</t>
  </si>
  <si>
    <t>info1@geo-plan.jp</t>
  </si>
  <si>
    <t>24－176</t>
    <phoneticPr fontId="3"/>
  </si>
  <si>
    <t>前岡　正伸</t>
    <rPh sb="0" eb="2">
      <t>マエオカ</t>
    </rPh>
    <rPh sb="3" eb="4">
      <t>マサ</t>
    </rPh>
    <rPh sb="4" eb="5">
      <t>ノ</t>
    </rPh>
    <phoneticPr fontId="3"/>
  </si>
  <si>
    <t>まえおか　まさのぶ</t>
    <phoneticPr fontId="3"/>
  </si>
  <si>
    <t>協同組合　建築設計団ＳＯＵ間</t>
    <rPh sb="0" eb="2">
      <t>キョウドウ</t>
    </rPh>
    <rPh sb="2" eb="4">
      <t>クミアイ</t>
    </rPh>
    <rPh sb="5" eb="7">
      <t>ケンチク</t>
    </rPh>
    <rPh sb="7" eb="9">
      <t>セッケイ</t>
    </rPh>
    <rPh sb="9" eb="10">
      <t>ダン</t>
    </rPh>
    <rPh sb="13" eb="14">
      <t>ハザマ</t>
    </rPh>
    <phoneticPr fontId="3"/>
  </si>
  <si>
    <t>きょうどうくみあい　けんちくせっけいだんそうま</t>
    <phoneticPr fontId="3"/>
  </si>
  <si>
    <t>広島県広島市安佐南区長束五丁目33番19号</t>
    <rPh sb="0" eb="3">
      <t>ヒロシマケン</t>
    </rPh>
    <rPh sb="3" eb="6">
      <t>ヒロシマシ</t>
    </rPh>
    <rPh sb="6" eb="10">
      <t>アサミナミク</t>
    </rPh>
    <rPh sb="10" eb="11">
      <t>ナガ</t>
    </rPh>
    <rPh sb="11" eb="12">
      <t>ツカ</t>
    </rPh>
    <rPh sb="12" eb="13">
      <t>５</t>
    </rPh>
    <rPh sb="13" eb="15">
      <t>チョウメ</t>
    </rPh>
    <rPh sb="17" eb="18">
      <t>バン</t>
    </rPh>
    <rPh sb="20" eb="21">
      <t>ゴウ</t>
    </rPh>
    <phoneticPr fontId="3"/>
  </si>
  <si>
    <t>（090）8066-5006</t>
    <phoneticPr fontId="3"/>
  </si>
  <si>
    <t>（082）343-1007</t>
    <phoneticPr fontId="3"/>
  </si>
  <si>
    <t>marutukuri@asahinet.jp</t>
    <phoneticPr fontId="3"/>
  </si>
  <si>
    <t>大臣登録　
第　234595　号</t>
    <rPh sb="0" eb="2">
      <t>ダイジン</t>
    </rPh>
    <rPh sb="2" eb="4">
      <t>トウロク</t>
    </rPh>
    <rPh sb="6" eb="7">
      <t>ダイ</t>
    </rPh>
    <rPh sb="15" eb="16">
      <t>ゴウ</t>
    </rPh>
    <phoneticPr fontId="3"/>
  </si>
  <si>
    <t>広島県建築士会　広島県建築士事務所協会</t>
    <rPh sb="0" eb="3">
      <t>ヒロシマケン</t>
    </rPh>
    <rPh sb="3" eb="5">
      <t>ケンチク</t>
    </rPh>
    <rPh sb="5" eb="6">
      <t>シ</t>
    </rPh>
    <rPh sb="6" eb="7">
      <t>カイ</t>
    </rPh>
    <rPh sb="8" eb="11">
      <t>ヒロシマケン</t>
    </rPh>
    <rPh sb="11" eb="13">
      <t>ケンチク</t>
    </rPh>
    <rPh sb="13" eb="14">
      <t>シ</t>
    </rPh>
    <rPh sb="14" eb="16">
      <t>ジム</t>
    </rPh>
    <rPh sb="16" eb="17">
      <t>ショ</t>
    </rPh>
    <rPh sb="17" eb="19">
      <t>キョウカイ</t>
    </rPh>
    <phoneticPr fontId="3"/>
  </si>
  <si>
    <r>
      <t xml:space="preserve">新規登録2024年(令和6年)5月2日
</t>
    </r>
    <r>
      <rPr>
        <sz val="9"/>
        <color rgb="FFFF0000"/>
        <rFont val="ＭＳ Ｐゴシック"/>
        <family val="3"/>
        <charset val="128"/>
      </rPr>
      <t>24-176</t>
    </r>
    <r>
      <rPr>
        <sz val="9"/>
        <rFont val="ＭＳ Ｐゴシック"/>
        <family val="3"/>
        <charset val="128"/>
      </rPr>
      <t xml:space="preserve">
2024年(令和6年) 5月13 日</t>
    </r>
    <r>
      <rPr>
        <sz val="11"/>
        <color theme="1"/>
        <rFont val="ＭＳ Ｐゴシック"/>
        <family val="2"/>
        <charset val="128"/>
        <scheme val="minor"/>
      </rPr>
      <t/>
    </r>
    <rPh sb="0" eb="2">
      <t>シンキ</t>
    </rPh>
    <rPh sb="2" eb="4">
      <t>トウロク</t>
    </rPh>
    <rPh sb="8" eb="9">
      <t>ネン</t>
    </rPh>
    <rPh sb="10" eb="12">
      <t>レイワ</t>
    </rPh>
    <rPh sb="13" eb="14">
      <t>ネン</t>
    </rPh>
    <rPh sb="14" eb="15">
      <t>ヘイネン</t>
    </rPh>
    <rPh sb="16" eb="17">
      <t>ガツ</t>
    </rPh>
    <rPh sb="18" eb="19">
      <t>ニチ</t>
    </rPh>
    <rPh sb="33" eb="35">
      <t>レイワ</t>
    </rPh>
    <phoneticPr fontId="3"/>
  </si>
  <si>
    <r>
      <t xml:space="preserve">新規登録2024年(令和6年)4月30日
</t>
    </r>
    <r>
      <rPr>
        <sz val="9"/>
        <color rgb="FFFF0000"/>
        <rFont val="ＭＳ Ｐゴシック"/>
        <family val="3"/>
        <charset val="128"/>
      </rPr>
      <t>24-173</t>
    </r>
    <r>
      <rPr>
        <sz val="9"/>
        <rFont val="ＭＳ Ｐゴシック"/>
        <family val="3"/>
        <charset val="128"/>
      </rPr>
      <t xml:space="preserve">
2024年(令和6年) 5月13 日</t>
    </r>
    <rPh sb="0" eb="2">
      <t>シンキ</t>
    </rPh>
    <rPh sb="2" eb="4">
      <t>トウロク</t>
    </rPh>
    <rPh sb="8" eb="9">
      <t>ネン</t>
    </rPh>
    <rPh sb="10" eb="12">
      <t>レイワ</t>
    </rPh>
    <rPh sb="13" eb="14">
      <t>ネン</t>
    </rPh>
    <rPh sb="14" eb="15">
      <t>ヘイネン</t>
    </rPh>
    <rPh sb="16" eb="17">
      <t>ガツ</t>
    </rPh>
    <rPh sb="19" eb="20">
      <t>ニチ</t>
    </rPh>
    <phoneticPr fontId="3"/>
  </si>
  <si>
    <r>
      <t xml:space="preserve">新規登録2024年(令和6年)5月2日
</t>
    </r>
    <r>
      <rPr>
        <sz val="9"/>
        <color rgb="FFFF0000"/>
        <rFont val="ＭＳ Ｐゴシック"/>
        <family val="3"/>
        <charset val="128"/>
      </rPr>
      <t>24-174</t>
    </r>
    <r>
      <rPr>
        <sz val="9"/>
        <rFont val="ＭＳ Ｐゴシック"/>
        <family val="3"/>
        <charset val="128"/>
      </rPr>
      <t xml:space="preserve">
2024年(令和 年) 5月10 日</t>
    </r>
    <r>
      <rPr>
        <sz val="11"/>
        <color theme="1"/>
        <rFont val="ＭＳ Ｐゴシック"/>
        <family val="2"/>
        <charset val="128"/>
        <scheme val="minor"/>
      </rPr>
      <t/>
    </r>
    <rPh sb="0" eb="2">
      <t>シンキ</t>
    </rPh>
    <rPh sb="2" eb="4">
      <t>トウロク</t>
    </rPh>
    <rPh sb="8" eb="9">
      <t>ネン</t>
    </rPh>
    <rPh sb="10" eb="12">
      <t>レイワ</t>
    </rPh>
    <rPh sb="13" eb="14">
      <t>ネン</t>
    </rPh>
    <rPh sb="14" eb="15">
      <t>ヘイネン</t>
    </rPh>
    <rPh sb="16" eb="17">
      <t>ガツ</t>
    </rPh>
    <rPh sb="18" eb="19">
      <t>ニチ</t>
    </rPh>
    <rPh sb="33" eb="35">
      <t>レイワ</t>
    </rPh>
    <phoneticPr fontId="3"/>
  </si>
  <si>
    <r>
      <t xml:space="preserve">新規登録2024年(令和6年)5月2日
</t>
    </r>
    <r>
      <rPr>
        <sz val="9"/>
        <color rgb="FFFF0000"/>
        <rFont val="ＭＳ Ｐゴシック"/>
        <family val="3"/>
        <charset val="128"/>
      </rPr>
      <t>24-175</t>
    </r>
    <r>
      <rPr>
        <sz val="9"/>
        <rFont val="ＭＳ Ｐゴシック"/>
        <family val="3"/>
        <charset val="128"/>
      </rPr>
      <t xml:space="preserve">
2024年(令和 年) 5月10 日</t>
    </r>
    <rPh sb="0" eb="2">
      <t>シンキ</t>
    </rPh>
    <rPh sb="2" eb="4">
      <t>トウロク</t>
    </rPh>
    <rPh sb="8" eb="9">
      <t>ネン</t>
    </rPh>
    <rPh sb="10" eb="12">
      <t>レイワ</t>
    </rPh>
    <rPh sb="13" eb="14">
      <t>ネン</t>
    </rPh>
    <rPh sb="14" eb="15">
      <t>ヘイネン</t>
    </rPh>
    <rPh sb="16" eb="17">
      <t>ガツ</t>
    </rPh>
    <rPh sb="18" eb="19">
      <t>ニチ</t>
    </rPh>
    <phoneticPr fontId="3"/>
  </si>
  <si>
    <t>24－177</t>
  </si>
  <si>
    <t>大橋　修</t>
    <rPh sb="0" eb="2">
      <t>オオハシ</t>
    </rPh>
    <rPh sb="3" eb="4">
      <t>オサム</t>
    </rPh>
    <phoneticPr fontId="3"/>
  </si>
  <si>
    <t>おおはし　おさむ</t>
    <phoneticPr fontId="3"/>
  </si>
  <si>
    <t>三島ホーム株式会社１級建築士事務所</t>
    <rPh sb="0" eb="2">
      <t>ミシマ</t>
    </rPh>
    <rPh sb="5" eb="7">
      <t>カブシキ</t>
    </rPh>
    <rPh sb="7" eb="9">
      <t>カイシャ</t>
    </rPh>
    <rPh sb="10" eb="11">
      <t>キュウ</t>
    </rPh>
    <rPh sb="11" eb="14">
      <t>ケンチクシ</t>
    </rPh>
    <rPh sb="14" eb="16">
      <t>ジム</t>
    </rPh>
    <rPh sb="16" eb="17">
      <t>ショ</t>
    </rPh>
    <phoneticPr fontId="3"/>
  </si>
  <si>
    <t>みしまほーむかぶしきがいしゃ
いっきゅうけんちくしじむしょ</t>
    <phoneticPr fontId="3"/>
  </si>
  <si>
    <t>21（1）</t>
    <phoneticPr fontId="3"/>
  </si>
  <si>
    <t>731-0135</t>
    <phoneticPr fontId="3"/>
  </si>
  <si>
    <t>720-1131</t>
    <phoneticPr fontId="3"/>
  </si>
  <si>
    <t>福山市駅家町万能倉1295-1</t>
    <rPh sb="0" eb="3">
      <t>フクヤマシ</t>
    </rPh>
    <rPh sb="3" eb="5">
      <t>エキヤ</t>
    </rPh>
    <rPh sb="5" eb="6">
      <t>チョウ</t>
    </rPh>
    <rPh sb="6" eb="9">
      <t>マナグラ</t>
    </rPh>
    <phoneticPr fontId="3"/>
  </si>
  <si>
    <t>（084）976-8889</t>
    <phoneticPr fontId="3"/>
  </si>
  <si>
    <r>
      <t xml:space="preserve">新規登録2024年(令和6年)5月13日
</t>
    </r>
    <r>
      <rPr>
        <sz val="9"/>
        <color rgb="FFFF0000"/>
        <rFont val="ＭＳ Ｐゴシック"/>
        <family val="3"/>
        <charset val="128"/>
      </rPr>
      <t>24-177</t>
    </r>
    <r>
      <rPr>
        <sz val="9"/>
        <rFont val="ＭＳ Ｐゴシック"/>
        <family val="3"/>
        <charset val="128"/>
      </rPr>
      <t xml:space="preserve">
2024年(令和6年) 5月16 日</t>
    </r>
    <r>
      <rPr>
        <sz val="11"/>
        <color theme="1"/>
        <rFont val="ＭＳ Ｐゴシック"/>
        <family val="2"/>
        <charset val="128"/>
        <scheme val="minor"/>
      </rPr>
      <t/>
    </r>
    <rPh sb="0" eb="2">
      <t>シンキ</t>
    </rPh>
    <rPh sb="2" eb="4">
      <t>トウロク</t>
    </rPh>
    <rPh sb="8" eb="9">
      <t>ネン</t>
    </rPh>
    <rPh sb="10" eb="12">
      <t>レイワ</t>
    </rPh>
    <rPh sb="13" eb="14">
      <t>ネン</t>
    </rPh>
    <rPh sb="14" eb="15">
      <t>ヘイネン</t>
    </rPh>
    <rPh sb="16" eb="17">
      <t>ガツ</t>
    </rPh>
    <rPh sb="19" eb="20">
      <t>ニチ</t>
    </rPh>
    <rPh sb="34" eb="36">
      <t>レイワ</t>
    </rPh>
    <phoneticPr fontId="3"/>
  </si>
  <si>
    <t>岡山県知事登録　
第　12487　号</t>
    <rPh sb="0" eb="2">
      <t>オカヤマ</t>
    </rPh>
    <rPh sb="2" eb="5">
      <t>ケンチジ</t>
    </rPh>
    <rPh sb="5" eb="7">
      <t>トウロク</t>
    </rPh>
    <rPh sb="9" eb="10">
      <t>ダイ</t>
    </rPh>
    <rPh sb="17" eb="18">
      <t>ゴウ</t>
    </rPh>
    <phoneticPr fontId="3"/>
  </si>
  <si>
    <t>24－178</t>
  </si>
  <si>
    <t>平田　淳史</t>
    <rPh sb="0" eb="2">
      <t>ヒラタ</t>
    </rPh>
    <rPh sb="3" eb="5">
      <t>アツシ</t>
    </rPh>
    <phoneticPr fontId="3"/>
  </si>
  <si>
    <t>ひらた　あつし</t>
    <phoneticPr fontId="3"/>
  </si>
  <si>
    <t>建築工房ヒラタ　二級建築士事務所</t>
    <rPh sb="0" eb="2">
      <t>ケンチク</t>
    </rPh>
    <rPh sb="2" eb="4">
      <t>コウボウ</t>
    </rPh>
    <rPh sb="8" eb="13">
      <t>ニキュウケンチクシ</t>
    </rPh>
    <rPh sb="13" eb="15">
      <t>ジム</t>
    </rPh>
    <rPh sb="15" eb="16">
      <t>ショ</t>
    </rPh>
    <phoneticPr fontId="3"/>
  </si>
  <si>
    <t>けんちくこうぼうひらた
にきゅうけんちくしじむしょ</t>
    <phoneticPr fontId="3"/>
  </si>
  <si>
    <t>20（2）</t>
    <phoneticPr fontId="3"/>
  </si>
  <si>
    <t>726-0013</t>
    <phoneticPr fontId="3"/>
  </si>
  <si>
    <t>広島県府中市高木町1066-4</t>
    <rPh sb="3" eb="6">
      <t>フチュウシ</t>
    </rPh>
    <rPh sb="6" eb="9">
      <t>タカギチョウ</t>
    </rPh>
    <phoneticPr fontId="3"/>
  </si>
  <si>
    <t>（084）745-7984</t>
    <phoneticPr fontId="3"/>
  </si>
  <si>
    <t>hirata3zd@gmail.com</t>
    <phoneticPr fontId="3"/>
  </si>
  <si>
    <t>（公社）広島県建築士会</t>
    <rPh sb="1" eb="3">
      <t>コウシャ</t>
    </rPh>
    <rPh sb="4" eb="7">
      <t>ヒロシマケン</t>
    </rPh>
    <rPh sb="7" eb="10">
      <t>ケンチクシ</t>
    </rPh>
    <rPh sb="10" eb="11">
      <t>カイ</t>
    </rPh>
    <phoneticPr fontId="3"/>
  </si>
  <si>
    <r>
      <t xml:space="preserve">新規登録2024年(令和6年)9月3日
</t>
    </r>
    <r>
      <rPr>
        <sz val="9"/>
        <color rgb="FFFF0000"/>
        <rFont val="ＭＳ Ｐゴシック"/>
        <family val="3"/>
        <charset val="128"/>
      </rPr>
      <t>24-178</t>
    </r>
    <r>
      <rPr>
        <sz val="9"/>
        <rFont val="ＭＳ Ｐゴシック"/>
        <family val="3"/>
        <charset val="128"/>
      </rPr>
      <t xml:space="preserve">
2024年(令和6年) 9月 　日</t>
    </r>
    <r>
      <rPr>
        <sz val="11"/>
        <color theme="1"/>
        <rFont val="ＭＳ Ｐゴシック"/>
        <family val="2"/>
        <charset val="128"/>
        <scheme val="minor"/>
      </rPr>
      <t/>
    </r>
    <rPh sb="0" eb="2">
      <t>シンキ</t>
    </rPh>
    <rPh sb="2" eb="4">
      <t>トウロク</t>
    </rPh>
    <rPh sb="8" eb="9">
      <t>ネン</t>
    </rPh>
    <rPh sb="10" eb="12">
      <t>レイワ</t>
    </rPh>
    <rPh sb="13" eb="14">
      <t>ネン</t>
    </rPh>
    <rPh sb="14" eb="15">
      <t>ヘイネン</t>
    </rPh>
    <rPh sb="16" eb="17">
      <t>ガツ</t>
    </rPh>
    <rPh sb="18" eb="19">
      <t>ニチ</t>
    </rPh>
    <rPh sb="33" eb="35">
      <t>レイワ</t>
    </rPh>
    <phoneticPr fontId="3"/>
  </si>
  <si>
    <t>（090）5708-6794</t>
    <phoneticPr fontId="3"/>
  </si>
  <si>
    <t>広島県知事登録
第　17113　号</t>
    <rPh sb="0" eb="2">
      <t>ヒロシマ</t>
    </rPh>
    <rPh sb="2" eb="5">
      <t>ケンチジ</t>
    </rPh>
    <rPh sb="5" eb="7">
      <t>トウロク</t>
    </rPh>
    <rPh sb="8" eb="9">
      <t>ダイ</t>
    </rPh>
    <rPh sb="16" eb="17">
      <t>ゴウ</t>
    </rPh>
    <phoneticPr fontId="3"/>
  </si>
  <si>
    <t>tado_27416@yahoo.co.jp</t>
    <phoneticPr fontId="3"/>
  </si>
  <si>
    <t>24－179</t>
  </si>
  <si>
    <t>江草　一行</t>
    <rPh sb="0" eb="2">
      <t>エグサ</t>
    </rPh>
    <rPh sb="3" eb="5">
      <t>イッコウ</t>
    </rPh>
    <phoneticPr fontId="3"/>
  </si>
  <si>
    <t>えぐさ　いっこう</t>
    <phoneticPr fontId="3"/>
  </si>
  <si>
    <t>有限会社壱江</t>
    <rPh sb="0" eb="4">
      <t>ユウゲンガイシャ</t>
    </rPh>
    <rPh sb="4" eb="5">
      <t>イチ</t>
    </rPh>
    <rPh sb="5" eb="6">
      <t>エ</t>
    </rPh>
    <phoneticPr fontId="3"/>
  </si>
  <si>
    <t>ゆうげんがいしゃいっこう</t>
    <phoneticPr fontId="3"/>
  </si>
  <si>
    <t>24（1）</t>
    <phoneticPr fontId="3"/>
  </si>
  <si>
    <t>720-2104</t>
    <phoneticPr fontId="3"/>
  </si>
  <si>
    <t>福山市神辺町道上2677-7</t>
    <rPh sb="0" eb="3">
      <t>フクヤマシ</t>
    </rPh>
    <rPh sb="3" eb="6">
      <t>カンナベチョウ</t>
    </rPh>
    <rPh sb="6" eb="8">
      <t>ミチノウエ</t>
    </rPh>
    <phoneticPr fontId="3"/>
  </si>
  <si>
    <t>（084）962-4590</t>
    <phoneticPr fontId="3"/>
  </si>
  <si>
    <t>ikko@samba.ocn.ne.jp</t>
    <phoneticPr fontId="3"/>
  </si>
  <si>
    <t>1級建築士</t>
    <rPh sb="1" eb="2">
      <t>キュウ</t>
    </rPh>
    <rPh sb="2" eb="5">
      <t>ケンチクシ</t>
    </rPh>
    <phoneticPr fontId="3"/>
  </si>
  <si>
    <t>広島県知事登録
第　87382　号</t>
    <rPh sb="0" eb="2">
      <t>ヒロシマ</t>
    </rPh>
    <rPh sb="2" eb="5">
      <t>ケンチジ</t>
    </rPh>
    <rPh sb="5" eb="7">
      <t>トウロク</t>
    </rPh>
    <rPh sb="8" eb="9">
      <t>ダイ</t>
    </rPh>
    <rPh sb="16" eb="17">
      <t>ゴウ</t>
    </rPh>
    <phoneticPr fontId="3"/>
  </si>
  <si>
    <t>（一社）広島県建築士事務所協会</t>
    <rPh sb="1" eb="3">
      <t>イッシャ</t>
    </rPh>
    <rPh sb="4" eb="7">
      <t>ヒロシマケン</t>
    </rPh>
    <rPh sb="7" eb="9">
      <t>ケンチク</t>
    </rPh>
    <rPh sb="9" eb="10">
      <t>シ</t>
    </rPh>
    <rPh sb="10" eb="12">
      <t>ジム</t>
    </rPh>
    <rPh sb="12" eb="13">
      <t>ショ</t>
    </rPh>
    <rPh sb="13" eb="15">
      <t>キョウカイ</t>
    </rPh>
    <phoneticPr fontId="3"/>
  </si>
  <si>
    <t>24－180</t>
  </si>
  <si>
    <t>長尾　陵平</t>
    <rPh sb="0" eb="2">
      <t>ナガオ</t>
    </rPh>
    <rPh sb="3" eb="5">
      <t>リョウヘイ</t>
    </rPh>
    <phoneticPr fontId="3"/>
  </si>
  <si>
    <t>ながお　りょうへい</t>
    <phoneticPr fontId="3"/>
  </si>
  <si>
    <t>ナチュラルハウス一級建築士事務所</t>
    <rPh sb="8" eb="10">
      <t>イッキュウ</t>
    </rPh>
    <rPh sb="10" eb="13">
      <t>ケンチクシ</t>
    </rPh>
    <rPh sb="13" eb="15">
      <t>ジム</t>
    </rPh>
    <rPh sb="15" eb="16">
      <t>ショ</t>
    </rPh>
    <phoneticPr fontId="3"/>
  </si>
  <si>
    <t>なちゅらるはうすいっきゅうけんちくしじむしょ</t>
    <phoneticPr fontId="3"/>
  </si>
  <si>
    <t>720-2124</t>
    <phoneticPr fontId="3"/>
  </si>
  <si>
    <t>福山市神辺町川南338-1</t>
    <rPh sb="0" eb="3">
      <t>フクヤマシ</t>
    </rPh>
    <rPh sb="3" eb="6">
      <t>カンナベチョウ</t>
    </rPh>
    <rPh sb="6" eb="8">
      <t>カワミナミ</t>
    </rPh>
    <phoneticPr fontId="3"/>
  </si>
  <si>
    <t>（084）966-3789</t>
    <phoneticPr fontId="3"/>
  </si>
  <si>
    <t>（084）966-3788</t>
    <phoneticPr fontId="3"/>
  </si>
  <si>
    <t>nagao@lifestage-fukuyama.jp</t>
    <phoneticPr fontId="3"/>
  </si>
  <si>
    <t>広島県知事登録
第　18802　号</t>
    <rPh sb="0" eb="2">
      <t>ヒロシマ</t>
    </rPh>
    <rPh sb="2" eb="5">
      <t>ケンチジ</t>
    </rPh>
    <rPh sb="5" eb="7">
      <t>トウロク</t>
    </rPh>
    <rPh sb="8" eb="9">
      <t>ダイ</t>
    </rPh>
    <rPh sb="16" eb="17">
      <t>ゴウ</t>
    </rPh>
    <phoneticPr fontId="3"/>
  </si>
  <si>
    <r>
      <t xml:space="preserve">新規登録2024年(令和6年)11月20日
</t>
    </r>
    <r>
      <rPr>
        <sz val="9"/>
        <color rgb="FFFF0000"/>
        <rFont val="ＭＳ Ｐゴシック"/>
        <family val="3"/>
        <charset val="128"/>
      </rPr>
      <t>24-179</t>
    </r>
    <r>
      <rPr>
        <sz val="9"/>
        <rFont val="ＭＳ Ｐゴシック"/>
        <family val="3"/>
        <charset val="128"/>
      </rPr>
      <t xml:space="preserve">
2024年(令和6年) 11月22日</t>
    </r>
    <r>
      <rPr>
        <sz val="11"/>
        <color theme="1"/>
        <rFont val="ＭＳ Ｐゴシック"/>
        <family val="2"/>
        <charset val="128"/>
        <scheme val="minor"/>
      </rPr>
      <t/>
    </r>
    <rPh sb="0" eb="2">
      <t>シンキ</t>
    </rPh>
    <rPh sb="2" eb="4">
      <t>トウロク</t>
    </rPh>
    <rPh sb="8" eb="9">
      <t>ネン</t>
    </rPh>
    <rPh sb="10" eb="12">
      <t>レイワ</t>
    </rPh>
    <rPh sb="13" eb="14">
      <t>ネン</t>
    </rPh>
    <rPh sb="14" eb="15">
      <t>ヘイネン</t>
    </rPh>
    <rPh sb="17" eb="18">
      <t>ガツ</t>
    </rPh>
    <rPh sb="20" eb="21">
      <t>ニチ</t>
    </rPh>
    <rPh sb="35" eb="37">
      <t>レイワ</t>
    </rPh>
    <phoneticPr fontId="3"/>
  </si>
  <si>
    <r>
      <t xml:space="preserve">新規登録2024年(令和6年)11月25日
</t>
    </r>
    <r>
      <rPr>
        <sz val="9"/>
        <color rgb="FFFF0000"/>
        <rFont val="ＭＳ Ｐゴシック"/>
        <family val="3"/>
        <charset val="128"/>
      </rPr>
      <t>24-180</t>
    </r>
    <r>
      <rPr>
        <sz val="9"/>
        <rFont val="ＭＳ Ｐゴシック"/>
        <family val="3"/>
        <charset val="128"/>
      </rPr>
      <t xml:space="preserve">
2024年(令和6年) 11月27日</t>
    </r>
    <r>
      <rPr>
        <sz val="11"/>
        <color theme="1"/>
        <rFont val="ＭＳ Ｐゴシック"/>
        <family val="2"/>
        <charset val="128"/>
        <scheme val="minor"/>
      </rPr>
      <t/>
    </r>
    <rPh sb="0" eb="2">
      <t>シンキ</t>
    </rPh>
    <rPh sb="2" eb="4">
      <t>トウロク</t>
    </rPh>
    <rPh sb="8" eb="9">
      <t>ネン</t>
    </rPh>
    <rPh sb="10" eb="12">
      <t>レイワ</t>
    </rPh>
    <rPh sb="13" eb="14">
      <t>ネン</t>
    </rPh>
    <rPh sb="14" eb="15">
      <t>ヘイネン</t>
    </rPh>
    <rPh sb="17" eb="18">
      <t>ガツ</t>
    </rPh>
    <rPh sb="20" eb="21">
      <t>ニチ</t>
    </rPh>
    <rPh sb="35" eb="37">
      <t>レイワ</t>
    </rPh>
    <phoneticPr fontId="3"/>
  </si>
  <si>
    <t>24－181</t>
    <phoneticPr fontId="3"/>
  </si>
  <si>
    <t>馬屋原　章裕</t>
    <rPh sb="0" eb="3">
      <t>ウマヤハラ</t>
    </rPh>
    <rPh sb="4" eb="5">
      <t>ショウ</t>
    </rPh>
    <rPh sb="5" eb="6">
      <t>ヒロ</t>
    </rPh>
    <phoneticPr fontId="3"/>
  </si>
  <si>
    <t>うまやはら　あきひろ</t>
    <phoneticPr fontId="3"/>
  </si>
  <si>
    <t>RENOARQ建築設計事務所</t>
    <rPh sb="7" eb="9">
      <t>ケンチク</t>
    </rPh>
    <rPh sb="9" eb="11">
      <t>セッケイ</t>
    </rPh>
    <rPh sb="11" eb="13">
      <t>ジム</t>
    </rPh>
    <rPh sb="13" eb="14">
      <t>ショ</t>
    </rPh>
    <phoneticPr fontId="3"/>
  </si>
  <si>
    <t>りのあーくぐるーぷけんちくせっけいじむしょ</t>
    <phoneticPr fontId="3"/>
  </si>
  <si>
    <t>福山市千田町2丁目1番18号</t>
    <rPh sb="0" eb="3">
      <t>フクヤマシ</t>
    </rPh>
    <rPh sb="3" eb="5">
      <t>センダ</t>
    </rPh>
    <rPh sb="5" eb="6">
      <t>チョウ</t>
    </rPh>
    <rPh sb="7" eb="9">
      <t>チョウメ</t>
    </rPh>
    <rPh sb="10" eb="11">
      <t>バン</t>
    </rPh>
    <rPh sb="13" eb="14">
      <t>ゴウ</t>
    </rPh>
    <phoneticPr fontId="3"/>
  </si>
  <si>
    <t>（084）983-1964</t>
    <phoneticPr fontId="3"/>
  </si>
  <si>
    <t>（084）983-1964</t>
    <phoneticPr fontId="3"/>
  </si>
  <si>
    <t>a.umayahara0501@gmail.com</t>
    <phoneticPr fontId="3"/>
  </si>
  <si>
    <t>広島県知事登録
第　16400　号</t>
    <rPh sb="0" eb="2">
      <t>ヒロシマ</t>
    </rPh>
    <rPh sb="2" eb="5">
      <t>ケンチジ</t>
    </rPh>
    <rPh sb="5" eb="7">
      <t>トウロク</t>
    </rPh>
    <rPh sb="8" eb="9">
      <t>ダイ</t>
    </rPh>
    <rPh sb="16" eb="17">
      <t>ゴウ</t>
    </rPh>
    <phoneticPr fontId="3"/>
  </si>
  <si>
    <t>（一社）広島県建築士事務所協会</t>
    <phoneticPr fontId="3"/>
  </si>
  <si>
    <t>24－182</t>
    <phoneticPr fontId="3"/>
  </si>
  <si>
    <t>竹信　勝利</t>
    <rPh sb="1" eb="2">
      <t>ノブ</t>
    </rPh>
    <rPh sb="3" eb="4">
      <t>カツ</t>
    </rPh>
    <rPh sb="4" eb="5">
      <t>リ</t>
    </rPh>
    <phoneticPr fontId="3"/>
  </si>
  <si>
    <t>たけのぶ　かつとし</t>
    <phoneticPr fontId="3"/>
  </si>
  <si>
    <t>takenobu@rekurasu.com</t>
    <phoneticPr fontId="3"/>
  </si>
  <si>
    <t>広島県知事登録
第　15039　号</t>
    <rPh sb="0" eb="2">
      <t>ヒロシマ</t>
    </rPh>
    <rPh sb="2" eb="5">
      <t>ケンチジ</t>
    </rPh>
    <rPh sb="5" eb="7">
      <t>トウロク</t>
    </rPh>
    <rPh sb="8" eb="9">
      <t>ダイ</t>
    </rPh>
    <rPh sb="16" eb="17">
      <t>ゴウ</t>
    </rPh>
    <phoneticPr fontId="3"/>
  </si>
  <si>
    <r>
      <t xml:space="preserve">新規登録2024年(令和6年)12月9日
</t>
    </r>
    <r>
      <rPr>
        <sz val="9"/>
        <color rgb="FFFF0000"/>
        <rFont val="ＭＳ Ｐゴシック"/>
        <family val="3"/>
        <charset val="128"/>
      </rPr>
      <t>24-181</t>
    </r>
    <r>
      <rPr>
        <sz val="9"/>
        <rFont val="ＭＳ Ｐゴシック"/>
        <family val="3"/>
        <charset val="128"/>
      </rPr>
      <t xml:space="preserve">
2024年(令和6年) 12月10日</t>
    </r>
    <rPh sb="0" eb="2">
      <t>シンキ</t>
    </rPh>
    <rPh sb="2" eb="4">
      <t>トウロク</t>
    </rPh>
    <rPh sb="8" eb="9">
      <t>ネン</t>
    </rPh>
    <rPh sb="10" eb="12">
      <t>レイワ</t>
    </rPh>
    <rPh sb="13" eb="14">
      <t>ネン</t>
    </rPh>
    <rPh sb="14" eb="15">
      <t>ヘイネン</t>
    </rPh>
    <rPh sb="17" eb="18">
      <t>ガツ</t>
    </rPh>
    <rPh sb="19" eb="20">
      <t>ニチ</t>
    </rPh>
    <rPh sb="34" eb="36">
      <t>レイワ</t>
    </rPh>
    <rPh sb="45" eb="46">
      <t>ニチ</t>
    </rPh>
    <phoneticPr fontId="3"/>
  </si>
  <si>
    <r>
      <t xml:space="preserve">新規登録2024年(令和6年)12月9日
</t>
    </r>
    <r>
      <rPr>
        <sz val="9"/>
        <color rgb="FFFF0000"/>
        <rFont val="ＭＳ Ｐゴシック"/>
        <family val="3"/>
        <charset val="128"/>
      </rPr>
      <t>24-182</t>
    </r>
    <r>
      <rPr>
        <sz val="9"/>
        <rFont val="ＭＳ Ｐゴシック"/>
        <family val="3"/>
        <charset val="128"/>
      </rPr>
      <t xml:space="preserve">
2024年(令和6年) 12月10日</t>
    </r>
    <r>
      <rPr>
        <sz val="11"/>
        <color theme="1"/>
        <rFont val="ＭＳ Ｐゴシック"/>
        <family val="2"/>
        <charset val="128"/>
        <scheme val="minor"/>
      </rPr>
      <t/>
    </r>
    <rPh sb="0" eb="2">
      <t>シンキ</t>
    </rPh>
    <rPh sb="2" eb="4">
      <t>トウロク</t>
    </rPh>
    <rPh sb="8" eb="9">
      <t>ネン</t>
    </rPh>
    <rPh sb="10" eb="12">
      <t>レイワ</t>
    </rPh>
    <rPh sb="13" eb="14">
      <t>ネン</t>
    </rPh>
    <rPh sb="14" eb="15">
      <t>ヘイネン</t>
    </rPh>
    <rPh sb="17" eb="18">
      <t>ガツ</t>
    </rPh>
    <rPh sb="19" eb="20">
      <t>ニチ</t>
    </rPh>
    <rPh sb="34" eb="36">
      <t>レイワ</t>
    </rPh>
    <phoneticPr fontId="3"/>
  </si>
  <si>
    <t>株式会社髙橋デザイン建築事務所</t>
    <rPh sb="0" eb="4">
      <t>カブシキガイシャ</t>
    </rPh>
    <rPh sb="4" eb="6">
      <t>タカハシ</t>
    </rPh>
    <rPh sb="10" eb="12">
      <t>ケンチク</t>
    </rPh>
    <rPh sb="12" eb="14">
      <t>ジム</t>
    </rPh>
    <rPh sb="14" eb="15">
      <t>ショ</t>
    </rPh>
    <phoneticPr fontId="3"/>
  </si>
  <si>
    <t>かぶしきがいしゃたかはしでざいんけんちくじむしょ</t>
    <phoneticPr fontId="3"/>
  </si>
  <si>
    <t>23(1)</t>
    <phoneticPr fontId="3"/>
  </si>
  <si>
    <t>721-0973</t>
    <phoneticPr fontId="3"/>
  </si>
  <si>
    <t>福山市南蔵王町3丁目10-30</t>
    <rPh sb="0" eb="3">
      <t>フクヤマシ</t>
    </rPh>
    <rPh sb="3" eb="4">
      <t>ミナミ</t>
    </rPh>
    <rPh sb="4" eb="6">
      <t>ザオウ</t>
    </rPh>
    <rPh sb="6" eb="7">
      <t>チョウ</t>
    </rPh>
    <rPh sb="8" eb="10">
      <t>チョウメ</t>
    </rPh>
    <phoneticPr fontId="3"/>
  </si>
  <si>
    <t>(一社）広島県建築士事務所協会</t>
    <rPh sb="1" eb="2">
      <t>イチ</t>
    </rPh>
    <rPh sb="2" eb="3">
      <t>シャ</t>
    </rPh>
    <rPh sb="4" eb="7">
      <t>ヒロシマケン</t>
    </rPh>
    <rPh sb="7" eb="10">
      <t>ケンチクシ</t>
    </rPh>
    <rPh sb="10" eb="12">
      <t>ジム</t>
    </rPh>
    <rPh sb="12" eb="13">
      <t>ショ</t>
    </rPh>
    <rPh sb="13" eb="15">
      <t>キョウカイ</t>
    </rPh>
    <phoneticPr fontId="3"/>
  </si>
  <si>
    <t>23－135</t>
    <phoneticPr fontId="3"/>
  </si>
  <si>
    <t>2022/11/8　事務所変更の予定ありTEL（変更後再度TELあり）→2024年12月11日事務所変更※変更のため有効期限ま前回のまま</t>
    <rPh sb="10" eb="12">
      <t>ジム</t>
    </rPh>
    <rPh sb="12" eb="13">
      <t>ショ</t>
    </rPh>
    <rPh sb="13" eb="15">
      <t>ヘンコウ</t>
    </rPh>
    <rPh sb="16" eb="18">
      <t>ヨテイ</t>
    </rPh>
    <rPh sb="24" eb="26">
      <t>ヘンコウ</t>
    </rPh>
    <rPh sb="26" eb="27">
      <t>ゴ</t>
    </rPh>
    <rPh sb="27" eb="29">
      <t>サイド</t>
    </rPh>
    <rPh sb="40" eb="41">
      <t>ネン</t>
    </rPh>
    <rPh sb="43" eb="44">
      <t>ガツ</t>
    </rPh>
    <rPh sb="46" eb="47">
      <t>ニチ</t>
    </rPh>
    <rPh sb="47" eb="49">
      <t>ジム</t>
    </rPh>
    <rPh sb="49" eb="50">
      <t>ショ</t>
    </rPh>
    <rPh sb="50" eb="52">
      <t>ヘンコウ</t>
    </rPh>
    <rPh sb="53" eb="55">
      <t>ヘンコウ</t>
    </rPh>
    <rPh sb="58" eb="60">
      <t>ユウコウ</t>
    </rPh>
    <rPh sb="60" eb="62">
      <t>キゲン</t>
    </rPh>
    <rPh sb="63" eb="65">
      <t>ゼンカイ</t>
    </rPh>
    <phoneticPr fontId="3"/>
  </si>
  <si>
    <t>（084）944-8212</t>
    <phoneticPr fontId="3"/>
  </si>
  <si>
    <t>yamasaki@tdkj.ｊｐ</t>
  </si>
  <si>
    <t>24－183</t>
    <phoneticPr fontId="3"/>
  </si>
  <si>
    <t>児玉　光司</t>
    <rPh sb="0" eb="2">
      <t>コダマ</t>
    </rPh>
    <rPh sb="3" eb="4">
      <t>ヒカリ</t>
    </rPh>
    <rPh sb="4" eb="5">
      <t>ツカサ</t>
    </rPh>
    <phoneticPr fontId="3"/>
  </si>
  <si>
    <t>こだま　こうじ</t>
    <phoneticPr fontId="3"/>
  </si>
  <si>
    <t>住友不動産株式会社住宅再生一級建築士事務所</t>
    <rPh sb="0" eb="2">
      <t>スミトモ</t>
    </rPh>
    <rPh sb="2" eb="5">
      <t>フドウサン</t>
    </rPh>
    <rPh sb="5" eb="9">
      <t>カブシキガイシャ</t>
    </rPh>
    <rPh sb="9" eb="11">
      <t>ジュウタク</t>
    </rPh>
    <rPh sb="11" eb="13">
      <t>サイセイ</t>
    </rPh>
    <rPh sb="13" eb="15">
      <t>イッキュウ</t>
    </rPh>
    <rPh sb="15" eb="18">
      <t>ケンチクシ</t>
    </rPh>
    <rPh sb="18" eb="20">
      <t>ジム</t>
    </rPh>
    <rPh sb="20" eb="21">
      <t>ショ</t>
    </rPh>
    <phoneticPr fontId="3"/>
  </si>
  <si>
    <t>すみともふどうさんかぶしきがいしゃじゅうたくさいせいいっきゅうけんちくしじむしょ</t>
    <phoneticPr fontId="3"/>
  </si>
  <si>
    <t>160-0023</t>
    <phoneticPr fontId="3"/>
  </si>
  <si>
    <t>東京都新宿区西新宿四丁目34番7号</t>
    <rPh sb="0" eb="3">
      <t>トウキョウト</t>
    </rPh>
    <rPh sb="3" eb="5">
      <t>シンジュク</t>
    </rPh>
    <rPh sb="5" eb="6">
      <t>ク</t>
    </rPh>
    <rPh sb="6" eb="7">
      <t>ニシ</t>
    </rPh>
    <rPh sb="7" eb="9">
      <t>シンジュク</t>
    </rPh>
    <rPh sb="9" eb="10">
      <t>４</t>
    </rPh>
    <rPh sb="10" eb="12">
      <t>チョウメ</t>
    </rPh>
    <rPh sb="14" eb="15">
      <t>バン</t>
    </rPh>
    <rPh sb="16" eb="17">
      <t>ゴウ</t>
    </rPh>
    <phoneticPr fontId="3"/>
  </si>
  <si>
    <t>（050）3112-9896</t>
    <phoneticPr fontId="3"/>
  </si>
  <si>
    <t>広島県知事登録
第　17557　号</t>
    <rPh sb="0" eb="2">
      <t>ヒロシマ</t>
    </rPh>
    <rPh sb="2" eb="5">
      <t>ケンチジ</t>
    </rPh>
    <rPh sb="5" eb="7">
      <t>トウロク</t>
    </rPh>
    <rPh sb="8" eb="9">
      <t>ダイ</t>
    </rPh>
    <rPh sb="16" eb="17">
      <t>ゴウ</t>
    </rPh>
    <phoneticPr fontId="3"/>
  </si>
  <si>
    <t>（公社）広島県建築士会</t>
    <phoneticPr fontId="3"/>
  </si>
  <si>
    <t>－</t>
    <phoneticPr fontId="3"/>
  </si>
  <si>
    <t>24－184</t>
    <phoneticPr fontId="3"/>
  </si>
  <si>
    <t>なかそね　じゅん</t>
    <phoneticPr fontId="3"/>
  </si>
  <si>
    <t>広島県知事登録
第　18190　号</t>
    <rPh sb="0" eb="2">
      <t>ヒロシマ</t>
    </rPh>
    <rPh sb="2" eb="5">
      <t>ケンチジ</t>
    </rPh>
    <rPh sb="5" eb="7">
      <t>トウロク</t>
    </rPh>
    <rPh sb="8" eb="9">
      <t>ダイ</t>
    </rPh>
    <rPh sb="16" eb="17">
      <t>ゴウ</t>
    </rPh>
    <phoneticPr fontId="3"/>
  </si>
  <si>
    <r>
      <t xml:space="preserve">新規登録2024年(令和6年)12月18日
</t>
    </r>
    <r>
      <rPr>
        <sz val="9"/>
        <color rgb="FFFF0000"/>
        <rFont val="ＭＳ Ｐゴシック"/>
        <family val="3"/>
        <charset val="128"/>
      </rPr>
      <t>24-183</t>
    </r>
    <r>
      <rPr>
        <sz val="9"/>
        <rFont val="ＭＳ Ｐゴシック"/>
        <family val="3"/>
        <charset val="128"/>
      </rPr>
      <t xml:space="preserve">
2024年(令和6年) 12月20日</t>
    </r>
    <rPh sb="0" eb="2">
      <t>シンキ</t>
    </rPh>
    <rPh sb="2" eb="4">
      <t>トウロク</t>
    </rPh>
    <rPh sb="8" eb="9">
      <t>ネン</t>
    </rPh>
    <rPh sb="10" eb="12">
      <t>レイワ</t>
    </rPh>
    <rPh sb="13" eb="14">
      <t>ネン</t>
    </rPh>
    <rPh sb="14" eb="15">
      <t>ヘイネン</t>
    </rPh>
    <rPh sb="17" eb="18">
      <t>ガツ</t>
    </rPh>
    <rPh sb="20" eb="21">
      <t>ニチ</t>
    </rPh>
    <rPh sb="35" eb="37">
      <t>レイワ</t>
    </rPh>
    <rPh sb="46" eb="47">
      <t>ニチ</t>
    </rPh>
    <phoneticPr fontId="3"/>
  </si>
  <si>
    <r>
      <t xml:space="preserve">新規登録2024年(令和6年)12月18日
</t>
    </r>
    <r>
      <rPr>
        <sz val="9"/>
        <color rgb="FFFF0000"/>
        <rFont val="ＭＳ Ｐゴシック"/>
        <family val="3"/>
        <charset val="128"/>
      </rPr>
      <t>24-184</t>
    </r>
    <r>
      <rPr>
        <sz val="9"/>
        <rFont val="ＭＳ Ｐゴシック"/>
        <family val="3"/>
        <charset val="128"/>
      </rPr>
      <t xml:space="preserve">
2024年(令和6年) 12月20日</t>
    </r>
    <r>
      <rPr>
        <sz val="11"/>
        <color theme="1"/>
        <rFont val="ＭＳ Ｐゴシック"/>
        <family val="2"/>
        <charset val="128"/>
        <scheme val="minor"/>
      </rPr>
      <t/>
    </r>
    <rPh sb="0" eb="2">
      <t>シンキ</t>
    </rPh>
    <rPh sb="2" eb="4">
      <t>トウロク</t>
    </rPh>
    <rPh sb="8" eb="9">
      <t>ネン</t>
    </rPh>
    <rPh sb="10" eb="12">
      <t>レイワ</t>
    </rPh>
    <rPh sb="13" eb="14">
      <t>ネン</t>
    </rPh>
    <rPh sb="14" eb="15">
      <t>ヘイネン</t>
    </rPh>
    <rPh sb="17" eb="18">
      <t>ガツ</t>
    </rPh>
    <rPh sb="20" eb="21">
      <t>ニチ</t>
    </rPh>
    <rPh sb="35" eb="37">
      <t>レイワ</t>
    </rPh>
    <phoneticPr fontId="3"/>
  </si>
  <si>
    <t>中曽称　潤</t>
    <rPh sb="0" eb="1">
      <t>ナカ</t>
    </rPh>
    <rPh sb="1" eb="2">
      <t>ソウ</t>
    </rPh>
    <rPh sb="2" eb="3">
      <t>ショウ</t>
    </rPh>
    <rPh sb="4" eb="5">
      <t>ジュン</t>
    </rPh>
    <phoneticPr fontId="3"/>
  </si>
  <si>
    <t>24－185</t>
  </si>
  <si>
    <t>水本　幸治</t>
    <rPh sb="0" eb="2">
      <t>ミズモト</t>
    </rPh>
    <rPh sb="3" eb="5">
      <t>ユキハル</t>
    </rPh>
    <phoneticPr fontId="3"/>
  </si>
  <si>
    <t>みずもと　ゆきはる</t>
    <phoneticPr fontId="3"/>
  </si>
  <si>
    <t>水本兄弟建設有限会社二級建築士事務所</t>
    <rPh sb="0" eb="2">
      <t>ミズモト</t>
    </rPh>
    <rPh sb="2" eb="4">
      <t>キョウダイ</t>
    </rPh>
    <rPh sb="4" eb="6">
      <t>ケンセツ</t>
    </rPh>
    <rPh sb="6" eb="8">
      <t>ユウゲン</t>
    </rPh>
    <rPh sb="8" eb="10">
      <t>カイシャ</t>
    </rPh>
    <rPh sb="10" eb="12">
      <t>ニキュウ</t>
    </rPh>
    <rPh sb="12" eb="15">
      <t>ケンチクシ</t>
    </rPh>
    <rPh sb="15" eb="17">
      <t>ジム</t>
    </rPh>
    <rPh sb="17" eb="18">
      <t>ショ</t>
    </rPh>
    <phoneticPr fontId="3"/>
  </si>
  <si>
    <t>みずもときょうだいけんせつゆうげんがいしゃにきゅうけんちくしじむしょ</t>
    <phoneticPr fontId="3"/>
  </si>
  <si>
    <t>24（２）</t>
    <phoneticPr fontId="3"/>
  </si>
  <si>
    <t>720-0202</t>
    <phoneticPr fontId="3"/>
  </si>
  <si>
    <t>福山市鞆町後地572番地の1</t>
    <rPh sb="0" eb="3">
      <t>フクヤマシ</t>
    </rPh>
    <rPh sb="3" eb="5">
      <t>トモチョウ</t>
    </rPh>
    <rPh sb="5" eb="7">
      <t>ウシロジ</t>
    </rPh>
    <rPh sb="10" eb="12">
      <t>バンチ</t>
    </rPh>
    <phoneticPr fontId="3"/>
  </si>
  <si>
    <t>（084）982-1494</t>
    <phoneticPr fontId="3"/>
  </si>
  <si>
    <t>（084）982-1495</t>
    <phoneticPr fontId="3"/>
  </si>
  <si>
    <t>mizumoto123@m7.dion.ne.jp</t>
    <phoneticPr fontId="3"/>
  </si>
  <si>
    <t>広島県知事登録
第　17612　号</t>
    <rPh sb="0" eb="2">
      <t>ヒロシマ</t>
    </rPh>
    <rPh sb="2" eb="5">
      <t>ケンチジ</t>
    </rPh>
    <rPh sb="5" eb="7">
      <t>トウロク</t>
    </rPh>
    <rPh sb="8" eb="9">
      <t>ダイ</t>
    </rPh>
    <rPh sb="16" eb="17">
      <t>ゴウ</t>
    </rPh>
    <phoneticPr fontId="3"/>
  </si>
  <si>
    <r>
      <t xml:space="preserve">新規登録2025年(令和7年)1月30日
</t>
    </r>
    <r>
      <rPr>
        <sz val="9"/>
        <color rgb="FFFF0000"/>
        <rFont val="ＭＳ Ｐゴシック"/>
        <family val="3"/>
        <charset val="128"/>
      </rPr>
      <t>24-185</t>
    </r>
    <r>
      <rPr>
        <sz val="9"/>
        <rFont val="ＭＳ Ｐゴシック"/>
        <family val="3"/>
        <charset val="128"/>
      </rPr>
      <t xml:space="preserve">
2025年(令和7年) 2月6日</t>
    </r>
    <r>
      <rPr>
        <sz val="11"/>
        <color theme="1"/>
        <rFont val="ＭＳ Ｐゴシック"/>
        <family val="2"/>
        <charset val="128"/>
        <scheme val="minor"/>
      </rPr>
      <t/>
    </r>
    <rPh sb="0" eb="2">
      <t>シンキ</t>
    </rPh>
    <rPh sb="2" eb="4">
      <t>トウロク</t>
    </rPh>
    <rPh sb="8" eb="9">
      <t>ネン</t>
    </rPh>
    <rPh sb="10" eb="12">
      <t>レイワ</t>
    </rPh>
    <rPh sb="13" eb="14">
      <t>ネン</t>
    </rPh>
    <rPh sb="14" eb="15">
      <t>ヘイネン</t>
    </rPh>
    <rPh sb="16" eb="17">
      <t>ガツ</t>
    </rPh>
    <rPh sb="19" eb="20">
      <t>ニチ</t>
    </rPh>
    <rPh sb="34" eb="36">
      <t>レイワ</t>
    </rPh>
    <phoneticPr fontId="3"/>
  </si>
  <si>
    <t>抹消の申し出により登録抹消
2025年（令和7年）6月　日</t>
    <rPh sb="20" eb="22">
      <t>レイワ</t>
    </rPh>
    <phoneticPr fontId="3"/>
  </si>
  <si>
    <t>抹消の申し出により登録抹消
2025年（令和7年）6月　日</t>
    <phoneticPr fontId="3"/>
  </si>
  <si>
    <t>　2025年（令和7年)6月13日　更新</t>
    <rPh sb="16" eb="1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</si>
</sst>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General&quot;名&quot;"/>
    <numFmt numFmtId="178" formatCode="yyyy&quot;年（&quot;[$-411]ggge&quot;年）&quot;m&quot;月&quot;d&quot;日&quot;"/>
    <numFmt numFmtId="179" formatCode="[$-411]ggg&quot;元&quot;&quot;年&quot;m&quot;月&quot;d&quot;日&quot;;@"/>
    <numFmt numFmtId="180" formatCode="yyyy/m/d;@"/>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1"/>
      <name val="ＭＳ 明朝"/>
      <family val="1"/>
      <charset val="128"/>
    </font>
    <font>
      <sz val="16"/>
      <name val="ＭＳ 明朝"/>
      <family val="1"/>
      <charset val="128"/>
    </font>
    <font>
      <sz val="12"/>
      <name val="ＭＳ 明朝"/>
      <family val="1"/>
      <charset val="128"/>
    </font>
    <font>
      <sz val="9"/>
      <color theme="0"/>
      <name val="ＭＳ Ｐゴシック"/>
      <family val="3"/>
      <charset val="128"/>
    </font>
    <font>
      <sz val="9"/>
      <color rgb="FFFF0000"/>
      <name val="ＭＳ Ｐゴシック"/>
      <family val="3"/>
      <charset val="128"/>
    </font>
    <font>
      <sz val="11"/>
      <color theme="0"/>
      <name val="ＭＳ Ｐゴシック"/>
      <family val="3"/>
      <charset val="128"/>
    </font>
    <font>
      <sz val="14"/>
      <name val="ＭＳ Ｐゴシック"/>
      <family val="3"/>
      <charset val="128"/>
    </font>
    <font>
      <b/>
      <sz val="14"/>
      <name val="ＭＳ Ｐゴシック"/>
      <family val="3"/>
      <charset val="128"/>
    </font>
    <font>
      <sz val="11"/>
      <name val="ＭＳ Ｐ明朝"/>
      <family val="1"/>
      <charset val="128"/>
    </font>
    <font>
      <sz val="16"/>
      <name val="ＭＳ Ｐ明朝"/>
      <family val="1"/>
      <charset val="128"/>
    </font>
    <font>
      <b/>
      <sz val="11"/>
      <color rgb="FFFF0000"/>
      <name val="ＭＳ Ｐ明朝"/>
      <family val="1"/>
      <charset val="128"/>
    </font>
    <font>
      <b/>
      <sz val="11"/>
      <color theme="0"/>
      <name val="ＭＳ Ｐ明朝"/>
      <family val="1"/>
      <charset val="128"/>
    </font>
    <font>
      <sz val="11"/>
      <color rgb="FFFF0000"/>
      <name val="ＭＳ Ｐゴシック"/>
      <family val="3"/>
      <charset val="128"/>
    </font>
    <font>
      <sz val="14"/>
      <name val="ＭＳ Ｐ明朝"/>
      <family val="1"/>
      <charset val="128"/>
    </font>
    <font>
      <sz val="8.5"/>
      <name val="ＭＳ Ｐゴシック"/>
      <family val="3"/>
      <charset val="128"/>
    </font>
    <font>
      <u/>
      <sz val="11"/>
      <color theme="10"/>
      <name val="ＭＳ Ｐゴシック"/>
      <family val="3"/>
      <charset val="128"/>
    </font>
    <font>
      <sz val="8"/>
      <name val="ＭＳ Ｐゴシック"/>
      <family val="3"/>
      <charset val="128"/>
    </font>
    <font>
      <sz val="9.5"/>
      <name val="ＭＳ 明朝"/>
      <family val="1"/>
      <charset val="128"/>
    </font>
    <font>
      <sz val="11"/>
      <color theme="1"/>
      <name val="ＭＳ Ｐゴシック"/>
      <family val="3"/>
      <charset val="128"/>
    </font>
    <font>
      <u/>
      <sz val="10"/>
      <color theme="1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indexed="64"/>
      </left>
      <right style="double">
        <color theme="0"/>
      </right>
      <top style="thin">
        <color indexed="64"/>
      </top>
      <bottom/>
      <diagonal/>
    </border>
    <border>
      <left style="thin">
        <color indexed="64"/>
      </left>
      <right style="double">
        <color theme="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38" fillId="0" borderId="0" applyNumberFormat="0" applyFill="0" applyBorder="0" applyAlignment="0" applyProtection="0">
      <alignment vertical="center"/>
    </xf>
  </cellStyleXfs>
  <cellXfs count="178">
    <xf numFmtId="0" fontId="0" fillId="0" borderId="0" xfId="0">
      <alignment vertical="center"/>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176" fontId="4" fillId="0" borderId="10" xfId="0" applyNumberFormat="1" applyFont="1" applyBorder="1" applyAlignment="1">
      <alignment horizontal="center" vertical="center" wrapText="1"/>
    </xf>
    <xf numFmtId="0" fontId="4" fillId="0" borderId="10" xfId="0" applyFont="1" applyBorder="1">
      <alignment vertical="center"/>
    </xf>
    <xf numFmtId="0" fontId="4" fillId="0" borderId="10" xfId="0" quotePrefix="1" applyFont="1" applyBorder="1" applyAlignment="1">
      <alignment horizontal="center" vertical="center" wrapText="1"/>
    </xf>
    <xf numFmtId="0" fontId="6" fillId="24" borderId="11" xfId="0" applyFont="1" applyFill="1" applyBorder="1">
      <alignment vertical="center"/>
    </xf>
    <xf numFmtId="0" fontId="6" fillId="24" borderId="12" xfId="0" applyFont="1" applyFill="1" applyBorder="1">
      <alignment vertical="center"/>
    </xf>
    <xf numFmtId="0" fontId="6" fillId="24" borderId="13" xfId="0" applyFont="1" applyFill="1" applyBorder="1">
      <alignment vertical="center"/>
    </xf>
    <xf numFmtId="0" fontId="0" fillId="0" borderId="10" xfId="0" applyBorder="1">
      <alignment vertical="center"/>
    </xf>
    <xf numFmtId="0" fontId="22"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2" fillId="0" borderId="14"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0" xfId="0" applyFont="1" applyAlignment="1">
      <alignment vertical="center" wrapText="1"/>
    </xf>
    <xf numFmtId="0" fontId="4" fillId="0" borderId="10" xfId="0" applyFont="1" applyBorder="1" applyAlignment="1">
      <alignment horizontal="center" vertical="center"/>
    </xf>
    <xf numFmtId="0" fontId="4" fillId="0" borderId="17" xfId="0" applyFont="1" applyBorder="1" applyAlignment="1">
      <alignment vertical="center" wrapText="1"/>
    </xf>
    <xf numFmtId="176" fontId="4" fillId="0" borderId="17"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lignment vertical="center"/>
    </xf>
    <xf numFmtId="14" fontId="4" fillId="0" borderId="10" xfId="0" applyNumberFormat="1" applyFont="1" applyBorder="1">
      <alignment vertical="center"/>
    </xf>
    <xf numFmtId="0" fontId="4" fillId="0" borderId="0" xfId="0" applyFont="1" applyAlignment="1">
      <alignment horizontal="center" vertical="center"/>
    </xf>
    <xf numFmtId="0" fontId="4" fillId="0" borderId="0" xfId="0" applyFont="1">
      <alignment vertical="center"/>
    </xf>
    <xf numFmtId="56" fontId="4" fillId="0" borderId="10" xfId="0" applyNumberFormat="1" applyFont="1" applyBorder="1" applyAlignment="1">
      <alignment vertical="center" wrapText="1"/>
    </xf>
    <xf numFmtId="176" fontId="4" fillId="0" borderId="10" xfId="0" applyNumberFormat="1" applyFont="1" applyBorder="1" applyAlignment="1">
      <alignment horizontal="center" vertical="center"/>
    </xf>
    <xf numFmtId="0" fontId="4" fillId="0" borderId="10" xfId="0" quotePrefix="1" applyFont="1" applyBorder="1" applyAlignment="1">
      <alignment horizontal="center" vertical="center"/>
    </xf>
    <xf numFmtId="14" fontId="4" fillId="0" borderId="10" xfId="0" applyNumberFormat="1" applyFont="1" applyBorder="1" applyAlignment="1">
      <alignment horizontal="right" vertical="center"/>
    </xf>
    <xf numFmtId="176" fontId="4" fillId="0" borderId="0" xfId="0" applyNumberFormat="1" applyFont="1" applyAlignment="1">
      <alignment horizontal="center" vertical="center"/>
    </xf>
    <xf numFmtId="0" fontId="4" fillId="0" borderId="17" xfId="0" applyFont="1" applyBorder="1" applyAlignment="1">
      <alignment horizontal="center" vertical="center"/>
    </xf>
    <xf numFmtId="14" fontId="4" fillId="0" borderId="17" xfId="0" applyNumberFormat="1" applyFont="1" applyBorder="1">
      <alignment vertical="center"/>
    </xf>
    <xf numFmtId="176" fontId="26" fillId="25" borderId="41" xfId="0" applyNumberFormat="1" applyFont="1" applyFill="1" applyBorder="1" applyAlignment="1">
      <alignment horizontal="center" vertical="center" wrapText="1"/>
    </xf>
    <xf numFmtId="0" fontId="26" fillId="25" borderId="41" xfId="0" applyFont="1" applyFill="1" applyBorder="1" applyAlignment="1">
      <alignment horizontal="center" vertical="center" wrapText="1"/>
    </xf>
    <xf numFmtId="0" fontId="26" fillId="25" borderId="41" xfId="0" applyFont="1" applyFill="1" applyBorder="1" applyAlignment="1">
      <alignment vertical="center" wrapText="1"/>
    </xf>
    <xf numFmtId="0" fontId="26" fillId="25" borderId="41" xfId="0" applyFont="1" applyFill="1" applyBorder="1">
      <alignment vertical="center"/>
    </xf>
    <xf numFmtId="0" fontId="4" fillId="0" borderId="17" xfId="0" quotePrefix="1" applyFont="1" applyBorder="1" applyAlignment="1">
      <alignment horizontal="center" vertical="center"/>
    </xf>
    <xf numFmtId="0" fontId="27" fillId="0" borderId="10" xfId="0" applyFont="1" applyBorder="1" applyAlignment="1">
      <alignment horizontal="center" vertical="center"/>
    </xf>
    <xf numFmtId="0" fontId="27" fillId="0" borderId="10" xfId="0" applyFont="1" applyBorder="1">
      <alignment vertical="center"/>
    </xf>
    <xf numFmtId="0" fontId="27" fillId="0" borderId="10" xfId="0" applyFont="1" applyBorder="1" applyAlignment="1">
      <alignment vertical="center" wrapText="1"/>
    </xf>
    <xf numFmtId="176"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31" fontId="27" fillId="0" borderId="10" xfId="0" applyNumberFormat="1" applyFont="1" applyBorder="1" applyAlignment="1">
      <alignment vertical="center" wrapText="1"/>
    </xf>
    <xf numFmtId="14" fontId="27" fillId="0" borderId="10" xfId="0" applyNumberFormat="1" applyFont="1" applyBorder="1">
      <alignment vertical="center"/>
    </xf>
    <xf numFmtId="0" fontId="28" fillId="25" borderId="43" xfId="0" applyFont="1" applyFill="1" applyBorder="1">
      <alignment vertical="center"/>
    </xf>
    <xf numFmtId="0" fontId="28" fillId="25" borderId="44" xfId="0" applyFont="1" applyFill="1" applyBorder="1">
      <alignment vertical="center"/>
    </xf>
    <xf numFmtId="0" fontId="4" fillId="0" borderId="54" xfId="0" applyFont="1" applyBorder="1">
      <alignment vertical="center"/>
    </xf>
    <xf numFmtId="31" fontId="4" fillId="0" borderId="10" xfId="0" applyNumberFormat="1" applyFont="1" applyBorder="1" applyAlignment="1">
      <alignment vertical="center" wrapText="1"/>
    </xf>
    <xf numFmtId="0" fontId="6" fillId="24" borderId="12" xfId="0" applyFont="1" applyFill="1" applyBorder="1" applyAlignment="1">
      <alignment vertical="center" wrapText="1"/>
    </xf>
    <xf numFmtId="0" fontId="26" fillId="25" borderId="41" xfId="0" applyFont="1" applyFill="1" applyBorder="1" applyAlignment="1">
      <alignment horizontal="center" vertical="center"/>
    </xf>
    <xf numFmtId="177" fontId="29" fillId="25" borderId="38" xfId="0" applyNumberFormat="1" applyFont="1" applyFill="1" applyBorder="1" applyAlignment="1">
      <alignment horizontal="center" vertical="center"/>
    </xf>
    <xf numFmtId="177" fontId="30" fillId="26" borderId="38" xfId="0" applyNumberFormat="1" applyFont="1" applyFill="1" applyBorder="1" applyAlignment="1">
      <alignment horizontal="center" vertical="center"/>
    </xf>
    <xf numFmtId="177" fontId="0" fillId="0" borderId="0" xfId="0" applyNumberFormat="1">
      <alignment vertical="center"/>
    </xf>
    <xf numFmtId="0" fontId="31" fillId="0" borderId="0" xfId="0" applyFont="1">
      <alignment vertical="center"/>
    </xf>
    <xf numFmtId="178" fontId="31" fillId="0" borderId="0" xfId="0" applyNumberFormat="1" applyFont="1">
      <alignment vertical="center"/>
    </xf>
    <xf numFmtId="0" fontId="31" fillId="0" borderId="49" xfId="0" applyFont="1" applyBorder="1" applyAlignment="1">
      <alignment horizontal="center" vertical="center"/>
    </xf>
    <xf numFmtId="0" fontId="31" fillId="0" borderId="16" xfId="0" applyFont="1" applyBorder="1" applyAlignment="1">
      <alignment horizontal="center" vertical="center"/>
    </xf>
    <xf numFmtId="0" fontId="31" fillId="0" borderId="10" xfId="0" applyFont="1" applyBorder="1" applyAlignment="1">
      <alignment horizontal="center" vertical="center"/>
    </xf>
    <xf numFmtId="0" fontId="31" fillId="0" borderId="10" xfId="0" applyFont="1" applyBorder="1">
      <alignment vertical="center"/>
    </xf>
    <xf numFmtId="0" fontId="31" fillId="26" borderId="10" xfId="0" applyFont="1" applyFill="1" applyBorder="1" applyAlignment="1">
      <alignment horizontal="center" vertical="center"/>
    </xf>
    <xf numFmtId="0" fontId="31" fillId="27" borderId="10" xfId="0" applyFont="1" applyFill="1" applyBorder="1" applyAlignment="1">
      <alignment horizontal="center" vertical="center"/>
    </xf>
    <xf numFmtId="0" fontId="31" fillId="28" borderId="10" xfId="0" applyFont="1" applyFill="1" applyBorder="1" applyAlignment="1">
      <alignment horizontal="center" vertical="center"/>
    </xf>
    <xf numFmtId="0" fontId="31" fillId="0" borderId="32" xfId="0" applyFont="1" applyBorder="1">
      <alignment vertical="center"/>
    </xf>
    <xf numFmtId="0" fontId="34" fillId="25" borderId="52" xfId="0" applyFont="1" applyFill="1" applyBorder="1" applyAlignment="1">
      <alignment horizontal="center" vertical="center"/>
    </xf>
    <xf numFmtId="0" fontId="34" fillId="25" borderId="50" xfId="0" applyFont="1" applyFill="1" applyBorder="1" applyAlignment="1">
      <alignment horizontal="center" vertical="center"/>
    </xf>
    <xf numFmtId="0" fontId="34" fillId="25" borderId="45" xfId="0" applyFont="1" applyFill="1" applyBorder="1" applyAlignment="1">
      <alignment horizontal="center" vertical="center"/>
    </xf>
    <xf numFmtId="0" fontId="34" fillId="25" borderId="46" xfId="0" applyFont="1" applyFill="1" applyBorder="1" applyAlignment="1">
      <alignment horizontal="center" vertical="center"/>
    </xf>
    <xf numFmtId="0" fontId="34" fillId="25" borderId="53" xfId="0" applyFont="1" applyFill="1" applyBorder="1" applyAlignment="1">
      <alignment horizontal="center" vertical="center"/>
    </xf>
    <xf numFmtId="0" fontId="34" fillId="25" borderId="51" xfId="0" applyFont="1" applyFill="1" applyBorder="1" applyAlignment="1">
      <alignment horizontal="center" vertical="center"/>
    </xf>
    <xf numFmtId="0" fontId="34" fillId="25" borderId="47" xfId="0" applyFont="1" applyFill="1" applyBorder="1" applyAlignment="1">
      <alignment horizontal="center" vertical="center"/>
    </xf>
    <xf numFmtId="0" fontId="34" fillId="25" borderId="48" xfId="0" applyFont="1" applyFill="1" applyBorder="1">
      <alignment vertical="center"/>
    </xf>
    <xf numFmtId="0" fontId="35" fillId="0" borderId="10" xfId="0" applyFont="1" applyBorder="1">
      <alignment vertical="center"/>
    </xf>
    <xf numFmtId="0" fontId="36" fillId="0" borderId="0" xfId="0" applyFont="1">
      <alignment vertical="center"/>
    </xf>
    <xf numFmtId="0" fontId="37" fillId="0" borderId="10" xfId="0" applyFont="1" applyBorder="1" applyAlignment="1">
      <alignment vertical="center" wrapText="1"/>
    </xf>
    <xf numFmtId="0" fontId="4" fillId="0" borderId="10" xfId="0" quotePrefix="1" applyFont="1" applyBorder="1" applyAlignment="1">
      <alignment vertical="center" wrapText="1"/>
    </xf>
    <xf numFmtId="49" fontId="4" fillId="0" borderId="10" xfId="0" applyNumberFormat="1" applyFont="1" applyBorder="1" applyAlignment="1">
      <alignment horizontal="center" vertical="center" wrapText="1"/>
    </xf>
    <xf numFmtId="56" fontId="4" fillId="0" borderId="10" xfId="0" applyNumberFormat="1" applyFont="1" applyBorder="1" applyAlignment="1">
      <alignment horizontal="center" vertical="center"/>
    </xf>
    <xf numFmtId="0" fontId="4" fillId="0" borderId="10" xfId="0" applyFont="1" applyBorder="1" applyAlignment="1">
      <alignment vertical="top" wrapText="1"/>
    </xf>
    <xf numFmtId="0" fontId="38" fillId="0" borderId="10" xfId="42" applyFill="1" applyBorder="1" applyAlignment="1">
      <alignment vertical="center" wrapText="1"/>
    </xf>
    <xf numFmtId="179" fontId="4" fillId="0" borderId="10" xfId="0" applyNumberFormat="1" applyFont="1" applyBorder="1" applyAlignment="1">
      <alignment horizontal="center" vertical="center" wrapText="1"/>
    </xf>
    <xf numFmtId="0" fontId="2" fillId="0" borderId="10" xfId="42" applyFont="1" applyFill="1" applyBorder="1" applyAlignment="1">
      <alignment vertical="center" wrapText="1"/>
    </xf>
    <xf numFmtId="1" fontId="4" fillId="0" borderId="10" xfId="0" quotePrefix="1" applyNumberFormat="1" applyFont="1" applyBorder="1" applyAlignment="1">
      <alignment horizontal="center" vertical="center" wrapText="1"/>
    </xf>
    <xf numFmtId="0" fontId="38" fillId="0" borderId="10" xfId="42" applyFill="1" applyBorder="1">
      <alignment vertical="center"/>
    </xf>
    <xf numFmtId="0" fontId="39" fillId="0" borderId="10" xfId="0" applyFont="1" applyBorder="1" applyAlignment="1">
      <alignment vertical="center" wrapText="1"/>
    </xf>
    <xf numFmtId="0" fontId="38" fillId="0" borderId="0" xfId="42" applyNumberFormat="1" applyAlignment="1">
      <alignment vertical="center" wrapText="1"/>
    </xf>
    <xf numFmtId="0" fontId="38" fillId="0" borderId="10" xfId="42" applyNumberFormat="1" applyBorder="1">
      <alignment vertical="center"/>
    </xf>
    <xf numFmtId="0" fontId="4" fillId="0" borderId="0" xfId="0" applyFont="1" applyAlignment="1">
      <alignment vertical="center" wrapText="1"/>
    </xf>
    <xf numFmtId="0" fontId="40" fillId="0" borderId="10" xfId="0" applyFont="1" applyBorder="1" applyAlignment="1">
      <alignment vertical="center" wrapText="1"/>
    </xf>
    <xf numFmtId="0" fontId="40" fillId="0" borderId="0" xfId="0" applyFont="1" applyAlignment="1">
      <alignment vertical="center" wrapText="1"/>
    </xf>
    <xf numFmtId="0" fontId="40" fillId="0" borderId="10" xfId="0" applyFont="1" applyBorder="1" applyAlignment="1">
      <alignment horizontal="center" vertical="center" wrapText="1"/>
    </xf>
    <xf numFmtId="0" fontId="40" fillId="0" borderId="0" xfId="0" applyFont="1" applyAlignment="1">
      <alignment horizontal="center" vertical="center" wrapText="1"/>
    </xf>
    <xf numFmtId="0" fontId="40" fillId="0" borderId="32" xfId="0" applyFont="1" applyBorder="1" applyAlignment="1">
      <alignment vertical="center" wrapText="1"/>
    </xf>
    <xf numFmtId="0" fontId="40" fillId="0" borderId="10" xfId="0" applyFont="1" applyBorder="1" applyAlignment="1">
      <alignment horizontal="left" vertical="center" wrapText="1"/>
    </xf>
    <xf numFmtId="0" fontId="0" fillId="0" borderId="10" xfId="42" applyFont="1" applyFill="1" applyBorder="1" applyAlignment="1">
      <alignment vertical="center" wrapText="1"/>
    </xf>
    <xf numFmtId="180" fontId="0" fillId="0" borderId="0" xfId="0" applyNumberFormat="1">
      <alignment vertical="center"/>
    </xf>
    <xf numFmtId="180" fontId="6" fillId="24" borderId="12" xfId="0" applyNumberFormat="1" applyFont="1" applyFill="1" applyBorder="1">
      <alignment vertical="center"/>
    </xf>
    <xf numFmtId="180" fontId="35" fillId="0" borderId="10" xfId="0" applyNumberFormat="1" applyFont="1" applyBorder="1">
      <alignment vertical="center"/>
    </xf>
    <xf numFmtId="180" fontId="0" fillId="0" borderId="10" xfId="0" applyNumberFormat="1" applyBorder="1">
      <alignment vertical="center"/>
    </xf>
    <xf numFmtId="180" fontId="41" fillId="0" borderId="10" xfId="0" applyNumberFormat="1" applyFont="1" applyBorder="1">
      <alignment vertical="center"/>
    </xf>
    <xf numFmtId="180" fontId="41" fillId="0" borderId="0" xfId="0" applyNumberFormat="1" applyFont="1">
      <alignment vertical="center"/>
    </xf>
    <xf numFmtId="0" fontId="42" fillId="0" borderId="10" xfId="42" applyFont="1" applyFill="1" applyBorder="1" applyAlignment="1">
      <alignment vertical="center" wrapText="1"/>
    </xf>
    <xf numFmtId="0" fontId="38" fillId="0" borderId="0" xfId="42" applyFill="1">
      <alignment vertical="center"/>
    </xf>
    <xf numFmtId="0" fontId="32" fillId="0" borderId="10" xfId="0" applyFont="1" applyBorder="1" applyAlignment="1">
      <alignment horizontal="distributed" vertical="center" indent="2"/>
    </xf>
    <xf numFmtId="0" fontId="26" fillId="25" borderId="37" xfId="0" applyFont="1" applyFill="1" applyBorder="1" applyAlignment="1">
      <alignment horizontal="center" vertical="center" wrapText="1"/>
    </xf>
    <xf numFmtId="0" fontId="26" fillId="25" borderId="40" xfId="0" applyFont="1" applyFill="1" applyBorder="1" applyAlignment="1">
      <alignment horizontal="center" vertical="center" wrapText="1"/>
    </xf>
    <xf numFmtId="0" fontId="26" fillId="25" borderId="38" xfId="0" applyFont="1" applyFill="1" applyBorder="1" applyAlignment="1">
      <alignment horizontal="center" vertical="center" wrapText="1"/>
    </xf>
    <xf numFmtId="0" fontId="26" fillId="25" borderId="41" xfId="0" applyFont="1" applyFill="1" applyBorder="1" applyAlignment="1">
      <alignment horizontal="center" vertical="center" wrapText="1"/>
    </xf>
    <xf numFmtId="0" fontId="26" fillId="25" borderId="39" xfId="0" applyFont="1" applyFill="1" applyBorder="1" applyAlignment="1">
      <alignment horizontal="left" vertical="center"/>
    </xf>
    <xf numFmtId="0" fontId="26" fillId="25" borderId="42" xfId="0" applyFont="1" applyFill="1" applyBorder="1" applyAlignment="1">
      <alignment horizontal="left" vertical="center"/>
    </xf>
    <xf numFmtId="0" fontId="26" fillId="25" borderId="41" xfId="0" applyFont="1" applyFill="1" applyBorder="1" applyAlignment="1">
      <alignment horizontal="center" vertical="center"/>
    </xf>
    <xf numFmtId="0" fontId="26" fillId="25" borderId="45" xfId="0" applyFont="1" applyFill="1" applyBorder="1" applyAlignment="1">
      <alignment horizontal="center" vertical="center" wrapText="1"/>
    </xf>
    <xf numFmtId="0" fontId="26" fillId="25" borderId="47" xfId="0" applyFont="1" applyFill="1" applyBorder="1" applyAlignment="1">
      <alignment horizontal="center" vertical="center" wrapText="1"/>
    </xf>
    <xf numFmtId="0" fontId="26" fillId="25" borderId="38" xfId="0" applyFont="1" applyFill="1" applyBorder="1" applyAlignment="1">
      <alignment horizontal="left" vertical="center"/>
    </xf>
    <xf numFmtId="0" fontId="26" fillId="25" borderId="41" xfId="0" applyFont="1" applyFill="1" applyBorder="1" applyAlignment="1">
      <alignment horizontal="left" vertical="center"/>
    </xf>
    <xf numFmtId="0" fontId="26" fillId="25" borderId="38" xfId="0" applyFont="1" applyFill="1" applyBorder="1">
      <alignment vertical="center"/>
    </xf>
    <xf numFmtId="0" fontId="40" fillId="0" borderId="11"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32" xfId="0" applyFont="1" applyBorder="1" applyAlignment="1">
      <alignment horizontal="left" vertical="center" wrapText="1"/>
    </xf>
    <xf numFmtId="0" fontId="40" fillId="0" borderId="10" xfId="0" applyFont="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22" fillId="0" borderId="11" xfId="0" applyFont="1" applyBorder="1" applyAlignment="1">
      <alignment horizontal="distributed" vertical="center"/>
    </xf>
    <xf numFmtId="0" fontId="22" fillId="0" borderId="14" xfId="0" applyFont="1" applyBorder="1" applyAlignment="1">
      <alignment horizontal="distributed" vertical="center"/>
    </xf>
    <xf numFmtId="0" fontId="22" fillId="0" borderId="16" xfId="0" applyFont="1" applyBorder="1" applyAlignment="1">
      <alignment horizontal="distributed" vertical="center"/>
    </xf>
    <xf numFmtId="0" fontId="22" fillId="0" borderId="10" xfId="0" applyFont="1" applyBorder="1" applyAlignment="1">
      <alignment horizontal="left" vertical="center"/>
    </xf>
    <xf numFmtId="0" fontId="22" fillId="0" borderId="10" xfId="0" applyFont="1" applyBorder="1" applyAlignment="1">
      <alignment horizontal="distributed" vertical="center"/>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22" fillId="0" borderId="33" xfId="0" applyFont="1" applyBorder="1" applyAlignment="1">
      <alignment horizontal="distributed" vertical="center" wrapText="1"/>
    </xf>
    <xf numFmtId="0" fontId="22" fillId="0" borderId="33" xfId="0" applyFont="1" applyBorder="1" applyAlignment="1">
      <alignment horizontal="distributed" vertical="center"/>
    </xf>
    <xf numFmtId="0" fontId="22" fillId="0" borderId="34" xfId="0" applyFont="1" applyBorder="1" applyAlignment="1">
      <alignment horizontal="left" vertical="center"/>
    </xf>
    <xf numFmtId="0" fontId="22" fillId="0" borderId="35" xfId="0" applyFont="1" applyBorder="1" applyAlignment="1">
      <alignment horizontal="left" vertical="center"/>
    </xf>
    <xf numFmtId="0" fontId="22" fillId="0" borderId="36" xfId="0" applyFont="1" applyBorder="1" applyAlignment="1">
      <alignment horizontal="left" vertical="center"/>
    </xf>
    <xf numFmtId="0" fontId="22" fillId="0" borderId="11" xfId="0" applyFont="1" applyBorder="1" applyAlignment="1">
      <alignment horizontal="left" vertical="center" wrapText="1"/>
    </xf>
    <xf numFmtId="0" fontId="22" fillId="0" borderId="14" xfId="0" applyFont="1" applyBorder="1" applyAlignment="1">
      <alignment horizontal="left" vertical="center" wrapText="1"/>
    </xf>
    <xf numFmtId="0" fontId="22" fillId="0" borderId="16" xfId="0" applyFont="1" applyBorder="1" applyAlignment="1">
      <alignment horizontal="left"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17" xfId="0" applyFont="1" applyBorder="1" applyAlignment="1">
      <alignment horizontal="center" vertical="center"/>
    </xf>
    <xf numFmtId="0" fontId="22" fillId="0" borderId="14" xfId="0" applyFont="1" applyBorder="1" applyAlignment="1">
      <alignment horizontal="center" vertical="center"/>
    </xf>
    <xf numFmtId="0" fontId="22" fillId="0" borderId="20" xfId="0" applyFont="1" applyBorder="1" applyAlignment="1">
      <alignment horizontal="center" vertical="center" textRotation="255" shrinkToFit="1"/>
    </xf>
    <xf numFmtId="0" fontId="22" fillId="0" borderId="21" xfId="0" applyFont="1" applyBorder="1" applyAlignment="1">
      <alignment horizontal="center" vertical="center" textRotation="255" shrinkToFit="1"/>
    </xf>
    <xf numFmtId="0" fontId="22" fillId="0" borderId="22" xfId="0" applyFont="1" applyBorder="1" applyAlignment="1">
      <alignment horizontal="center" vertical="center" textRotation="255" shrinkToFit="1"/>
    </xf>
    <xf numFmtId="0" fontId="22" fillId="0" borderId="23" xfId="0" applyFont="1" applyBorder="1" applyAlignment="1">
      <alignment horizontal="center" vertical="center" textRotation="255" shrinkToFit="1"/>
    </xf>
    <xf numFmtId="0" fontId="22" fillId="0" borderId="30" xfId="0" applyFont="1" applyBorder="1" applyAlignment="1">
      <alignment horizontal="center" vertical="center" textRotation="255" shrinkToFit="1"/>
    </xf>
    <xf numFmtId="0" fontId="22" fillId="0" borderId="31" xfId="0" applyFont="1" applyBorder="1" applyAlignment="1">
      <alignment horizontal="center" vertical="center" textRotation="255" shrinkToFit="1"/>
    </xf>
    <xf numFmtId="0" fontId="22" fillId="0" borderId="10" xfId="0" applyFont="1" applyBorder="1" applyAlignment="1">
      <alignment horizontal="center" vertical="center"/>
    </xf>
    <xf numFmtId="0" fontId="22" fillId="0" borderId="10" xfId="0" applyFont="1" applyBorder="1" applyAlignment="1">
      <alignment horizontal="left" vertical="center" wrapText="1"/>
    </xf>
    <xf numFmtId="0" fontId="22" fillId="0" borderId="20" xfId="0" applyFont="1" applyBorder="1" applyAlignment="1">
      <alignment horizontal="distributed" vertical="center"/>
    </xf>
    <xf numFmtId="0" fontId="22" fillId="0" borderId="15" xfId="0" applyFont="1" applyBorder="1" applyAlignment="1">
      <alignment horizontal="distributed" vertical="center"/>
    </xf>
    <xf numFmtId="0" fontId="22" fillId="0" borderId="21" xfId="0" applyFont="1" applyBorder="1" applyAlignment="1">
      <alignment horizontal="distributed" vertical="center"/>
    </xf>
    <xf numFmtId="0" fontId="22" fillId="0" borderId="22" xfId="0" applyFont="1" applyBorder="1" applyAlignment="1">
      <alignment horizontal="distributed" vertical="center"/>
    </xf>
    <xf numFmtId="0" fontId="22" fillId="0" borderId="0" xfId="0" applyFont="1" applyAlignment="1">
      <alignment horizontal="distributed" vertical="center"/>
    </xf>
    <xf numFmtId="0" fontId="22" fillId="0" borderId="23" xfId="0" applyFont="1" applyBorder="1" applyAlignment="1">
      <alignment horizontal="distributed" vertical="center"/>
    </xf>
    <xf numFmtId="0" fontId="22" fillId="0" borderId="30" xfId="0" applyFont="1" applyBorder="1" applyAlignment="1">
      <alignment horizontal="distributed" vertical="center"/>
    </xf>
    <xf numFmtId="0" fontId="22" fillId="0" borderId="32" xfId="0" applyFont="1" applyBorder="1" applyAlignment="1">
      <alignment horizontal="distributed" vertical="center"/>
    </xf>
    <xf numFmtId="0" fontId="22" fillId="0" borderId="31" xfId="0" applyFont="1" applyBorder="1" applyAlignment="1">
      <alignment horizontal="distributed" vertical="center"/>
    </xf>
    <xf numFmtId="0" fontId="22" fillId="0" borderId="24" xfId="0" applyFont="1" applyBorder="1" applyAlignment="1">
      <alignment horizontal="distributed" vertical="center" wrapText="1"/>
    </xf>
    <xf numFmtId="0" fontId="22" fillId="0" borderId="25" xfId="0" applyFont="1" applyBorder="1" applyAlignment="1">
      <alignment horizontal="distributed" vertical="center" wrapText="1"/>
    </xf>
    <xf numFmtId="0" fontId="22" fillId="0" borderId="26" xfId="0" applyFont="1" applyBorder="1" applyAlignment="1">
      <alignment horizontal="distributed"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distributed" vertical="center" wrapText="1"/>
    </xf>
    <xf numFmtId="0" fontId="22" fillId="0" borderId="28" xfId="0" applyFont="1" applyBorder="1" applyAlignment="1">
      <alignment horizontal="distributed" vertical="center" wrapText="1"/>
    </xf>
    <xf numFmtId="0" fontId="22" fillId="0" borderId="29" xfId="0" applyFont="1" applyBorder="1" applyAlignment="1">
      <alignment horizontal="distributed" vertical="center" wrapText="1"/>
    </xf>
    <xf numFmtId="0" fontId="22" fillId="0" borderId="10" xfId="0" applyFont="1" applyBorder="1" applyAlignment="1">
      <alignment horizontal="left" vertical="center" shrinkToFit="1"/>
    </xf>
    <xf numFmtId="0" fontId="22" fillId="0" borderId="11" xfId="0" applyFont="1" applyBorder="1" applyAlignment="1">
      <alignment horizontal="center" vertical="center"/>
    </xf>
    <xf numFmtId="0" fontId="22"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22" fillId="0" borderId="10" xfId="0" applyFont="1" applyBorder="1" applyAlignment="1">
      <alignment horizontal="center" vertical="center" wrapText="1"/>
    </xf>
    <xf numFmtId="0" fontId="4" fillId="0" borderId="14" xfId="0" applyFont="1" applyBorder="1">
      <alignment vertical="center"/>
    </xf>
    <xf numFmtId="0" fontId="4" fillId="0" borderId="16" xfId="0" applyFont="1" applyBorder="1">
      <alignment vertical="center"/>
    </xf>
    <xf numFmtId="0" fontId="22" fillId="0" borderId="11" xfId="0" applyFont="1" applyBorder="1" applyAlignment="1">
      <alignment horizontal="left" vertical="center"/>
    </xf>
    <xf numFmtId="0" fontId="22" fillId="0" borderId="14" xfId="0" applyFont="1" applyBorder="1" applyAlignment="1">
      <alignment horizontal="left" vertical="center"/>
    </xf>
    <xf numFmtId="0" fontId="22" fillId="0" borderId="16" xfId="0"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446">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ill>
        <patternFill>
          <bgColor rgb="FFFFFF00"/>
        </patternFill>
      </fill>
    </dxf>
    <dxf>
      <fill>
        <patternFill>
          <bgColor rgb="FFFFC000"/>
        </patternFill>
      </fill>
    </dxf>
    <dxf>
      <font>
        <color auto="1"/>
      </font>
      <fill>
        <patternFill>
          <bgColor theme="0" tint="-0.24994659260841701"/>
        </patternFill>
      </fill>
    </dxf>
    <dxf>
      <fill>
        <patternFill>
          <bgColor rgb="FFFF0000"/>
        </patternFill>
      </fill>
    </dxf>
    <dxf>
      <font>
        <b/>
        <i val="0"/>
      </font>
      <fill>
        <patternFill>
          <bgColor rgb="FFFFFF00"/>
        </patternFill>
      </fill>
    </dxf>
  </dxfs>
  <tableStyles count="0" defaultTableStyle="TableStyleMedium9" defaultPivotStyle="PivotStyleLight16"/>
  <colors>
    <mruColors>
      <color rgb="FFFFFF66"/>
      <color rgb="FFFF6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1047749</xdr:colOff>
      <xdr:row>29</xdr:row>
      <xdr:rowOff>104776</xdr:rowOff>
    </xdr:from>
    <xdr:to>
      <xdr:col>3</xdr:col>
      <xdr:colOff>1151138</xdr:colOff>
      <xdr:row>34</xdr:row>
      <xdr:rowOff>66676</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2924174" y="5238751"/>
          <a:ext cx="103389" cy="819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100852</xdr:colOff>
      <xdr:row>2</xdr:row>
      <xdr:rowOff>0</xdr:rowOff>
    </xdr:from>
    <xdr:ext cx="3360664" cy="35907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0852" y="549088"/>
          <a:ext cx="3360664" cy="35907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1600" b="1">
              <a:solidFill>
                <a:srgbClr val="FF0000"/>
              </a:solidFill>
            </a:rPr>
            <a:t>最新の</a:t>
          </a:r>
          <a:r>
            <a:rPr kumimoji="1" lang="ja-JP" altLang="en-US" sz="1600" b="1"/>
            <a:t>登録番号を入力してください。</a:t>
          </a:r>
        </a:p>
      </xdr:txBody>
    </xdr:sp>
    <xdr:clientData/>
  </xdr:oneCellAnchor>
  <xdr:twoCellAnchor>
    <xdr:from>
      <xdr:col>1</xdr:col>
      <xdr:colOff>30817</xdr:colOff>
      <xdr:row>3</xdr:row>
      <xdr:rowOff>137158</xdr:rowOff>
    </xdr:from>
    <xdr:to>
      <xdr:col>1</xdr:col>
      <xdr:colOff>546847</xdr:colOff>
      <xdr:row>5</xdr:row>
      <xdr:rowOff>380999</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326092" y="1280158"/>
          <a:ext cx="516030" cy="1005841"/>
        </a:xfrm>
        <a:prstGeom prst="downArrow">
          <a:avLst/>
        </a:prstGeom>
        <a:solidFill>
          <a:srgbClr val="FF99CC"/>
        </a:solidFill>
        <a:ln>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xdr:col>
      <xdr:colOff>0</xdr:colOff>
      <xdr:row>3</xdr:row>
      <xdr:rowOff>0</xdr:rowOff>
    </xdr:from>
    <xdr:ext cx="2038828" cy="62581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66775" y="1143000"/>
          <a:ext cx="2038828" cy="62581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1600" b="1">
              <a:solidFill>
                <a:srgbClr val="FF0000"/>
              </a:solidFill>
            </a:rPr>
            <a:t>最新の</a:t>
          </a:r>
          <a:r>
            <a:rPr kumimoji="1" lang="ja-JP" altLang="en-US" sz="1600" b="1"/>
            <a:t>申請の受付日</a:t>
          </a:r>
        </a:p>
        <a:p>
          <a:r>
            <a:rPr kumimoji="1" lang="en-US" altLang="ja-JP" sz="1600" b="1"/>
            <a:t>※</a:t>
          </a:r>
          <a:r>
            <a:rPr kumimoji="1" lang="ja-JP" altLang="en-US" sz="1600" b="1"/>
            <a:t>変更届を除く</a:t>
          </a:r>
        </a:p>
      </xdr:txBody>
    </xdr:sp>
    <xdr:clientData/>
  </xdr:oneCellAnchor>
  <xdr:oneCellAnchor>
    <xdr:from>
      <xdr:col>36</xdr:col>
      <xdr:colOff>0</xdr:colOff>
      <xdr:row>3</xdr:row>
      <xdr:rowOff>0</xdr:rowOff>
    </xdr:from>
    <xdr:ext cx="2879250" cy="625812"/>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7057853" y="930088"/>
          <a:ext cx="2879250" cy="62581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1600" b="1">
              <a:solidFill>
                <a:sysClr val="windowText" lastClr="000000"/>
              </a:solidFill>
            </a:rPr>
            <a:t>有効期限の</a:t>
          </a:r>
          <a:r>
            <a:rPr kumimoji="1" lang="en-US" altLang="ja-JP" sz="1600" b="1">
              <a:solidFill>
                <a:srgbClr val="FF0000"/>
              </a:solidFill>
            </a:rPr>
            <a:t>12</a:t>
          </a:r>
          <a:r>
            <a:rPr kumimoji="1" lang="ja-JP" altLang="en-US" sz="1600" b="1">
              <a:solidFill>
                <a:srgbClr val="FF0000"/>
              </a:solidFill>
            </a:rPr>
            <a:t>週前</a:t>
          </a:r>
          <a:r>
            <a:rPr kumimoji="1" lang="ja-JP" altLang="en-US" sz="1600" b="1">
              <a:solidFill>
                <a:sysClr val="windowText" lastClr="000000"/>
              </a:solidFill>
            </a:rPr>
            <a:t>より</a:t>
          </a:r>
          <a:endParaRPr kumimoji="1" lang="en-US" altLang="ja-JP" sz="1600" b="1">
            <a:solidFill>
              <a:sysClr val="windowText" lastClr="000000"/>
            </a:solidFill>
          </a:endParaRPr>
        </a:p>
        <a:p>
          <a:r>
            <a:rPr kumimoji="1" lang="en-US" altLang="ja-JP" sz="1600" b="1">
              <a:solidFill>
                <a:sysClr val="windowText" lastClr="000000"/>
              </a:solidFill>
            </a:rPr>
            <a:t>"</a:t>
          </a:r>
          <a:r>
            <a:rPr kumimoji="1" lang="ja-JP" altLang="en-US" sz="1600" b="1">
              <a:solidFill>
                <a:sysClr val="windowText" lastClr="000000"/>
              </a:solidFill>
            </a:rPr>
            <a:t>要連絡</a:t>
          </a:r>
          <a:r>
            <a:rPr kumimoji="1" lang="en-US" altLang="ja-JP" sz="1600" b="1">
              <a:solidFill>
                <a:sysClr val="windowText" lastClr="000000"/>
              </a:solidFill>
            </a:rPr>
            <a:t>"</a:t>
          </a:r>
          <a:r>
            <a:rPr kumimoji="1" lang="ja-JP" altLang="en-US" sz="1600" b="1">
              <a:solidFill>
                <a:sysClr val="windowText" lastClr="000000"/>
              </a:solidFill>
            </a:rPr>
            <a:t>の表示に変わります。</a:t>
          </a:r>
        </a:p>
      </xdr:txBody>
    </xdr:sp>
    <xdr:clientData/>
  </xdr:oneCellAnchor>
  <xdr:oneCellAnchor>
    <xdr:from>
      <xdr:col>7</xdr:col>
      <xdr:colOff>0</xdr:colOff>
      <xdr:row>3</xdr:row>
      <xdr:rowOff>0</xdr:rowOff>
    </xdr:from>
    <xdr:ext cx="3335850" cy="62581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077200" y="381000"/>
          <a:ext cx="3335850" cy="62581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1600" b="1"/>
            <a:t>事務所登録の有効期限が切れると，</a:t>
          </a:r>
          <a:endParaRPr kumimoji="1" lang="en-US" altLang="ja-JP" sz="1600" b="1"/>
        </a:p>
        <a:p>
          <a:r>
            <a:rPr kumimoji="1" lang="ja-JP" altLang="en-US" sz="1600" b="1"/>
            <a:t>セルが</a:t>
          </a:r>
          <a:r>
            <a:rPr kumimoji="1" lang="ja-JP" altLang="en-US" sz="1600" b="1">
              <a:solidFill>
                <a:srgbClr val="FF0000"/>
              </a:solidFill>
            </a:rPr>
            <a:t>赤色</a:t>
          </a:r>
          <a:r>
            <a:rPr kumimoji="1" lang="ja-JP" altLang="en-US" sz="1600" b="1"/>
            <a:t>になります。</a:t>
          </a:r>
        </a:p>
      </xdr:txBody>
    </xdr:sp>
    <xdr:clientData/>
  </xdr:oneCellAnchor>
  <xdr:oneCellAnchor>
    <xdr:from>
      <xdr:col>0</xdr:col>
      <xdr:colOff>67236</xdr:colOff>
      <xdr:row>0</xdr:row>
      <xdr:rowOff>11206</xdr:rowOff>
    </xdr:from>
    <xdr:ext cx="4047262" cy="425822"/>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7236" y="11206"/>
          <a:ext cx="4047262" cy="42582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2000" b="1"/>
            <a:t>木造住宅診断資格者登録管理台帳</a:t>
          </a:r>
        </a:p>
      </xdr:txBody>
    </xdr:sp>
    <xdr:clientData/>
  </xdr:oneCellAnchor>
  <xdr:twoCellAnchor>
    <xdr:from>
      <xdr:col>36</xdr:col>
      <xdr:colOff>179295</xdr:colOff>
      <xdr:row>4</xdr:row>
      <xdr:rowOff>347382</xdr:rowOff>
    </xdr:from>
    <xdr:to>
      <xdr:col>36</xdr:col>
      <xdr:colOff>695325</xdr:colOff>
      <xdr:row>5</xdr:row>
      <xdr:rowOff>380999</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7237148" y="1658470"/>
          <a:ext cx="516030" cy="414617"/>
        </a:xfrm>
        <a:prstGeom prst="downArrow">
          <a:avLst/>
        </a:prstGeom>
        <a:solidFill>
          <a:srgbClr val="FF99CC"/>
        </a:solidFill>
        <a:ln>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78442</xdr:colOff>
      <xdr:row>4</xdr:row>
      <xdr:rowOff>342898</xdr:rowOff>
    </xdr:from>
    <xdr:to>
      <xdr:col>2</xdr:col>
      <xdr:colOff>594472</xdr:colOff>
      <xdr:row>5</xdr:row>
      <xdr:rowOff>380999</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945217" y="1866898"/>
          <a:ext cx="516030" cy="419101"/>
        </a:xfrm>
        <a:prstGeom prst="downArrow">
          <a:avLst/>
        </a:prstGeom>
        <a:solidFill>
          <a:srgbClr val="FF99CC"/>
        </a:solidFill>
        <a:ln>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173692</xdr:colOff>
      <xdr:row>4</xdr:row>
      <xdr:rowOff>342898</xdr:rowOff>
    </xdr:from>
    <xdr:to>
      <xdr:col>8</xdr:col>
      <xdr:colOff>689722</xdr:colOff>
      <xdr:row>5</xdr:row>
      <xdr:rowOff>380999</xdr:rowOff>
    </xdr:to>
    <xdr:sp macro="" textlink="">
      <xdr:nvSpPr>
        <xdr:cNvPr id="10" name="下矢印 9">
          <a:extLst>
            <a:ext uri="{FF2B5EF4-FFF2-40B4-BE49-F238E27FC236}">
              <a16:creationId xmlns:a16="http://schemas.microsoft.com/office/drawing/2014/main" id="{00000000-0008-0000-0100-00000A000000}"/>
            </a:ext>
          </a:extLst>
        </xdr:cNvPr>
        <xdr:cNvSpPr/>
      </xdr:nvSpPr>
      <xdr:spPr>
        <a:xfrm>
          <a:off x="9308167" y="1866898"/>
          <a:ext cx="516030" cy="419101"/>
        </a:xfrm>
        <a:prstGeom prst="downArrow">
          <a:avLst/>
        </a:prstGeom>
        <a:solidFill>
          <a:srgbClr val="FF99CC"/>
        </a:solidFill>
        <a:ln>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34</xdr:col>
      <xdr:colOff>0</xdr:colOff>
      <xdr:row>0</xdr:row>
      <xdr:rowOff>268941</xdr:rowOff>
    </xdr:from>
    <xdr:ext cx="3154646" cy="63922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6015706" y="268941"/>
          <a:ext cx="3154646" cy="63922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600" b="1">
              <a:solidFill>
                <a:srgbClr val="FF0000"/>
              </a:solidFill>
            </a:rPr>
            <a:t>最新の</a:t>
          </a:r>
          <a:r>
            <a:rPr kumimoji="1" lang="ja-JP" altLang="en-US" sz="1600" b="1"/>
            <a:t>登録日を入力してください。</a:t>
          </a:r>
          <a:endParaRPr kumimoji="1" lang="en-US" altLang="ja-JP" sz="1600" b="1"/>
        </a:p>
        <a:p>
          <a:r>
            <a:rPr kumimoji="1" lang="en-US" altLang="ja-JP" sz="1600" b="1"/>
            <a:t>※</a:t>
          </a:r>
          <a:r>
            <a:rPr kumimoji="1" lang="ja-JP" altLang="en-US" sz="1600" b="1"/>
            <a:t>変更は除く。</a:t>
          </a:r>
        </a:p>
      </xdr:txBody>
    </xdr:sp>
    <xdr:clientData/>
  </xdr:oneCellAnchor>
  <xdr:twoCellAnchor>
    <xdr:from>
      <xdr:col>34</xdr:col>
      <xdr:colOff>322170</xdr:colOff>
      <xdr:row>3</xdr:row>
      <xdr:rowOff>137158</xdr:rowOff>
    </xdr:from>
    <xdr:to>
      <xdr:col>34</xdr:col>
      <xdr:colOff>838200</xdr:colOff>
      <xdr:row>5</xdr:row>
      <xdr:rowOff>380999</xdr:rowOff>
    </xdr:to>
    <xdr:sp macro="" textlink="">
      <xdr:nvSpPr>
        <xdr:cNvPr id="12" name="下矢印 11">
          <a:extLst>
            <a:ext uri="{FF2B5EF4-FFF2-40B4-BE49-F238E27FC236}">
              <a16:creationId xmlns:a16="http://schemas.microsoft.com/office/drawing/2014/main" id="{00000000-0008-0000-0100-00000C000000}"/>
            </a:ext>
          </a:extLst>
        </xdr:cNvPr>
        <xdr:cNvSpPr/>
      </xdr:nvSpPr>
      <xdr:spPr>
        <a:xfrm>
          <a:off x="36337876" y="1067246"/>
          <a:ext cx="516030" cy="1005841"/>
        </a:xfrm>
        <a:prstGeom prst="downArrow">
          <a:avLst/>
        </a:prstGeom>
        <a:solidFill>
          <a:srgbClr val="FF99CC"/>
        </a:solidFill>
        <a:ln>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23</xdr:col>
      <xdr:colOff>0</xdr:colOff>
      <xdr:row>2</xdr:row>
      <xdr:rowOff>0</xdr:rowOff>
    </xdr:from>
    <xdr:ext cx="3732625" cy="359073"/>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4451235" y="549088"/>
          <a:ext cx="3732625" cy="35907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1600" b="1"/>
            <a:t>新規登録からの履歴を入力してください。</a:t>
          </a:r>
        </a:p>
      </xdr:txBody>
    </xdr:sp>
    <xdr:clientData/>
  </xdr:oneCellAnchor>
  <xdr:twoCellAnchor>
    <xdr:from>
      <xdr:col>23</xdr:col>
      <xdr:colOff>322170</xdr:colOff>
      <xdr:row>3</xdr:row>
      <xdr:rowOff>137158</xdr:rowOff>
    </xdr:from>
    <xdr:to>
      <xdr:col>23</xdr:col>
      <xdr:colOff>838200</xdr:colOff>
      <xdr:row>5</xdr:row>
      <xdr:rowOff>380999</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24773405" y="1067246"/>
          <a:ext cx="516030" cy="1005841"/>
        </a:xfrm>
        <a:prstGeom prst="downArrow">
          <a:avLst/>
        </a:prstGeom>
        <a:solidFill>
          <a:srgbClr val="FF99CC"/>
        </a:solidFill>
        <a:ln>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31</xdr:col>
      <xdr:colOff>-1</xdr:colOff>
      <xdr:row>3</xdr:row>
      <xdr:rowOff>0</xdr:rowOff>
    </xdr:from>
    <xdr:ext cx="1832809" cy="625812"/>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4144323" y="930088"/>
          <a:ext cx="1832809" cy="62581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1600" b="1">
              <a:solidFill>
                <a:sysClr val="windowText" lastClr="000000"/>
              </a:solidFill>
            </a:rPr>
            <a:t>現在の登録人数が</a:t>
          </a:r>
        </a:p>
        <a:p>
          <a:r>
            <a:rPr kumimoji="1" lang="ja-JP" altLang="en-US" sz="1600" b="1">
              <a:solidFill>
                <a:sysClr val="windowText" lastClr="000000"/>
              </a:solidFill>
            </a:rPr>
            <a:t>表示されます。</a:t>
          </a:r>
        </a:p>
      </xdr:txBody>
    </xdr:sp>
    <xdr:clientData/>
  </xdr:oneCellAnchor>
  <xdr:twoCellAnchor>
    <xdr:from>
      <xdr:col>33</xdr:col>
      <xdr:colOff>67236</xdr:colOff>
      <xdr:row>4</xdr:row>
      <xdr:rowOff>347382</xdr:rowOff>
    </xdr:from>
    <xdr:to>
      <xdr:col>33</xdr:col>
      <xdr:colOff>583266</xdr:colOff>
      <xdr:row>5</xdr:row>
      <xdr:rowOff>380999</xdr:rowOff>
    </xdr:to>
    <xdr:sp macro="" textlink="">
      <xdr:nvSpPr>
        <xdr:cNvPr id="16" name="下矢印 15">
          <a:extLst>
            <a:ext uri="{FF2B5EF4-FFF2-40B4-BE49-F238E27FC236}">
              <a16:creationId xmlns:a16="http://schemas.microsoft.com/office/drawing/2014/main" id="{00000000-0008-0000-0100-000010000000}"/>
            </a:ext>
          </a:extLst>
        </xdr:cNvPr>
        <xdr:cNvSpPr/>
      </xdr:nvSpPr>
      <xdr:spPr>
        <a:xfrm>
          <a:off x="35399383" y="1658470"/>
          <a:ext cx="516030" cy="414617"/>
        </a:xfrm>
        <a:prstGeom prst="downArrow">
          <a:avLst/>
        </a:prstGeom>
        <a:solidFill>
          <a:srgbClr val="FF99CC"/>
        </a:solidFill>
        <a:ln>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1</xdr:rowOff>
    </xdr:from>
    <xdr:to>
      <xdr:col>3</xdr:col>
      <xdr:colOff>0</xdr:colOff>
      <xdr:row>13</xdr:row>
      <xdr:rowOff>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
          <a:ext cx="3048000" cy="151279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登録を抹消する場合は，</a:t>
          </a:r>
          <a:endParaRPr kumimoji="1" lang="en-US" altLang="ja-JP" sz="1600" b="1"/>
        </a:p>
        <a:p>
          <a:r>
            <a:rPr kumimoji="1" lang="ja-JP" altLang="en-US" sz="1600" b="1"/>
            <a:t>有効期限の確認（Ｃ列）を確認後，</a:t>
          </a:r>
          <a:r>
            <a:rPr kumimoji="1" lang="ja-JP" altLang="en-US" sz="1600" b="1">
              <a:solidFill>
                <a:srgbClr val="FF0000"/>
              </a:solidFill>
            </a:rPr>
            <a:t>行ごと</a:t>
          </a:r>
          <a:r>
            <a:rPr kumimoji="1" lang="ja-JP" altLang="en-US" sz="1600" b="1"/>
            <a:t>削除し，名簿掲載番号が</a:t>
          </a:r>
          <a:r>
            <a:rPr kumimoji="1" lang="ja-JP" altLang="en-US" sz="1600" b="1">
              <a:solidFill>
                <a:srgbClr val="FF0000"/>
              </a:solidFill>
            </a:rPr>
            <a:t>連番</a:t>
          </a:r>
          <a:r>
            <a:rPr kumimoji="1" lang="ja-JP" altLang="en-US" sz="1600" b="1"/>
            <a:t>になるように注意してください。</a:t>
          </a:r>
        </a:p>
      </xdr:txBody>
    </xdr:sp>
    <xdr:clientData/>
  </xdr:twoCellAnchor>
  <xdr:twoCellAnchor>
    <xdr:from>
      <xdr:col>4</xdr:col>
      <xdr:colOff>0</xdr:colOff>
      <xdr:row>4</xdr:row>
      <xdr:rowOff>0</xdr:rowOff>
    </xdr:from>
    <xdr:to>
      <xdr:col>6</xdr:col>
      <xdr:colOff>126066</xdr:colOff>
      <xdr:row>13</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133850" y="685800"/>
          <a:ext cx="3250266" cy="154305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編集後は，誤作動防止のため，</a:t>
          </a:r>
          <a:endParaRPr kumimoji="1" lang="en-US" altLang="ja-JP" sz="1600" b="1"/>
        </a:p>
        <a:p>
          <a:r>
            <a:rPr kumimoji="1" lang="ja-JP" altLang="en-US" sz="1600" b="1"/>
            <a:t>「校閲」タブ→「</a:t>
          </a:r>
          <a:r>
            <a:rPr kumimoji="1" lang="ja-JP" altLang="en-US" sz="1600" b="1">
              <a:solidFill>
                <a:srgbClr val="FF0000"/>
              </a:solidFill>
            </a:rPr>
            <a:t>シートの保護</a:t>
          </a:r>
          <a:r>
            <a:rPr kumimoji="1" lang="ja-JP" altLang="en-US" sz="1600" b="1"/>
            <a:t>」</a:t>
          </a:r>
          <a:endParaRPr kumimoji="1" lang="en-US" altLang="ja-JP" sz="1600" b="1"/>
        </a:p>
        <a:p>
          <a:r>
            <a:rPr kumimoji="1" lang="ja-JP" altLang="en-US" sz="1600" b="1"/>
            <a:t>をしてください。</a:t>
          </a:r>
        </a:p>
      </xdr:txBody>
    </xdr:sp>
    <xdr:clientData/>
  </xdr:twoCellAnchor>
  <xdr:twoCellAnchor>
    <xdr:from>
      <xdr:col>3</xdr:col>
      <xdr:colOff>0</xdr:colOff>
      <xdr:row>7</xdr:row>
      <xdr:rowOff>0</xdr:rowOff>
    </xdr:from>
    <xdr:to>
      <xdr:col>4</xdr:col>
      <xdr:colOff>0</xdr:colOff>
      <xdr:row>10</xdr:row>
      <xdr:rowOff>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048000" y="504265"/>
          <a:ext cx="840441" cy="504264"/>
        </a:xfrm>
        <a:prstGeom prst="rightArrow">
          <a:avLst/>
        </a:prstGeom>
        <a:solidFill>
          <a:srgbClr val="FF99CC"/>
        </a:solidFill>
        <a:ln>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0</xdr:col>
      <xdr:colOff>57150</xdr:colOff>
      <xdr:row>0</xdr:row>
      <xdr:rowOff>47625</xdr:rowOff>
    </xdr:from>
    <xdr:ext cx="1729704"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7150" y="47625"/>
          <a:ext cx="1729704" cy="42582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2000" b="1"/>
            <a:t>名簿掲載情報</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438150</xdr:colOff>
      <xdr:row>0</xdr:row>
      <xdr:rowOff>285749</xdr:rowOff>
    </xdr:from>
    <xdr:to>
      <xdr:col>11</xdr:col>
      <xdr:colOff>952499</xdr:colOff>
      <xdr:row>6</xdr:row>
      <xdr:rowOff>361949</xdr:rowOff>
    </xdr:to>
    <xdr:sp macro="[0]!HP公開用エクセル作成_Click" textlink="">
      <xdr:nvSpPr>
        <xdr:cNvPr id="2" name="正方形/長方形 1">
          <a:extLst>
            <a:ext uri="{FF2B5EF4-FFF2-40B4-BE49-F238E27FC236}">
              <a16:creationId xmlns:a16="http://schemas.microsoft.com/office/drawing/2014/main" id="{00000000-0008-0000-0300-000002000000}"/>
            </a:ext>
          </a:extLst>
        </xdr:cNvPr>
        <xdr:cNvSpPr/>
      </xdr:nvSpPr>
      <xdr:spPr>
        <a:xfrm>
          <a:off x="11096625" y="285749"/>
          <a:ext cx="2666999" cy="2028825"/>
        </a:xfrm>
        <a:prstGeom prst="rect">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HP</a:t>
          </a:r>
          <a:r>
            <a:rPr kumimoji="1" lang="ja-JP" altLang="en-US" sz="1400" b="1">
              <a:solidFill>
                <a:schemeClr val="tx1"/>
              </a:solidFill>
            </a:rPr>
            <a:t>公開用エクセル作成マクロ</a:t>
          </a:r>
          <a:endParaRPr kumimoji="1" lang="en-US" altLang="ja-JP" sz="1400" b="1">
            <a:solidFill>
              <a:schemeClr val="tx1"/>
            </a:solidFill>
          </a:endParaRPr>
        </a:p>
        <a:p>
          <a:pPr algn="ctr"/>
          <a:r>
            <a:rPr kumimoji="1" lang="ja-JP" altLang="ja-JP" sz="1100">
              <a:solidFill>
                <a:schemeClr val="tx1"/>
              </a:solidFill>
              <a:effectLst/>
              <a:latin typeface="+mn-lt"/>
              <a:ea typeface="+mn-ea"/>
              <a:cs typeface="+mn-cs"/>
            </a:rPr>
            <a:t>（ここをクリックする）</a:t>
          </a:r>
          <a:endParaRPr lang="ja-JP" altLang="ja-JP">
            <a:solidFill>
              <a:schemeClr val="tx1"/>
            </a:solidFill>
            <a:effectLst/>
          </a:endParaRPr>
        </a:p>
        <a:p>
          <a:r>
            <a:rPr kumimoji="1" lang="ja-JP" altLang="ja-JP" sz="1100">
              <a:solidFill>
                <a:schemeClr val="tx1"/>
              </a:solidFill>
              <a:effectLst/>
              <a:latin typeface="+mn-lt"/>
              <a:ea typeface="+mn-ea"/>
              <a:cs typeface="+mn-cs"/>
            </a:rPr>
            <a:t>同じフォルダに，「（今日の日付）</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資格者名簿</a:t>
          </a:r>
          <a:r>
            <a:rPr kumimoji="1" lang="en-US" altLang="ja-JP" sz="1100">
              <a:solidFill>
                <a:schemeClr val="tx1"/>
              </a:solidFill>
              <a:effectLst/>
              <a:latin typeface="+mn-lt"/>
              <a:ea typeface="+mn-ea"/>
              <a:cs typeface="+mn-cs"/>
            </a:rPr>
            <a:t>.xlsx</a:t>
          </a:r>
          <a:r>
            <a:rPr kumimoji="1" lang="ja-JP" altLang="ja-JP" sz="1100">
              <a:solidFill>
                <a:schemeClr val="tx1"/>
              </a:solidFill>
              <a:effectLst/>
              <a:latin typeface="+mn-lt"/>
              <a:ea typeface="+mn-ea"/>
              <a:cs typeface="+mn-cs"/>
            </a:rPr>
            <a:t>」が作成されます</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（注）既に</a:t>
          </a:r>
          <a:r>
            <a:rPr kumimoji="1" lang="ja-JP" altLang="ja-JP" sz="1100">
              <a:solidFill>
                <a:schemeClr val="tx1"/>
              </a:solidFill>
              <a:effectLst/>
              <a:latin typeface="+mn-lt"/>
              <a:ea typeface="+mn-ea"/>
              <a:cs typeface="+mn-cs"/>
            </a:rPr>
            <a:t>「（今日の日付）</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資格者名簿</a:t>
          </a:r>
          <a:r>
            <a:rPr kumimoji="1" lang="en-US" altLang="ja-JP" sz="1100">
              <a:solidFill>
                <a:schemeClr val="tx1"/>
              </a:solidFill>
              <a:effectLst/>
              <a:latin typeface="+mn-lt"/>
              <a:ea typeface="+mn-ea"/>
              <a:cs typeface="+mn-cs"/>
            </a:rPr>
            <a:t>.xlsx</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ファイルある場合</a:t>
          </a:r>
          <a:r>
            <a:rPr kumimoji="1" lang="ja-JP" altLang="ja-JP" sz="1100">
              <a:solidFill>
                <a:schemeClr val="tx1"/>
              </a:solidFill>
              <a:effectLst/>
              <a:latin typeface="+mn-lt"/>
              <a:ea typeface="+mn-ea"/>
              <a:cs typeface="+mn-cs"/>
            </a:rPr>
            <a:t>置き換えますか？と聞かれます。</a:t>
          </a:r>
          <a:endParaRPr lang="ja-JP" altLang="ja-JP">
            <a:solidFill>
              <a:schemeClr val="tx1"/>
            </a:solidFill>
            <a:effectLst/>
          </a:endParaRPr>
        </a:p>
        <a:p>
          <a:r>
            <a:rPr kumimoji="1" lang="ja-JP" altLang="ja-JP" sz="1100">
              <a:solidFill>
                <a:schemeClr val="tx1"/>
              </a:solidFill>
              <a:effectLst/>
              <a:latin typeface="+mn-lt"/>
              <a:ea typeface="+mn-ea"/>
              <a:cs typeface="+mn-cs"/>
            </a:rPr>
            <a:t>「はい」→上書き保存</a:t>
          </a:r>
          <a:endParaRPr lang="ja-JP" altLang="ja-JP">
            <a:solidFill>
              <a:schemeClr val="tx1"/>
            </a:solidFill>
            <a:effectLst/>
          </a:endParaRPr>
        </a:p>
        <a:p>
          <a:r>
            <a:rPr kumimoji="1" lang="ja-JP" altLang="ja-JP" sz="1100">
              <a:solidFill>
                <a:schemeClr val="tx1"/>
              </a:solidFill>
              <a:effectLst/>
              <a:latin typeface="+mn-lt"/>
              <a:ea typeface="+mn-ea"/>
              <a:cs typeface="+mn-cs"/>
            </a:rPr>
            <a:t>「いいえ」→作成せず処理中断</a:t>
          </a:r>
          <a:endParaRPr lang="ja-JP" altLang="ja-JP">
            <a:solidFill>
              <a:schemeClr val="tx1"/>
            </a:solidFill>
            <a:effectLst/>
          </a:endParaRPr>
        </a:p>
        <a:p>
          <a:endParaRPr lang="ja-JP" altLang="ja-JP">
            <a:solidFill>
              <a:schemeClr val="tx1"/>
            </a:solidFill>
            <a:effectLst/>
          </a:endParaRPr>
        </a:p>
        <a:p>
          <a:pPr algn="ctr"/>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8</xdr:row>
      <xdr:rowOff>0</xdr:rowOff>
    </xdr:from>
    <xdr:to>
      <xdr:col>17</xdr:col>
      <xdr:colOff>0</xdr:colOff>
      <xdr:row>16</xdr:row>
      <xdr:rowOff>100852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835588" y="336176"/>
          <a:ext cx="4784912" cy="151279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日付に関して</a:t>
          </a:r>
          <a:endParaRPr kumimoji="1" lang="en-US" altLang="ja-JP" sz="1600" b="1"/>
        </a:p>
        <a:p>
          <a:endParaRPr kumimoji="1" lang="en-US" altLang="ja-JP" sz="1600" b="1"/>
        </a:p>
        <a:p>
          <a:r>
            <a:rPr kumimoji="1" lang="ja-JP" altLang="en-US" sz="1600" b="1"/>
            <a:t>起案時点では，</a:t>
          </a:r>
          <a:r>
            <a:rPr kumimoji="1" lang="ja-JP" altLang="en-US" sz="1600" b="1">
              <a:solidFill>
                <a:srgbClr val="FF0000"/>
              </a:solidFill>
            </a:rPr>
            <a:t>日付を空けた</a:t>
          </a:r>
          <a:r>
            <a:rPr kumimoji="1" lang="ja-JP" altLang="en-US" sz="1600" b="1"/>
            <a:t>状態で起案し，決裁後に</a:t>
          </a:r>
          <a:r>
            <a:rPr kumimoji="1" lang="ja-JP" altLang="en-US" sz="1600" b="1">
              <a:solidFill>
                <a:srgbClr val="FF0000"/>
              </a:solidFill>
            </a:rPr>
            <a:t>決裁日</a:t>
          </a:r>
          <a:r>
            <a:rPr kumimoji="1" lang="ja-JP" altLang="en-US" sz="1600" b="1"/>
            <a:t>を入力してください。</a:t>
          </a:r>
        </a:p>
      </xdr:txBody>
    </xdr:sp>
    <xdr:clientData/>
  </xdr:twoCellAnchor>
  <xdr:twoCellAnchor>
    <xdr:from>
      <xdr:col>10</xdr:col>
      <xdr:colOff>0</xdr:colOff>
      <xdr:row>18</xdr:row>
      <xdr:rowOff>168087</xdr:rowOff>
    </xdr:from>
    <xdr:to>
      <xdr:col>17</xdr:col>
      <xdr:colOff>0</xdr:colOff>
      <xdr:row>33</xdr:row>
      <xdr:rowOff>134470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835588" y="2252381"/>
          <a:ext cx="4784912" cy="24989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「名簿表紙」，「資格者名簿」シートを選択し，</a:t>
          </a:r>
          <a:endParaRPr kumimoji="1" lang="en-US" altLang="ja-JP" sz="1600" b="1"/>
        </a:p>
        <a:p>
          <a:r>
            <a:rPr kumimoji="1" lang="ja-JP" altLang="en-US" sz="1600" b="1"/>
            <a:t>「名前を付けて保存」→「</a:t>
          </a:r>
          <a:r>
            <a:rPr kumimoji="1" lang="en-US" altLang="ja-JP" sz="1600" b="1"/>
            <a:t>PDF</a:t>
          </a:r>
          <a:r>
            <a:rPr kumimoji="1" lang="ja-JP" altLang="en-US" sz="1600" b="1"/>
            <a:t>」</a:t>
          </a:r>
          <a:endParaRPr kumimoji="1" lang="en-US" altLang="ja-JP" sz="1600" b="1"/>
        </a:p>
        <a:p>
          <a:r>
            <a:rPr kumimoji="1" lang="ja-JP" altLang="en-US" sz="1600" b="1"/>
            <a:t>の手順で，ホームページ公開用の</a:t>
          </a:r>
          <a:r>
            <a:rPr kumimoji="1" lang="en-US" altLang="ja-JP" sz="1600" b="1"/>
            <a:t>PDF</a:t>
          </a:r>
          <a:r>
            <a:rPr kumimoji="1" lang="ja-JP" altLang="en-US" sz="1600" b="1"/>
            <a:t>ファイルを作成し，保存してください。</a:t>
          </a:r>
          <a:endParaRPr kumimoji="1" lang="en-US" altLang="ja-JP" sz="1600" b="1"/>
        </a:p>
        <a:p>
          <a:endParaRPr kumimoji="1" lang="en-US" altLang="ja-JP" sz="1600" b="1"/>
        </a:p>
        <a:p>
          <a:r>
            <a:rPr kumimoji="1" lang="en-US" altLang="ja-JP" sz="1600" b="1">
              <a:solidFill>
                <a:sysClr val="windowText" lastClr="000000"/>
              </a:solidFill>
            </a:rPr>
            <a:t>【</a:t>
          </a:r>
          <a:r>
            <a:rPr kumimoji="1" lang="ja-JP" altLang="en-US" sz="1600" b="1">
              <a:solidFill>
                <a:sysClr val="windowText" lastClr="000000"/>
              </a:solidFill>
            </a:rPr>
            <a:t>ファイル名</a:t>
          </a:r>
          <a:r>
            <a:rPr kumimoji="1" lang="en-US" altLang="ja-JP" sz="1600" b="1">
              <a:solidFill>
                <a:sysClr val="windowText" lastClr="000000"/>
              </a:solidFill>
            </a:rPr>
            <a:t>】</a:t>
          </a:r>
        </a:p>
        <a:p>
          <a:r>
            <a:rPr kumimoji="1" lang="ja-JP" altLang="en-US" sz="1600" b="1">
              <a:solidFill>
                <a:srgbClr val="FF0000"/>
              </a:solidFill>
            </a:rPr>
            <a:t>決裁年月日</a:t>
          </a:r>
          <a:r>
            <a:rPr kumimoji="1" lang="ja-JP" altLang="en-US" sz="1600" b="1"/>
            <a:t>◆木造住宅診断資格者名簿◆</a:t>
          </a:r>
          <a:endParaRPr kumimoji="1" lang="en-US" altLang="ja-JP" sz="1600" b="1"/>
        </a:p>
        <a:p>
          <a:r>
            <a:rPr kumimoji="1" lang="ja-JP" altLang="en-US" sz="1600" b="1"/>
            <a:t>（例）決裁年月日が</a:t>
          </a:r>
          <a:r>
            <a:rPr kumimoji="1" lang="en-US" altLang="ja-JP" sz="1600" b="1"/>
            <a:t>2014</a:t>
          </a:r>
          <a:r>
            <a:rPr kumimoji="1" lang="ja-JP" altLang="en-US" sz="1600" b="1"/>
            <a:t>年</a:t>
          </a:r>
          <a:r>
            <a:rPr kumimoji="1" lang="en-US" altLang="ja-JP" sz="1600" b="1"/>
            <a:t>10</a:t>
          </a:r>
          <a:r>
            <a:rPr kumimoji="1" lang="ja-JP" altLang="en-US" sz="1600" b="1"/>
            <a:t>月</a:t>
          </a:r>
          <a:r>
            <a:rPr kumimoji="1" lang="en-US" altLang="ja-JP" sz="1600" b="1"/>
            <a:t>30</a:t>
          </a:r>
          <a:r>
            <a:rPr kumimoji="1" lang="ja-JP" altLang="en-US" sz="1600" b="1"/>
            <a:t>日の場合</a:t>
          </a:r>
          <a:endParaRPr kumimoji="1" lang="en-US" altLang="ja-JP" sz="1600" b="1"/>
        </a:p>
        <a:p>
          <a:r>
            <a:rPr kumimoji="1" lang="ja-JP" altLang="en-US" sz="1600" b="1"/>
            <a:t>　　　</a:t>
          </a:r>
          <a:r>
            <a:rPr kumimoji="1" lang="en-US" altLang="ja-JP" sz="1600" b="1"/>
            <a:t>20141030◆</a:t>
          </a:r>
          <a:r>
            <a:rPr kumimoji="1" lang="ja-JP" altLang="en-US" sz="1600" b="1"/>
            <a:t>木造住宅診断資格者名簿◆</a:t>
          </a:r>
          <a:endParaRPr kumimoji="1" lang="en-US" altLang="ja-JP" sz="1600" b="1"/>
        </a:p>
      </xdr:txBody>
    </xdr:sp>
    <xdr:clientData/>
  </xdr:twoCellAnchor>
  <xdr:twoCellAnchor>
    <xdr:from>
      <xdr:col>13</xdr:col>
      <xdr:colOff>33618</xdr:colOff>
      <xdr:row>16</xdr:row>
      <xdr:rowOff>123264</xdr:rowOff>
    </xdr:from>
    <xdr:to>
      <xdr:col>14</xdr:col>
      <xdr:colOff>33618</xdr:colOff>
      <xdr:row>19</xdr:row>
      <xdr:rowOff>0</xdr:rowOff>
    </xdr:to>
    <xdr:sp macro="" textlink="">
      <xdr:nvSpPr>
        <xdr:cNvPr id="4" name="下矢印 3">
          <a:extLst>
            <a:ext uri="{FF2B5EF4-FFF2-40B4-BE49-F238E27FC236}">
              <a16:creationId xmlns:a16="http://schemas.microsoft.com/office/drawing/2014/main" id="{00000000-0008-0000-0400-000004000000}"/>
            </a:ext>
          </a:extLst>
        </xdr:cNvPr>
        <xdr:cNvSpPr/>
      </xdr:nvSpPr>
      <xdr:spPr>
        <a:xfrm>
          <a:off x="8919883" y="1871382"/>
          <a:ext cx="683559" cy="381000"/>
        </a:xfrm>
        <a:prstGeom prst="downArrow">
          <a:avLst/>
        </a:prstGeom>
        <a:solidFill>
          <a:srgbClr val="FF99CC"/>
        </a:solidFill>
        <a:ln>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0</xdr:colOff>
      <xdr:row>36</xdr:row>
      <xdr:rowOff>56029</xdr:rowOff>
    </xdr:from>
    <xdr:to>
      <xdr:col>17</xdr:col>
      <xdr:colOff>0</xdr:colOff>
      <xdr:row>40</xdr:row>
      <xdr:rowOff>112058</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835588" y="5177117"/>
          <a:ext cx="4784912" cy="72838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作成したホームページ公開用の</a:t>
          </a:r>
          <a:r>
            <a:rPr kumimoji="1" lang="en-US" altLang="ja-JP" sz="1600" b="1"/>
            <a:t>PDF</a:t>
          </a:r>
          <a:r>
            <a:rPr kumimoji="1" lang="ja-JP" altLang="en-US" sz="1600" b="1"/>
            <a:t>ファイルにて，耐震診断資格者名簿を更新してください。</a:t>
          </a:r>
          <a:endParaRPr kumimoji="1" lang="en-US" altLang="ja-JP" sz="1600" b="1"/>
        </a:p>
      </xdr:txBody>
    </xdr:sp>
    <xdr:clientData/>
  </xdr:twoCellAnchor>
  <xdr:twoCellAnchor>
    <xdr:from>
      <xdr:col>13</xdr:col>
      <xdr:colOff>33618</xdr:colOff>
      <xdr:row>34</xdr:row>
      <xdr:rowOff>11205</xdr:rowOff>
    </xdr:from>
    <xdr:to>
      <xdr:col>14</xdr:col>
      <xdr:colOff>33618</xdr:colOff>
      <xdr:row>36</xdr:row>
      <xdr:rowOff>56029</xdr:rowOff>
    </xdr:to>
    <xdr:sp macro="" textlink="">
      <xdr:nvSpPr>
        <xdr:cNvPr id="8" name="下矢印 7">
          <a:extLst>
            <a:ext uri="{FF2B5EF4-FFF2-40B4-BE49-F238E27FC236}">
              <a16:creationId xmlns:a16="http://schemas.microsoft.com/office/drawing/2014/main" id="{00000000-0008-0000-0400-000008000000}"/>
            </a:ext>
          </a:extLst>
        </xdr:cNvPr>
        <xdr:cNvSpPr/>
      </xdr:nvSpPr>
      <xdr:spPr>
        <a:xfrm>
          <a:off x="8919883" y="4796117"/>
          <a:ext cx="683559" cy="381000"/>
        </a:xfrm>
        <a:prstGeom prst="downArrow">
          <a:avLst/>
        </a:prstGeom>
        <a:solidFill>
          <a:srgbClr val="FF99CC"/>
        </a:solidFill>
        <a:ln>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0</xdr:col>
      <xdr:colOff>33618</xdr:colOff>
      <xdr:row>0</xdr:row>
      <xdr:rowOff>33618</xdr:rowOff>
    </xdr:from>
    <xdr:ext cx="1214692" cy="425822"/>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3618" y="33618"/>
          <a:ext cx="1214692" cy="42582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2000" b="1"/>
            <a:t>名簿表紙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39</xdr:col>
      <xdr:colOff>0</xdr:colOff>
      <xdr:row>6</xdr:row>
      <xdr:rowOff>0</xdr:rowOff>
    </xdr:from>
    <xdr:to>
      <xdr:col>60</xdr:col>
      <xdr:colOff>549088</xdr:colOff>
      <xdr:row>10</xdr:row>
      <xdr:rowOff>179294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66529" y="168088"/>
          <a:ext cx="4784912" cy="151279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名簿掲載情報の名簿掲載番号（</a:t>
          </a:r>
          <a:r>
            <a:rPr kumimoji="1" lang="en-US" altLang="ja-JP" sz="1600" b="1"/>
            <a:t>A</a:t>
          </a:r>
          <a:r>
            <a:rPr kumimoji="1" lang="ja-JP" altLang="en-US" sz="1600" b="1"/>
            <a:t>列）を基に登録情報を読み込むように設定されているので，</a:t>
          </a:r>
          <a:r>
            <a:rPr kumimoji="1" lang="ja-JP" altLang="en-US" sz="1600" b="1">
              <a:solidFill>
                <a:srgbClr val="FF0000"/>
              </a:solidFill>
            </a:rPr>
            <a:t>新規登録</a:t>
          </a:r>
          <a:r>
            <a:rPr kumimoji="1" lang="ja-JP" altLang="en-US" sz="1600" b="1"/>
            <a:t>　又は　</a:t>
          </a:r>
          <a:r>
            <a:rPr kumimoji="1" lang="ja-JP" altLang="en-US" sz="1600" b="1">
              <a:solidFill>
                <a:srgbClr val="FF0000"/>
              </a:solidFill>
            </a:rPr>
            <a:t>抹消</a:t>
          </a:r>
          <a:r>
            <a:rPr kumimoji="1" lang="ja-JP" altLang="en-US" sz="1600" b="1"/>
            <a:t>により</a:t>
          </a:r>
          <a:r>
            <a:rPr kumimoji="1" lang="ja-JP" altLang="en-US" sz="1600" b="1">
              <a:solidFill>
                <a:srgbClr val="FF0000"/>
              </a:solidFill>
            </a:rPr>
            <a:t>登録人数が変動した</a:t>
          </a:r>
          <a:r>
            <a:rPr kumimoji="1" lang="ja-JP" altLang="en-US" sz="1600" b="1"/>
            <a:t>場合は，再設定が必要になります。</a:t>
          </a:r>
        </a:p>
      </xdr:txBody>
    </xdr:sp>
    <xdr:clientData/>
  </xdr:twoCellAnchor>
  <xdr:oneCellAnchor>
    <xdr:from>
      <xdr:col>1</xdr:col>
      <xdr:colOff>33618</xdr:colOff>
      <xdr:row>0</xdr:row>
      <xdr:rowOff>67236</xdr:rowOff>
    </xdr:from>
    <xdr:ext cx="3164969" cy="42582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35324" y="67236"/>
          <a:ext cx="3164969" cy="42582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2000" b="1"/>
            <a:t>資格者名簿（</a:t>
          </a:r>
          <a:r>
            <a:rPr kumimoji="1" lang="en-US" altLang="ja-JP" sz="2000" b="1"/>
            <a:t>2014.10.30</a:t>
          </a:r>
          <a:r>
            <a:rPr kumimoji="1" lang="ja-JP" altLang="en-US" sz="2000" b="1"/>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awada@takeda-g.co.jp" TargetMode="External"/><Relationship Id="rId13" Type="http://schemas.openxmlformats.org/officeDocument/2006/relationships/hyperlink" Target="mailto:k-sakamoto@sepia.plala.or.jp" TargetMode="External"/><Relationship Id="rId18" Type="http://schemas.openxmlformats.org/officeDocument/2006/relationships/hyperlink" Target="mailto:ikko@samba.ocn.ne.jp" TargetMode="External"/><Relationship Id="rId3" Type="http://schemas.openxmlformats.org/officeDocument/2006/relationships/hyperlink" Target="mailto:keita.nahara@aqura.co.jp" TargetMode="External"/><Relationship Id="rId21" Type="http://schemas.openxmlformats.org/officeDocument/2006/relationships/hyperlink" Target="mailto:takenobu@rekurasu.com" TargetMode="External"/><Relationship Id="rId7" Type="http://schemas.openxmlformats.org/officeDocument/2006/relationships/hyperlink" Target="mailto:kawaken@mx1.kcv.ne.jp" TargetMode="External"/><Relationship Id="rId12" Type="http://schemas.openxmlformats.org/officeDocument/2006/relationships/hyperlink" Target="mailto:mhome@mishima-sg.co.jp" TargetMode="External"/><Relationship Id="rId17" Type="http://schemas.openxmlformats.org/officeDocument/2006/relationships/hyperlink" Target="mailto:tado_27416@yahoo.co.jp" TargetMode="External"/><Relationship Id="rId2" Type="http://schemas.openxmlformats.org/officeDocument/2006/relationships/hyperlink" Target="mailto:info@geo-plan.jp" TargetMode="External"/><Relationship Id="rId16" Type="http://schemas.openxmlformats.org/officeDocument/2006/relationships/hyperlink" Target="mailto:hirata3zd@gmail.com" TargetMode="External"/><Relationship Id="rId20" Type="http://schemas.openxmlformats.org/officeDocument/2006/relationships/hyperlink" Target="mailto:a.umayahara0501@gmail.com" TargetMode="External"/><Relationship Id="rId1" Type="http://schemas.openxmlformats.org/officeDocument/2006/relationships/hyperlink" Target="mailto:info@k-sakamoto.co.jp" TargetMode="External"/><Relationship Id="rId6" Type="http://schemas.openxmlformats.org/officeDocument/2006/relationships/hyperlink" Target="mailto:reform@haruka-home.co.jp" TargetMode="External"/><Relationship Id="rId11" Type="http://schemas.openxmlformats.org/officeDocument/2006/relationships/hyperlink" Target="mailto:SHIMIZU_eiji@ht.sfc.co.jp" TargetMode="External"/><Relationship Id="rId24" Type="http://schemas.openxmlformats.org/officeDocument/2006/relationships/drawing" Target="../drawings/drawing2.xml"/><Relationship Id="rId5" Type="http://schemas.openxmlformats.org/officeDocument/2006/relationships/hyperlink" Target="mailto:madesign@urban.ne.jp" TargetMode="External"/><Relationship Id="rId15" Type="http://schemas.openxmlformats.org/officeDocument/2006/relationships/hyperlink" Target="mailto:mhome@mishima-sg.co.jp" TargetMode="External"/><Relationship Id="rId23" Type="http://schemas.openxmlformats.org/officeDocument/2006/relationships/printerSettings" Target="../printerSettings/printerSettings2.bin"/><Relationship Id="rId10" Type="http://schemas.openxmlformats.org/officeDocument/2006/relationships/hyperlink" Target="mailto:info@jdknet.co.jp" TargetMode="External"/><Relationship Id="rId19" Type="http://schemas.openxmlformats.org/officeDocument/2006/relationships/hyperlink" Target="mailto:nagao@lifestage-fukuyama.jp" TargetMode="External"/><Relationship Id="rId4" Type="http://schemas.openxmlformats.org/officeDocument/2006/relationships/hyperlink" Target="mailto:info@tdkj.jp" TargetMode="External"/><Relationship Id="rId9" Type="http://schemas.openxmlformats.org/officeDocument/2006/relationships/hyperlink" Target="mailto:info@kaname-koumuten.co.j&#65360;" TargetMode="External"/><Relationship Id="rId14" Type="http://schemas.openxmlformats.org/officeDocument/2006/relationships/hyperlink" Target="mailto:marutukuri@asahinet.jp" TargetMode="External"/><Relationship Id="rId22" Type="http://schemas.openxmlformats.org/officeDocument/2006/relationships/hyperlink" Target="mailto:mizumoto123@m7.dion.ne.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F45"/>
  <sheetViews>
    <sheetView topLeftCell="A43" zoomScale="160" zoomScaleNormal="160" workbookViewId="0">
      <selection activeCell="B18" sqref="B18"/>
    </sheetView>
  </sheetViews>
  <sheetFormatPr defaultColWidth="9" defaultRowHeight="13" x14ac:dyDescent="0.2"/>
  <cols>
    <col min="1" max="1" width="2.6328125" style="53" customWidth="1"/>
    <col min="2" max="2" width="13" style="53" bestFit="1" customWidth="1"/>
    <col min="3" max="3" width="9" style="53"/>
    <col min="4" max="4" width="15.08984375" style="53" bestFit="1" customWidth="1"/>
    <col min="5" max="5" width="13" style="53" bestFit="1" customWidth="1"/>
    <col min="6" max="6" width="30.453125" style="53" customWidth="1"/>
    <col min="7" max="7" width="2.6328125" style="53" customWidth="1"/>
    <col min="8" max="16384" width="9" style="53"/>
  </cols>
  <sheetData>
    <row r="1" spans="2:6" x14ac:dyDescent="0.2">
      <c r="F1" s="54">
        <v>42461</v>
      </c>
    </row>
    <row r="3" spans="2:6" ht="19" x14ac:dyDescent="0.2">
      <c r="B3" s="102" t="s">
        <v>1100</v>
      </c>
      <c r="C3" s="102"/>
      <c r="D3" s="102"/>
      <c r="E3" s="102"/>
      <c r="F3" s="102"/>
    </row>
    <row r="6" spans="2:6" ht="16.5" x14ac:dyDescent="0.2">
      <c r="B6" s="72" t="s">
        <v>1101</v>
      </c>
    </row>
    <row r="8" spans="2:6" x14ac:dyDescent="0.2">
      <c r="B8" s="53" t="s">
        <v>1102</v>
      </c>
    </row>
    <row r="10" spans="2:6" x14ac:dyDescent="0.2">
      <c r="B10" s="63" t="s">
        <v>1094</v>
      </c>
      <c r="C10" s="64" t="s">
        <v>618</v>
      </c>
      <c r="D10" s="65" t="s">
        <v>1097</v>
      </c>
      <c r="E10" s="65" t="s">
        <v>1098</v>
      </c>
      <c r="F10" s="66" t="s">
        <v>416</v>
      </c>
    </row>
    <row r="11" spans="2:6" x14ac:dyDescent="0.2">
      <c r="B11" s="67"/>
      <c r="C11" s="68" t="s">
        <v>1045</v>
      </c>
      <c r="D11" s="69" t="s">
        <v>1043</v>
      </c>
      <c r="E11" s="69" t="s">
        <v>1099</v>
      </c>
      <c r="F11" s="70"/>
    </row>
    <row r="12" spans="2:6" x14ac:dyDescent="0.2">
      <c r="B12" s="55" t="s">
        <v>1037</v>
      </c>
      <c r="C12" s="56" t="s">
        <v>42</v>
      </c>
      <c r="D12" s="57" t="s">
        <v>1042</v>
      </c>
      <c r="E12" s="57"/>
      <c r="F12" s="58"/>
    </row>
    <row r="13" spans="2:6" x14ac:dyDescent="0.2">
      <c r="B13" s="55" t="s">
        <v>1038</v>
      </c>
      <c r="C13" s="56" t="s">
        <v>42</v>
      </c>
      <c r="D13" s="59" t="s">
        <v>1036</v>
      </c>
      <c r="E13" s="59" t="s">
        <v>1055</v>
      </c>
      <c r="F13" s="58" t="s">
        <v>1046</v>
      </c>
    </row>
    <row r="14" spans="2:6" x14ac:dyDescent="0.2">
      <c r="B14" s="55" t="s">
        <v>1040</v>
      </c>
      <c r="C14" s="56" t="s">
        <v>42</v>
      </c>
      <c r="D14" s="60" t="s">
        <v>1039</v>
      </c>
      <c r="E14" s="60" t="s">
        <v>1044</v>
      </c>
      <c r="F14" s="58"/>
    </row>
    <row r="15" spans="2:6" x14ac:dyDescent="0.2">
      <c r="B15" s="55" t="s">
        <v>1041</v>
      </c>
      <c r="C15" s="56"/>
      <c r="D15" s="61" t="s">
        <v>1041</v>
      </c>
      <c r="E15" s="61"/>
      <c r="F15" s="58"/>
    </row>
    <row r="19" spans="2:6" x14ac:dyDescent="0.2">
      <c r="B19" s="53" t="s">
        <v>1053</v>
      </c>
    </row>
    <row r="21" spans="2:6" x14ac:dyDescent="0.2">
      <c r="B21" s="53" t="s">
        <v>1095</v>
      </c>
    </row>
    <row r="22" spans="2:6" x14ac:dyDescent="0.2">
      <c r="B22" s="53" t="s">
        <v>1054</v>
      </c>
    </row>
    <row r="24" spans="2:6" x14ac:dyDescent="0.2">
      <c r="B24" s="62"/>
      <c r="C24" s="62"/>
      <c r="D24" s="62"/>
      <c r="E24" s="62"/>
      <c r="F24" s="62"/>
    </row>
    <row r="27" spans="2:6" ht="16.5" x14ac:dyDescent="0.2">
      <c r="B27" s="72" t="s">
        <v>1105</v>
      </c>
    </row>
    <row r="29" spans="2:6" x14ac:dyDescent="0.2">
      <c r="B29" s="53" t="s">
        <v>1103</v>
      </c>
    </row>
    <row r="31" spans="2:6" x14ac:dyDescent="0.2">
      <c r="D31" s="53" t="s">
        <v>1048</v>
      </c>
      <c r="E31" s="53" t="s">
        <v>1049</v>
      </c>
    </row>
    <row r="32" spans="2:6" x14ac:dyDescent="0.2">
      <c r="E32" s="53" t="s">
        <v>1050</v>
      </c>
    </row>
    <row r="33" spans="2:6" x14ac:dyDescent="0.2">
      <c r="E33" s="53" t="s">
        <v>1051</v>
      </c>
    </row>
    <row r="34" spans="2:6" x14ac:dyDescent="0.2">
      <c r="E34" s="53" t="s">
        <v>1052</v>
      </c>
    </row>
    <row r="36" spans="2:6" x14ac:dyDescent="0.2">
      <c r="B36" s="62"/>
      <c r="C36" s="62"/>
      <c r="D36" s="62"/>
      <c r="E36" s="62"/>
      <c r="F36" s="62"/>
    </row>
    <row r="39" spans="2:6" ht="16.5" x14ac:dyDescent="0.2">
      <c r="B39" s="72" t="s">
        <v>1106</v>
      </c>
    </row>
    <row r="40" spans="2:6" customFormat="1" x14ac:dyDescent="0.2"/>
    <row r="41" spans="2:6" x14ac:dyDescent="0.2">
      <c r="B41" s="53" t="s">
        <v>1104</v>
      </c>
    </row>
    <row r="42" spans="2:6" x14ac:dyDescent="0.2">
      <c r="B42" s="53" t="s">
        <v>1057</v>
      </c>
    </row>
    <row r="43" spans="2:6" x14ac:dyDescent="0.2">
      <c r="B43" s="53" t="s">
        <v>1096</v>
      </c>
    </row>
    <row r="45" spans="2:6" x14ac:dyDescent="0.2">
      <c r="B45" s="53" t="s">
        <v>1086</v>
      </c>
    </row>
  </sheetData>
  <mergeCells count="1">
    <mergeCell ref="B3:F3"/>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AO195"/>
  <sheetViews>
    <sheetView zoomScaleNormal="100" workbookViewId="0">
      <pane xSplit="4" ySplit="10" topLeftCell="E181" activePane="bottomRight" state="frozen"/>
      <selection pane="topRight" activeCell="E1" sqref="E1"/>
      <selection pane="bottomLeft" activeCell="A4" sqref="A4"/>
      <selection pane="bottomRight" activeCell="C106" sqref="C106"/>
    </sheetView>
  </sheetViews>
  <sheetFormatPr defaultColWidth="9" defaultRowHeight="11" x14ac:dyDescent="0.2"/>
  <cols>
    <col min="1" max="1" width="4.6328125" style="23" bestFit="1" customWidth="1"/>
    <col min="2" max="2" width="9" style="23" customWidth="1"/>
    <col min="3" max="3" width="10.6328125" style="23" bestFit="1" customWidth="1"/>
    <col min="4" max="4" width="11.90625" style="24" customWidth="1"/>
    <col min="5" max="5" width="13.08984375" style="24" bestFit="1" customWidth="1"/>
    <col min="6" max="7" width="31.1796875" style="24" customWidth="1"/>
    <col min="8" max="8" width="19.36328125" style="29" bestFit="1" customWidth="1"/>
    <col min="9" max="9" width="11.6328125" style="23" customWidth="1"/>
    <col min="10" max="10" width="5.6328125" style="23" customWidth="1"/>
    <col min="11" max="11" width="11.1796875" style="23" bestFit="1" customWidth="1"/>
    <col min="12" max="12" width="7.453125" style="24" bestFit="1" customWidth="1"/>
    <col min="13" max="13" width="27.36328125" style="24" customWidth="1"/>
    <col min="14" max="14" width="11.36328125" style="24" bestFit="1" customWidth="1"/>
    <col min="15" max="15" width="10.90625" style="24" bestFit="1" customWidth="1"/>
    <col min="16" max="16" width="22.90625" style="24" customWidth="1"/>
    <col min="17" max="17" width="9" style="23"/>
    <col min="18" max="18" width="26.453125" style="23" bestFit="1" customWidth="1"/>
    <col min="19" max="19" width="42.81640625" style="24" customWidth="1"/>
    <col min="20" max="20" width="4.81640625" style="23" bestFit="1" customWidth="1"/>
    <col min="21" max="21" width="4.6328125" style="23" bestFit="1" customWidth="1"/>
    <col min="22" max="22" width="4.81640625" style="23" bestFit="1" customWidth="1"/>
    <col min="23" max="23" width="4.90625" style="23" bestFit="1" customWidth="1"/>
    <col min="24" max="30" width="25.6328125" style="24" customWidth="1"/>
    <col min="31" max="33" width="7.81640625" style="24" bestFit="1" customWidth="1"/>
    <col min="34" max="34" width="9" style="24" customWidth="1"/>
    <col min="35" max="35" width="13.6328125" style="24" bestFit="1" customWidth="1"/>
    <col min="36" max="36" width="20.1796875" style="24" customWidth="1"/>
    <col min="37" max="37" width="12.1796875" style="23" bestFit="1" customWidth="1"/>
    <col min="38" max="38" width="12.36328125" style="24" bestFit="1" customWidth="1"/>
    <col min="39" max="39" width="35.6328125" style="24" customWidth="1"/>
    <col min="40" max="40" width="40.81640625" style="24" customWidth="1"/>
    <col min="41" max="16384" width="9" style="24"/>
  </cols>
  <sheetData>
    <row r="1" spans="1:40" ht="30" customHeight="1" x14ac:dyDescent="0.2"/>
    <row r="2" spans="1:40" ht="13.5" customHeight="1" x14ac:dyDescent="0.2"/>
    <row r="3" spans="1:40" ht="30" customHeight="1" x14ac:dyDescent="0.2"/>
    <row r="4" spans="1:40" ht="30" customHeight="1" x14ac:dyDescent="0.2"/>
    <row r="5" spans="1:40" ht="30" customHeight="1" x14ac:dyDescent="0.2"/>
    <row r="6" spans="1:40" ht="30" customHeight="1" x14ac:dyDescent="0.2"/>
    <row r="8" spans="1:40" ht="24" customHeight="1" x14ac:dyDescent="0.2">
      <c r="A8" s="103" t="s">
        <v>290</v>
      </c>
      <c r="B8" s="105" t="s">
        <v>291</v>
      </c>
      <c r="C8" s="105" t="s">
        <v>774</v>
      </c>
      <c r="D8" s="105" t="s">
        <v>292</v>
      </c>
      <c r="E8" s="105" t="s">
        <v>775</v>
      </c>
      <c r="F8" s="105" t="s">
        <v>293</v>
      </c>
      <c r="G8" s="105" t="s">
        <v>775</v>
      </c>
      <c r="H8" s="105" t="s">
        <v>776</v>
      </c>
      <c r="I8" s="105"/>
      <c r="J8" s="105"/>
      <c r="K8" s="105"/>
      <c r="L8" s="105" t="s">
        <v>294</v>
      </c>
      <c r="M8" s="105" t="s">
        <v>295</v>
      </c>
      <c r="N8" s="105" t="s">
        <v>364</v>
      </c>
      <c r="O8" s="105" t="s">
        <v>777</v>
      </c>
      <c r="P8" s="105" t="s">
        <v>296</v>
      </c>
      <c r="Q8" s="105" t="s">
        <v>297</v>
      </c>
      <c r="R8" s="105" t="s">
        <v>794</v>
      </c>
      <c r="S8" s="105" t="s">
        <v>298</v>
      </c>
      <c r="T8" s="105" t="s">
        <v>299</v>
      </c>
      <c r="U8" s="105"/>
      <c r="V8" s="105"/>
      <c r="W8" s="105"/>
      <c r="X8" s="114" t="s">
        <v>44</v>
      </c>
      <c r="Y8" s="114"/>
      <c r="Z8" s="114"/>
      <c r="AA8" s="114"/>
      <c r="AB8" s="114"/>
      <c r="AC8" s="114"/>
      <c r="AD8" s="114"/>
      <c r="AE8" s="114"/>
      <c r="AF8" s="114"/>
      <c r="AG8" s="114"/>
      <c r="AH8" s="51">
        <f>COUNTIF(AH11:AH313,"○")</f>
        <v>71</v>
      </c>
      <c r="AI8" s="105" t="s">
        <v>1107</v>
      </c>
      <c r="AJ8" s="110" t="s">
        <v>1439</v>
      </c>
      <c r="AK8" s="50">
        <f ca="1">COUNTIF(AK11:AK313,"要連絡")</f>
        <v>0</v>
      </c>
      <c r="AL8" s="105" t="s">
        <v>1056</v>
      </c>
      <c r="AM8" s="112" t="s">
        <v>778</v>
      </c>
      <c r="AN8" s="107" t="s">
        <v>416</v>
      </c>
    </row>
    <row r="9" spans="1:40" ht="44" x14ac:dyDescent="0.2">
      <c r="A9" s="104"/>
      <c r="B9" s="106"/>
      <c r="C9" s="106"/>
      <c r="D9" s="106"/>
      <c r="E9" s="106"/>
      <c r="F9" s="106"/>
      <c r="G9" s="106"/>
      <c r="H9" s="32" t="s">
        <v>525</v>
      </c>
      <c r="I9" s="33" t="s">
        <v>518</v>
      </c>
      <c r="J9" s="33" t="s">
        <v>520</v>
      </c>
      <c r="K9" s="33" t="s">
        <v>519</v>
      </c>
      <c r="L9" s="106"/>
      <c r="M9" s="106"/>
      <c r="N9" s="106"/>
      <c r="O9" s="106"/>
      <c r="P9" s="106"/>
      <c r="Q9" s="106"/>
      <c r="R9" s="106"/>
      <c r="S9" s="106"/>
      <c r="T9" s="33" t="s">
        <v>779</v>
      </c>
      <c r="U9" s="33" t="s">
        <v>780</v>
      </c>
      <c r="V9" s="33" t="s">
        <v>781</v>
      </c>
      <c r="W9" s="33" t="s">
        <v>344</v>
      </c>
      <c r="X9" s="34" t="s">
        <v>269</v>
      </c>
      <c r="Y9" s="35" t="s">
        <v>45</v>
      </c>
      <c r="Z9" s="35" t="s">
        <v>46</v>
      </c>
      <c r="AA9" s="35" t="s">
        <v>47</v>
      </c>
      <c r="AB9" s="35" t="s">
        <v>48</v>
      </c>
      <c r="AC9" s="35" t="s">
        <v>49</v>
      </c>
      <c r="AD9" s="35" t="s">
        <v>50</v>
      </c>
      <c r="AE9" s="35" t="s">
        <v>51</v>
      </c>
      <c r="AF9" s="35" t="s">
        <v>52</v>
      </c>
      <c r="AG9" s="35" t="s">
        <v>53</v>
      </c>
      <c r="AH9" s="49" t="s">
        <v>618</v>
      </c>
      <c r="AI9" s="106"/>
      <c r="AJ9" s="111"/>
      <c r="AK9" s="49" t="s">
        <v>105</v>
      </c>
      <c r="AL9" s="109"/>
      <c r="AM9" s="113"/>
      <c r="AN9" s="108"/>
    </row>
    <row r="10" spans="1:40" ht="33.9" customHeight="1" x14ac:dyDescent="0.2">
      <c r="A10" s="37" t="s">
        <v>862</v>
      </c>
      <c r="B10" s="37" t="s">
        <v>878</v>
      </c>
      <c r="C10" s="43">
        <v>41730</v>
      </c>
      <c r="D10" s="38" t="s">
        <v>863</v>
      </c>
      <c r="E10" s="38" t="s">
        <v>864</v>
      </c>
      <c r="F10" s="39" t="s">
        <v>867</v>
      </c>
      <c r="G10" s="39" t="s">
        <v>868</v>
      </c>
      <c r="H10" s="40">
        <v>41730</v>
      </c>
      <c r="I10" s="41" t="s">
        <v>872</v>
      </c>
      <c r="J10" s="41" t="s">
        <v>873</v>
      </c>
      <c r="K10" s="41" t="s">
        <v>874</v>
      </c>
      <c r="L10" s="39" t="s">
        <v>865</v>
      </c>
      <c r="M10" s="39" t="s">
        <v>866</v>
      </c>
      <c r="N10" s="39" t="s">
        <v>869</v>
      </c>
      <c r="O10" s="38" t="s">
        <v>870</v>
      </c>
      <c r="P10" s="39" t="s">
        <v>871</v>
      </c>
      <c r="Q10" s="41" t="s">
        <v>876</v>
      </c>
      <c r="R10" s="41" t="s">
        <v>2067</v>
      </c>
      <c r="S10" s="39" t="s">
        <v>881</v>
      </c>
      <c r="T10" s="41" t="s">
        <v>877</v>
      </c>
      <c r="U10" s="41"/>
      <c r="V10" s="41"/>
      <c r="W10" s="41"/>
      <c r="X10" s="39" t="s">
        <v>879</v>
      </c>
      <c r="Y10" s="42" t="s">
        <v>912</v>
      </c>
      <c r="Z10" s="38"/>
      <c r="AA10" s="38"/>
      <c r="AB10" s="38"/>
      <c r="AC10" s="38"/>
      <c r="AD10" s="38"/>
      <c r="AE10" s="38"/>
      <c r="AF10" s="38"/>
      <c r="AG10" s="38"/>
      <c r="AH10" s="37" t="s">
        <v>880</v>
      </c>
      <c r="AI10" s="43">
        <v>41730</v>
      </c>
      <c r="AJ10" s="43">
        <f>DATE(YEAR(AI10)+3,MONTH(AI10),DAY(AI10))</f>
        <v>42826</v>
      </c>
      <c r="AK10" s="37" t="str">
        <f ca="1">IF(AH10="","抹消",IF((TODAY()-AI10-365*3+7*12)&gt;0,"要連絡","OK"))</f>
        <v>要連絡</v>
      </c>
      <c r="AL10" s="4" t="str">
        <f ca="1">IF(AK10="要連絡",
IF(TODAY()-AI10-365*3&gt;0,
CONCATENATE(TODAY()-AI10-365*3,"日経過"),
CONCATENATE("残り",-(TODAY()-AI10-365*3),"日")),"")</f>
        <v>2999日経過</v>
      </c>
      <c r="AM10" s="38"/>
      <c r="AN10" s="38"/>
    </row>
    <row r="11" spans="1:40" ht="33.9" customHeight="1" x14ac:dyDescent="0.2">
      <c r="A11" s="30">
        <v>1</v>
      </c>
      <c r="B11" s="36" t="s">
        <v>798</v>
      </c>
      <c r="C11" s="31">
        <v>39640</v>
      </c>
      <c r="D11" s="21" t="s">
        <v>667</v>
      </c>
      <c r="E11" s="21"/>
      <c r="F11" s="18" t="s">
        <v>509</v>
      </c>
      <c r="G11" s="18"/>
      <c r="H11" s="19"/>
      <c r="I11" s="20"/>
      <c r="J11" s="20"/>
      <c r="K11" s="20"/>
      <c r="L11" s="18" t="s">
        <v>598</v>
      </c>
      <c r="M11" s="18" t="s">
        <v>506</v>
      </c>
      <c r="N11" s="18" t="s">
        <v>1264</v>
      </c>
      <c r="O11" s="21" t="s">
        <v>1355</v>
      </c>
      <c r="P11" s="18" t="s">
        <v>306</v>
      </c>
      <c r="Q11" s="20" t="s">
        <v>875</v>
      </c>
      <c r="R11" s="20" t="s">
        <v>160</v>
      </c>
      <c r="S11" s="18" t="s">
        <v>861</v>
      </c>
      <c r="T11" s="20" t="s">
        <v>42</v>
      </c>
      <c r="U11" s="20"/>
      <c r="V11" s="20"/>
      <c r="W11" s="20"/>
      <c r="X11" s="18" t="s">
        <v>268</v>
      </c>
      <c r="Y11" s="47" t="s">
        <v>54</v>
      </c>
      <c r="Z11" s="46"/>
      <c r="AA11" s="46"/>
      <c r="AB11" s="46"/>
      <c r="AC11" s="46"/>
      <c r="AD11" s="46"/>
      <c r="AE11" s="46"/>
      <c r="AF11" s="46"/>
      <c r="AG11" s="46"/>
      <c r="AH11" s="21"/>
      <c r="AI11" s="31">
        <v>39664</v>
      </c>
      <c r="AJ11" s="31">
        <f>DATE(YEAR(AI11)+3,MONTH(AI11),DAY(AI11))</f>
        <v>40759</v>
      </c>
      <c r="AK11" s="30" t="str">
        <f ca="1">IF(AH11="","抹消",IF((TODAY()-AI11-365*3)&gt;0,"抹消手続き",
IF((TODAY()-AI11-365*3+7*12)&gt;0,"要連絡","OK")))</f>
        <v>抹消</v>
      </c>
      <c r="AL11" s="4" t="str">
        <f t="shared" ref="AL11:AL74" ca="1" si="0">IF(AK11="抹消手続き",CONCATENATE(TODAY()-AI11-365*3,"日経過"),
IF(AK11="要連絡",CONCATENATE("残り",-(TODAY()-AI11-365*3),"日"),""))</f>
        <v/>
      </c>
      <c r="AM11" s="4"/>
      <c r="AN11" s="4"/>
    </row>
    <row r="12" spans="1:40" ht="33.9" customHeight="1" x14ac:dyDescent="0.2">
      <c r="A12" s="17">
        <v>2</v>
      </c>
      <c r="B12" s="27" t="s">
        <v>799</v>
      </c>
      <c r="C12" s="22">
        <v>40898</v>
      </c>
      <c r="D12" s="4" t="s">
        <v>668</v>
      </c>
      <c r="E12" s="4"/>
      <c r="F12" s="2" t="s">
        <v>345</v>
      </c>
      <c r="G12" s="2"/>
      <c r="H12" s="3"/>
      <c r="I12" s="1"/>
      <c r="J12" s="1"/>
      <c r="K12" s="1"/>
      <c r="L12" s="2" t="s">
        <v>611</v>
      </c>
      <c r="M12" s="2" t="s">
        <v>463</v>
      </c>
      <c r="N12" s="2" t="s">
        <v>1265</v>
      </c>
      <c r="O12" s="4" t="s">
        <v>1356</v>
      </c>
      <c r="P12" s="24" t="s">
        <v>478</v>
      </c>
      <c r="Q12" s="1" t="s">
        <v>305</v>
      </c>
      <c r="R12" s="1" t="s">
        <v>161</v>
      </c>
      <c r="S12" s="2" t="s">
        <v>1578</v>
      </c>
      <c r="T12" s="1" t="s">
        <v>433</v>
      </c>
      <c r="U12" s="1"/>
      <c r="V12" s="1"/>
      <c r="W12" s="1"/>
      <c r="X12" s="2" t="s">
        <v>267</v>
      </c>
      <c r="Y12" s="2" t="s">
        <v>886</v>
      </c>
      <c r="Z12" s="2" t="s">
        <v>346</v>
      </c>
      <c r="AA12" s="46"/>
      <c r="AB12" s="46"/>
      <c r="AC12" s="46"/>
      <c r="AD12" s="46"/>
      <c r="AE12" s="46"/>
      <c r="AF12" s="46"/>
      <c r="AG12" s="46"/>
      <c r="AH12" s="17"/>
      <c r="AI12" s="22">
        <v>40903</v>
      </c>
      <c r="AJ12" s="31">
        <f t="shared" ref="AJ12:AJ16" si="1">DATE(YEAR(AI12)+3,MONTH(AI12),DAY(AI12))</f>
        <v>41999</v>
      </c>
      <c r="AK12" s="30" t="str">
        <f t="shared" ref="AK12:AK75" ca="1" si="2">IF(AH12="","抹消",IF((TODAY()-AI12-365*3)&gt;0,"抹消手続き",
IF((TODAY()-AI12-365*3+7*12)&gt;0,"要連絡","OK")))</f>
        <v>抹消</v>
      </c>
      <c r="AL12" s="4" t="str">
        <f t="shared" ca="1" si="0"/>
        <v/>
      </c>
      <c r="AM12" s="4"/>
      <c r="AN12" s="4"/>
    </row>
    <row r="13" spans="1:40" ht="33.9" customHeight="1" x14ac:dyDescent="0.2">
      <c r="A13" s="17">
        <v>3</v>
      </c>
      <c r="B13" s="27" t="s">
        <v>800</v>
      </c>
      <c r="C13" s="22">
        <v>40969</v>
      </c>
      <c r="D13" s="4" t="s">
        <v>669</v>
      </c>
      <c r="E13" s="4"/>
      <c r="F13" s="2" t="s">
        <v>490</v>
      </c>
      <c r="G13" s="2"/>
      <c r="H13" s="3">
        <v>40299</v>
      </c>
      <c r="I13" s="1" t="s">
        <v>521</v>
      </c>
      <c r="J13" s="1" t="s">
        <v>523</v>
      </c>
      <c r="K13" s="1">
        <v>3433</v>
      </c>
      <c r="L13" s="2" t="s">
        <v>612</v>
      </c>
      <c r="M13" s="2" t="s">
        <v>300</v>
      </c>
      <c r="N13" s="2" t="s">
        <v>1266</v>
      </c>
      <c r="O13" s="4" t="s">
        <v>1357</v>
      </c>
      <c r="P13" s="2" t="s">
        <v>307</v>
      </c>
      <c r="Q13" s="1" t="s">
        <v>365</v>
      </c>
      <c r="R13" s="1" t="s">
        <v>215</v>
      </c>
      <c r="S13" s="2" t="s">
        <v>1579</v>
      </c>
      <c r="T13" s="1" t="s">
        <v>42</v>
      </c>
      <c r="U13" s="1"/>
      <c r="V13" s="1"/>
      <c r="W13" s="1"/>
      <c r="X13" s="2" t="s">
        <v>266</v>
      </c>
      <c r="Y13" s="2" t="s">
        <v>887</v>
      </c>
      <c r="Z13" s="47" t="s">
        <v>1064</v>
      </c>
      <c r="AA13" s="46"/>
      <c r="AB13" s="46"/>
      <c r="AC13" s="46"/>
      <c r="AD13" s="46"/>
      <c r="AE13" s="46"/>
      <c r="AF13" s="46"/>
      <c r="AG13" s="46"/>
      <c r="AH13" s="17"/>
      <c r="AI13" s="22">
        <v>40976</v>
      </c>
      <c r="AJ13" s="31">
        <f t="shared" si="1"/>
        <v>42071</v>
      </c>
      <c r="AK13" s="30" t="str">
        <f t="shared" ca="1" si="2"/>
        <v>抹消</v>
      </c>
      <c r="AL13" s="4" t="str">
        <f t="shared" ca="1" si="0"/>
        <v/>
      </c>
      <c r="AM13" s="4"/>
      <c r="AN13" s="4"/>
    </row>
    <row r="14" spans="1:40" ht="33.9" customHeight="1" x14ac:dyDescent="0.2">
      <c r="A14" s="17">
        <v>4</v>
      </c>
      <c r="B14" s="27" t="s">
        <v>1559</v>
      </c>
      <c r="C14" s="22">
        <v>42065</v>
      </c>
      <c r="D14" s="4" t="s">
        <v>670</v>
      </c>
      <c r="E14" s="4" t="s">
        <v>947</v>
      </c>
      <c r="F14" s="2" t="s">
        <v>301</v>
      </c>
      <c r="G14" s="2" t="s">
        <v>949</v>
      </c>
      <c r="H14" s="3">
        <v>40959</v>
      </c>
      <c r="I14" s="1" t="s">
        <v>521</v>
      </c>
      <c r="J14" s="1" t="s">
        <v>530</v>
      </c>
      <c r="K14" s="5" t="s">
        <v>531</v>
      </c>
      <c r="L14" s="2" t="s">
        <v>604</v>
      </c>
      <c r="M14" s="2" t="s">
        <v>350</v>
      </c>
      <c r="N14" s="2" t="s">
        <v>1267</v>
      </c>
      <c r="O14" s="4" t="s">
        <v>1358</v>
      </c>
      <c r="P14" s="2" t="s">
        <v>308</v>
      </c>
      <c r="Q14" s="1" t="s">
        <v>305</v>
      </c>
      <c r="R14" s="1" t="s">
        <v>232</v>
      </c>
      <c r="S14" s="2" t="s">
        <v>1578</v>
      </c>
      <c r="T14" s="1"/>
      <c r="U14" s="1" t="s">
        <v>42</v>
      </c>
      <c r="V14" s="1"/>
      <c r="W14" s="1"/>
      <c r="X14" s="2" t="s">
        <v>265</v>
      </c>
      <c r="Y14" s="2" t="s">
        <v>943</v>
      </c>
      <c r="Z14" s="2" t="s">
        <v>944</v>
      </c>
      <c r="AA14" s="2" t="s">
        <v>1087</v>
      </c>
      <c r="AB14" s="46"/>
      <c r="AC14" s="46"/>
      <c r="AD14" s="46"/>
      <c r="AE14" s="46"/>
      <c r="AF14" s="46"/>
      <c r="AG14" s="46"/>
      <c r="AH14" s="17"/>
      <c r="AI14" s="22">
        <v>42071</v>
      </c>
      <c r="AJ14" s="31">
        <f t="shared" si="1"/>
        <v>43167</v>
      </c>
      <c r="AK14" s="30" t="str">
        <f t="shared" ca="1" si="2"/>
        <v>抹消</v>
      </c>
      <c r="AL14" s="4" t="str">
        <f t="shared" ca="1" si="0"/>
        <v/>
      </c>
      <c r="AM14" s="4"/>
      <c r="AN14" s="4"/>
    </row>
    <row r="15" spans="1:40" ht="33.9" customHeight="1" x14ac:dyDescent="0.2">
      <c r="A15" s="17">
        <v>5</v>
      </c>
      <c r="B15" s="27" t="s">
        <v>1560</v>
      </c>
      <c r="C15" s="22">
        <v>42065</v>
      </c>
      <c r="D15" s="4" t="s">
        <v>671</v>
      </c>
      <c r="E15" s="4" t="s">
        <v>948</v>
      </c>
      <c r="F15" s="2" t="s">
        <v>301</v>
      </c>
      <c r="G15" s="2" t="s">
        <v>949</v>
      </c>
      <c r="H15" s="3">
        <v>40959</v>
      </c>
      <c r="I15" s="1" t="s">
        <v>521</v>
      </c>
      <c r="J15" s="1" t="s">
        <v>530</v>
      </c>
      <c r="K15" s="5" t="s">
        <v>531</v>
      </c>
      <c r="L15" s="2" t="s">
        <v>604</v>
      </c>
      <c r="M15" s="2" t="s">
        <v>350</v>
      </c>
      <c r="N15" s="2" t="s">
        <v>1267</v>
      </c>
      <c r="O15" s="4" t="s">
        <v>1358</v>
      </c>
      <c r="P15" s="2" t="s">
        <v>308</v>
      </c>
      <c r="Q15" s="1" t="s">
        <v>305</v>
      </c>
      <c r="R15" s="1" t="s">
        <v>162</v>
      </c>
      <c r="S15" s="2" t="s">
        <v>1578</v>
      </c>
      <c r="T15" s="1"/>
      <c r="U15" s="1"/>
      <c r="V15" s="1"/>
      <c r="W15" s="1" t="s">
        <v>433</v>
      </c>
      <c r="X15" s="2" t="s">
        <v>264</v>
      </c>
      <c r="Y15" s="2" t="s">
        <v>888</v>
      </c>
      <c r="Z15" s="2" t="s">
        <v>945</v>
      </c>
      <c r="AA15" s="2" t="s">
        <v>1087</v>
      </c>
      <c r="AB15" s="46"/>
      <c r="AC15" s="46"/>
      <c r="AD15" s="46"/>
      <c r="AE15" s="46"/>
      <c r="AF15" s="46"/>
      <c r="AG15" s="46"/>
      <c r="AH15" s="17"/>
      <c r="AI15" s="22">
        <v>42071</v>
      </c>
      <c r="AJ15" s="31">
        <f t="shared" si="1"/>
        <v>43167</v>
      </c>
      <c r="AK15" s="30" t="str">
        <f t="shared" ca="1" si="2"/>
        <v>抹消</v>
      </c>
      <c r="AL15" s="4" t="str">
        <f t="shared" ca="1" si="0"/>
        <v/>
      </c>
      <c r="AM15" s="4"/>
      <c r="AN15" s="4"/>
    </row>
    <row r="16" spans="1:40" ht="33.9" customHeight="1" x14ac:dyDescent="0.2">
      <c r="A16" s="17">
        <v>6</v>
      </c>
      <c r="B16" s="27" t="s">
        <v>801</v>
      </c>
      <c r="C16" s="22">
        <v>40987</v>
      </c>
      <c r="D16" s="4" t="s">
        <v>672</v>
      </c>
      <c r="E16" s="4"/>
      <c r="F16" s="2" t="s">
        <v>367</v>
      </c>
      <c r="G16" s="2"/>
      <c r="H16" s="3">
        <v>41040</v>
      </c>
      <c r="I16" s="1" t="s">
        <v>521</v>
      </c>
      <c r="J16" s="1" t="s">
        <v>915</v>
      </c>
      <c r="K16" s="1">
        <v>2298</v>
      </c>
      <c r="L16" s="2" t="s">
        <v>610</v>
      </c>
      <c r="M16" s="2" t="s">
        <v>351</v>
      </c>
      <c r="N16" s="2" t="s">
        <v>1268</v>
      </c>
      <c r="O16" s="4" t="s">
        <v>1359</v>
      </c>
      <c r="P16" s="24" t="s">
        <v>504</v>
      </c>
      <c r="Q16" s="1" t="s">
        <v>305</v>
      </c>
      <c r="R16" s="1" t="s">
        <v>163</v>
      </c>
      <c r="S16" s="2" t="s">
        <v>1579</v>
      </c>
      <c r="T16" s="1" t="s">
        <v>42</v>
      </c>
      <c r="U16" s="1"/>
      <c r="V16" s="1"/>
      <c r="W16" s="1"/>
      <c r="X16" s="2" t="s">
        <v>71</v>
      </c>
      <c r="Y16" s="2" t="s">
        <v>889</v>
      </c>
      <c r="Z16" s="47" t="s">
        <v>1063</v>
      </c>
      <c r="AA16" s="46"/>
      <c r="AB16" s="46"/>
      <c r="AC16" s="46"/>
      <c r="AD16" s="46"/>
      <c r="AE16" s="46"/>
      <c r="AF16" s="46"/>
      <c r="AG16" s="46"/>
      <c r="AH16" s="17"/>
      <c r="AI16" s="22">
        <v>41002</v>
      </c>
      <c r="AJ16" s="31">
        <f t="shared" si="1"/>
        <v>42097</v>
      </c>
      <c r="AK16" s="30" t="str">
        <f t="shared" ca="1" si="2"/>
        <v>抹消</v>
      </c>
      <c r="AL16" s="4" t="str">
        <f t="shared" ca="1" si="0"/>
        <v/>
      </c>
      <c r="AM16" s="4"/>
      <c r="AN16" s="4"/>
    </row>
    <row r="17" spans="1:40" ht="33.9" customHeight="1" x14ac:dyDescent="0.2">
      <c r="A17" s="17">
        <v>7</v>
      </c>
      <c r="B17" s="27" t="s">
        <v>2214</v>
      </c>
      <c r="C17" s="22">
        <v>45357</v>
      </c>
      <c r="D17" s="4" t="s">
        <v>673</v>
      </c>
      <c r="E17" s="4" t="s">
        <v>950</v>
      </c>
      <c r="F17" s="2" t="s">
        <v>2159</v>
      </c>
      <c r="G17" s="2" t="s">
        <v>1468</v>
      </c>
      <c r="H17" s="3">
        <v>44331</v>
      </c>
      <c r="I17" s="1" t="s">
        <v>521</v>
      </c>
      <c r="J17" s="1" t="s">
        <v>2215</v>
      </c>
      <c r="K17" s="5" t="s">
        <v>529</v>
      </c>
      <c r="L17" s="2" t="s">
        <v>602</v>
      </c>
      <c r="M17" s="2" t="s">
        <v>352</v>
      </c>
      <c r="N17" s="2" t="s">
        <v>1269</v>
      </c>
      <c r="O17" s="4" t="s">
        <v>1360</v>
      </c>
      <c r="P17" s="2" t="s">
        <v>309</v>
      </c>
      <c r="Q17" s="1" t="s">
        <v>305</v>
      </c>
      <c r="R17" s="1" t="s">
        <v>2041</v>
      </c>
      <c r="S17" s="2" t="s">
        <v>1573</v>
      </c>
      <c r="T17" s="1" t="s">
        <v>42</v>
      </c>
      <c r="U17" s="1"/>
      <c r="V17" s="1"/>
      <c r="W17" s="1"/>
      <c r="X17" s="2" t="s">
        <v>261</v>
      </c>
      <c r="Y17" s="2" t="s">
        <v>890</v>
      </c>
      <c r="Z17" s="2" t="s">
        <v>952</v>
      </c>
      <c r="AA17" s="2" t="s">
        <v>1469</v>
      </c>
      <c r="AB17" s="2" t="s">
        <v>1817</v>
      </c>
      <c r="AC17" s="2" t="s">
        <v>2342</v>
      </c>
      <c r="AD17" s="4"/>
      <c r="AE17" s="4"/>
      <c r="AF17" s="4"/>
      <c r="AG17" s="4"/>
      <c r="AH17" s="17" t="s">
        <v>619</v>
      </c>
      <c r="AI17" s="22">
        <v>45366</v>
      </c>
      <c r="AJ17" s="31">
        <f>DATE(YEAR(AI17)+3,MONTH(AI17),DAY(AI17))</f>
        <v>46461</v>
      </c>
      <c r="AK17" s="30" t="str">
        <f t="shared" ca="1" si="2"/>
        <v>OK</v>
      </c>
      <c r="AL17" s="4" t="str">
        <f t="shared" ca="1" si="0"/>
        <v/>
      </c>
      <c r="AM17" s="4"/>
      <c r="AN17" s="4"/>
    </row>
    <row r="18" spans="1:40" ht="33.9" customHeight="1" x14ac:dyDescent="0.2">
      <c r="A18" s="17">
        <v>8</v>
      </c>
      <c r="B18" s="27" t="s">
        <v>2217</v>
      </c>
      <c r="C18" s="22">
        <v>45357</v>
      </c>
      <c r="D18" s="4" t="s">
        <v>674</v>
      </c>
      <c r="E18" s="4" t="s">
        <v>951</v>
      </c>
      <c r="F18" s="2" t="s">
        <v>2160</v>
      </c>
      <c r="G18" s="2" t="s">
        <v>1467</v>
      </c>
      <c r="H18" s="3">
        <v>44331</v>
      </c>
      <c r="I18" s="1" t="s">
        <v>521</v>
      </c>
      <c r="J18" s="1" t="s">
        <v>2216</v>
      </c>
      <c r="K18" s="5" t="s">
        <v>529</v>
      </c>
      <c r="L18" s="2" t="s">
        <v>602</v>
      </c>
      <c r="M18" s="2" t="s">
        <v>352</v>
      </c>
      <c r="N18" s="2" t="s">
        <v>1269</v>
      </c>
      <c r="O18" s="4" t="s">
        <v>1360</v>
      </c>
      <c r="P18" s="2" t="s">
        <v>946</v>
      </c>
      <c r="Q18" s="1" t="s">
        <v>305</v>
      </c>
      <c r="R18" s="1" t="s">
        <v>2042</v>
      </c>
      <c r="S18" s="2" t="s">
        <v>1573</v>
      </c>
      <c r="T18" s="1" t="s">
        <v>42</v>
      </c>
      <c r="U18" s="1"/>
      <c r="V18" s="1"/>
      <c r="W18" s="1"/>
      <c r="X18" s="2" t="s">
        <v>260</v>
      </c>
      <c r="Y18" s="2" t="s">
        <v>891</v>
      </c>
      <c r="Z18" s="2" t="s">
        <v>953</v>
      </c>
      <c r="AA18" s="2" t="s">
        <v>1470</v>
      </c>
      <c r="AB18" s="2" t="s">
        <v>1818</v>
      </c>
      <c r="AC18" s="2" t="s">
        <v>2343</v>
      </c>
      <c r="AD18" s="4"/>
      <c r="AE18" s="4"/>
      <c r="AF18" s="4"/>
      <c r="AG18" s="4"/>
      <c r="AH18" s="17" t="s">
        <v>619</v>
      </c>
      <c r="AI18" s="22">
        <v>45366</v>
      </c>
      <c r="AJ18" s="31">
        <f t="shared" ref="AJ18:AJ19" si="3">DATE(YEAR(AI18)+3,MONTH(AI18),DAY(AI18))</f>
        <v>46461</v>
      </c>
      <c r="AK18" s="30" t="str">
        <f t="shared" ca="1" si="2"/>
        <v>OK</v>
      </c>
      <c r="AL18" s="4" t="str">
        <f t="shared" ca="1" si="0"/>
        <v/>
      </c>
      <c r="AM18" s="4"/>
      <c r="AN18" s="4"/>
    </row>
    <row r="19" spans="1:40" ht="33.9" customHeight="1" x14ac:dyDescent="0.2">
      <c r="A19" s="17">
        <v>9</v>
      </c>
      <c r="B19" s="27" t="s">
        <v>1561</v>
      </c>
      <c r="C19" s="22">
        <v>43167</v>
      </c>
      <c r="D19" s="4" t="s">
        <v>675</v>
      </c>
      <c r="E19" s="4" t="s">
        <v>954</v>
      </c>
      <c r="F19" s="2" t="s">
        <v>1463</v>
      </c>
      <c r="G19" s="2" t="s">
        <v>1464</v>
      </c>
      <c r="H19" s="3">
        <v>42917</v>
      </c>
      <c r="I19" s="1" t="s">
        <v>521</v>
      </c>
      <c r="J19" s="1" t="s">
        <v>1189</v>
      </c>
      <c r="K19" s="1">
        <v>2329</v>
      </c>
      <c r="L19" s="2" t="s">
        <v>609</v>
      </c>
      <c r="M19" s="2" t="s">
        <v>353</v>
      </c>
      <c r="N19" s="2" t="s">
        <v>1270</v>
      </c>
      <c r="O19" s="4" t="s">
        <v>1361</v>
      </c>
      <c r="P19" s="2" t="s">
        <v>310</v>
      </c>
      <c r="Q19" s="1" t="s">
        <v>305</v>
      </c>
      <c r="R19" s="1" t="s">
        <v>164</v>
      </c>
      <c r="S19" s="2" t="s">
        <v>1578</v>
      </c>
      <c r="T19" s="1"/>
      <c r="U19" s="1" t="s">
        <v>42</v>
      </c>
      <c r="V19" s="1"/>
      <c r="W19" s="1"/>
      <c r="X19" s="2" t="s">
        <v>259</v>
      </c>
      <c r="Y19" s="2" t="s">
        <v>892</v>
      </c>
      <c r="Z19" s="2" t="s">
        <v>1465</v>
      </c>
      <c r="AA19" s="2" t="s">
        <v>1466</v>
      </c>
      <c r="AB19" s="2" t="s">
        <v>1849</v>
      </c>
      <c r="AC19" s="4"/>
      <c r="AD19" s="4"/>
      <c r="AE19" s="4"/>
      <c r="AF19" s="4"/>
      <c r="AG19" s="4"/>
      <c r="AH19" s="17"/>
      <c r="AI19" s="22">
        <v>43167</v>
      </c>
      <c r="AJ19" s="31">
        <f t="shared" si="3"/>
        <v>44263</v>
      </c>
      <c r="AK19" s="30" t="str">
        <f t="shared" ca="1" si="2"/>
        <v>抹消</v>
      </c>
      <c r="AL19" s="4" t="str">
        <f t="shared" ca="1" si="0"/>
        <v/>
      </c>
      <c r="AM19" s="4"/>
      <c r="AN19" s="4" t="s">
        <v>1843</v>
      </c>
    </row>
    <row r="20" spans="1:40" ht="33.9" customHeight="1" x14ac:dyDescent="0.2">
      <c r="A20" s="17">
        <v>10</v>
      </c>
      <c r="B20" s="27" t="s">
        <v>802</v>
      </c>
      <c r="C20" s="22">
        <v>40970</v>
      </c>
      <c r="D20" s="4" t="s">
        <v>676</v>
      </c>
      <c r="E20" s="4"/>
      <c r="F20" s="2" t="s">
        <v>302</v>
      </c>
      <c r="G20" s="2"/>
      <c r="H20" s="3">
        <v>41091</v>
      </c>
      <c r="I20" s="1" t="s">
        <v>521</v>
      </c>
      <c r="J20" s="1" t="s">
        <v>527</v>
      </c>
      <c r="K20" s="1">
        <v>2329</v>
      </c>
      <c r="L20" s="2" t="s">
        <v>609</v>
      </c>
      <c r="M20" s="2" t="s">
        <v>353</v>
      </c>
      <c r="N20" s="2" t="s">
        <v>1270</v>
      </c>
      <c r="O20" s="4" t="s">
        <v>1361</v>
      </c>
      <c r="P20" s="2" t="s">
        <v>310</v>
      </c>
      <c r="Q20" s="1" t="s">
        <v>305</v>
      </c>
      <c r="R20" s="1" t="s">
        <v>165</v>
      </c>
      <c r="S20" s="2" t="s">
        <v>1579</v>
      </c>
      <c r="T20" s="1"/>
      <c r="U20" s="1" t="s">
        <v>42</v>
      </c>
      <c r="V20" s="1"/>
      <c r="W20" s="1"/>
      <c r="X20" s="2" t="s">
        <v>258</v>
      </c>
      <c r="Y20" s="2" t="s">
        <v>893</v>
      </c>
      <c r="Z20" s="47" t="s">
        <v>1064</v>
      </c>
      <c r="AA20" s="46"/>
      <c r="AB20" s="46"/>
      <c r="AC20" s="46"/>
      <c r="AD20" s="46"/>
      <c r="AE20" s="46"/>
      <c r="AF20" s="46"/>
      <c r="AG20" s="46"/>
      <c r="AH20" s="17"/>
      <c r="AI20" s="22">
        <v>40976</v>
      </c>
      <c r="AJ20" s="31">
        <f>DATE(YEAR(AI20)+3,MONTH(AI20),DAY(AI20))</f>
        <v>42071</v>
      </c>
      <c r="AK20" s="30" t="str">
        <f t="shared" ca="1" si="2"/>
        <v>抹消</v>
      </c>
      <c r="AL20" s="4" t="str">
        <f t="shared" ca="1" si="0"/>
        <v/>
      </c>
      <c r="AM20" s="4"/>
      <c r="AN20" s="4" t="s">
        <v>1075</v>
      </c>
    </row>
    <row r="21" spans="1:40" ht="33.9" customHeight="1" x14ac:dyDescent="0.2">
      <c r="A21" s="17">
        <v>11</v>
      </c>
      <c r="B21" s="27" t="s">
        <v>803</v>
      </c>
      <c r="C21" s="22">
        <v>39645</v>
      </c>
      <c r="D21" s="4" t="s">
        <v>677</v>
      </c>
      <c r="E21" s="4"/>
      <c r="F21" s="2" t="s">
        <v>510</v>
      </c>
      <c r="G21" s="2"/>
      <c r="H21" s="3"/>
      <c r="I21" s="1"/>
      <c r="J21" s="1"/>
      <c r="K21" s="1"/>
      <c r="L21" s="2" t="s">
        <v>608</v>
      </c>
      <c r="M21" s="2" t="s">
        <v>507</v>
      </c>
      <c r="N21" s="2" t="s">
        <v>1271</v>
      </c>
      <c r="O21" s="4" t="s">
        <v>1362</v>
      </c>
      <c r="P21" s="2" t="s">
        <v>379</v>
      </c>
      <c r="Q21" s="1" t="s">
        <v>305</v>
      </c>
      <c r="R21" s="1" t="s">
        <v>166</v>
      </c>
      <c r="S21" s="2" t="s">
        <v>1573</v>
      </c>
      <c r="T21" s="1" t="s">
        <v>433</v>
      </c>
      <c r="U21" s="1"/>
      <c r="V21" s="1"/>
      <c r="W21" s="1"/>
      <c r="X21" s="2" t="s">
        <v>262</v>
      </c>
      <c r="Y21" s="2" t="s">
        <v>55</v>
      </c>
      <c r="Z21" s="46"/>
      <c r="AA21" s="46"/>
      <c r="AB21" s="46"/>
      <c r="AC21" s="46"/>
      <c r="AD21" s="46"/>
      <c r="AE21" s="46"/>
      <c r="AF21" s="46"/>
      <c r="AG21" s="46"/>
      <c r="AH21" s="4"/>
      <c r="AI21" s="22">
        <v>39664</v>
      </c>
      <c r="AJ21" s="31">
        <f t="shared" ref="AJ21" si="4">DATE(YEAR(AI21)+3,MONTH(AI21),DAY(AI21))</f>
        <v>40759</v>
      </c>
      <c r="AK21" s="30" t="str">
        <f t="shared" ca="1" si="2"/>
        <v>抹消</v>
      </c>
      <c r="AL21" s="4" t="str">
        <f t="shared" ca="1" si="0"/>
        <v/>
      </c>
      <c r="AM21" s="4"/>
      <c r="AN21" s="4"/>
    </row>
    <row r="22" spans="1:40" ht="33.9" customHeight="1" x14ac:dyDescent="0.2">
      <c r="A22" s="17">
        <v>12</v>
      </c>
      <c r="B22" s="27" t="s">
        <v>804</v>
      </c>
      <c r="C22" s="22">
        <v>39645</v>
      </c>
      <c r="D22" s="4" t="s">
        <v>678</v>
      </c>
      <c r="E22" s="4"/>
      <c r="F22" s="2" t="s">
        <v>303</v>
      </c>
      <c r="G22" s="2"/>
      <c r="H22" s="3"/>
      <c r="I22" s="1"/>
      <c r="J22" s="1"/>
      <c r="K22" s="1"/>
      <c r="L22" s="2" t="s">
        <v>608</v>
      </c>
      <c r="M22" s="2" t="s">
        <v>354</v>
      </c>
      <c r="N22" s="2" t="s">
        <v>1271</v>
      </c>
      <c r="O22" s="4" t="s">
        <v>1362</v>
      </c>
      <c r="P22" s="2" t="s">
        <v>311</v>
      </c>
      <c r="Q22" s="1" t="s">
        <v>305</v>
      </c>
      <c r="R22" s="1" t="s">
        <v>167</v>
      </c>
      <c r="S22" s="2" t="s">
        <v>1578</v>
      </c>
      <c r="T22" s="1" t="s">
        <v>433</v>
      </c>
      <c r="U22" s="1"/>
      <c r="V22" s="1"/>
      <c r="W22" s="1"/>
      <c r="X22" s="2" t="s">
        <v>263</v>
      </c>
      <c r="Y22" s="2" t="s">
        <v>55</v>
      </c>
      <c r="Z22" s="46"/>
      <c r="AA22" s="46"/>
      <c r="AB22" s="46"/>
      <c r="AC22" s="46"/>
      <c r="AD22" s="46"/>
      <c r="AE22" s="46"/>
      <c r="AF22" s="46"/>
      <c r="AG22" s="46"/>
      <c r="AH22" s="4"/>
      <c r="AI22" s="22">
        <v>39664</v>
      </c>
      <c r="AJ22" s="31">
        <f>DATE(YEAR(AI22)+3,MONTH(AI22),DAY(AI22))</f>
        <v>40759</v>
      </c>
      <c r="AK22" s="30" t="str">
        <f t="shared" ca="1" si="2"/>
        <v>抹消</v>
      </c>
      <c r="AL22" s="4" t="str">
        <f t="shared" ca="1" si="0"/>
        <v/>
      </c>
      <c r="AM22" s="4"/>
      <c r="AN22" s="4"/>
    </row>
    <row r="23" spans="1:40" ht="33.9" customHeight="1" x14ac:dyDescent="0.2">
      <c r="A23" s="17">
        <v>13</v>
      </c>
      <c r="B23" s="27" t="s">
        <v>1851</v>
      </c>
      <c r="C23" s="22">
        <v>43187</v>
      </c>
      <c r="D23" s="4" t="s">
        <v>679</v>
      </c>
      <c r="E23" s="4" t="s">
        <v>955</v>
      </c>
      <c r="F23" s="2" t="s">
        <v>1504</v>
      </c>
      <c r="G23" s="2" t="s">
        <v>1505</v>
      </c>
      <c r="H23" s="3">
        <v>42248</v>
      </c>
      <c r="I23" s="1" t="s">
        <v>521</v>
      </c>
      <c r="J23" s="1" t="s">
        <v>993</v>
      </c>
      <c r="K23" s="1">
        <v>2046</v>
      </c>
      <c r="L23" s="2" t="s">
        <v>607</v>
      </c>
      <c r="M23" s="2" t="s">
        <v>505</v>
      </c>
      <c r="N23" s="2" t="s">
        <v>1272</v>
      </c>
      <c r="O23" s="4" t="s">
        <v>1363</v>
      </c>
      <c r="P23" s="2" t="s">
        <v>312</v>
      </c>
      <c r="Q23" s="1" t="s">
        <v>305</v>
      </c>
      <c r="R23" s="1" t="s">
        <v>168</v>
      </c>
      <c r="S23" s="2" t="s">
        <v>1578</v>
      </c>
      <c r="T23" s="1" t="s">
        <v>42</v>
      </c>
      <c r="U23" s="1"/>
      <c r="V23" s="1"/>
      <c r="W23" s="1"/>
      <c r="X23" s="2" t="s">
        <v>256</v>
      </c>
      <c r="Y23" s="2" t="s">
        <v>894</v>
      </c>
      <c r="Z23" s="2" t="s">
        <v>1506</v>
      </c>
      <c r="AA23" s="2" t="s">
        <v>1507</v>
      </c>
      <c r="AB23" s="2" t="s">
        <v>1852</v>
      </c>
      <c r="AC23" s="4"/>
      <c r="AD23" s="4"/>
      <c r="AE23" s="4"/>
      <c r="AF23" s="4"/>
      <c r="AG23" s="4"/>
      <c r="AH23" s="17"/>
      <c r="AI23" s="22">
        <v>43193</v>
      </c>
      <c r="AJ23" s="31">
        <f>DATE(YEAR(AI23)+3,MONTH(AI23),DAY(AI23))</f>
        <v>44289</v>
      </c>
      <c r="AK23" s="30" t="str">
        <f t="shared" ca="1" si="2"/>
        <v>抹消</v>
      </c>
      <c r="AL23" s="4" t="str">
        <f t="shared" ca="1" si="0"/>
        <v/>
      </c>
      <c r="AM23" s="4"/>
      <c r="AN23" s="2"/>
    </row>
    <row r="24" spans="1:40" ht="33.9" customHeight="1" x14ac:dyDescent="0.2">
      <c r="A24" s="17">
        <v>14</v>
      </c>
      <c r="B24" s="27" t="s">
        <v>2218</v>
      </c>
      <c r="C24" s="22">
        <v>45358</v>
      </c>
      <c r="D24" s="4" t="s">
        <v>680</v>
      </c>
      <c r="E24" s="4" t="s">
        <v>956</v>
      </c>
      <c r="F24" s="2" t="s">
        <v>2161</v>
      </c>
      <c r="G24" s="2" t="s">
        <v>1489</v>
      </c>
      <c r="H24" s="3">
        <v>44450</v>
      </c>
      <c r="I24" s="1" t="s">
        <v>521</v>
      </c>
      <c r="J24" s="1" t="s">
        <v>1951</v>
      </c>
      <c r="K24" s="1">
        <v>4262</v>
      </c>
      <c r="L24" s="2" t="s">
        <v>599</v>
      </c>
      <c r="M24" s="2" t="s">
        <v>2199</v>
      </c>
      <c r="N24" s="2" t="s">
        <v>1273</v>
      </c>
      <c r="O24" s="4" t="s">
        <v>1364</v>
      </c>
      <c r="P24" s="2" t="s">
        <v>313</v>
      </c>
      <c r="Q24" s="1" t="s">
        <v>305</v>
      </c>
      <c r="R24" s="1" t="s">
        <v>2043</v>
      </c>
      <c r="S24" s="2" t="s">
        <v>1579</v>
      </c>
      <c r="T24" s="1" t="s">
        <v>42</v>
      </c>
      <c r="U24" s="1"/>
      <c r="V24" s="1"/>
      <c r="W24" s="1"/>
      <c r="X24" s="2" t="s">
        <v>255</v>
      </c>
      <c r="Y24" s="2" t="s">
        <v>895</v>
      </c>
      <c r="Z24" s="2" t="s">
        <v>1490</v>
      </c>
      <c r="AA24" s="2" t="s">
        <v>1491</v>
      </c>
      <c r="AB24" s="2" t="s">
        <v>1842</v>
      </c>
      <c r="AC24" s="2" t="s">
        <v>2344</v>
      </c>
      <c r="AD24" s="4"/>
      <c r="AE24" s="4"/>
      <c r="AF24" s="4"/>
      <c r="AG24" s="4"/>
      <c r="AH24" s="17" t="s">
        <v>619</v>
      </c>
      <c r="AI24" s="22">
        <v>45366</v>
      </c>
      <c r="AJ24" s="31">
        <f>DATE(YEAR(AI24)+3,MONTH(AI24),DAY(AI24))</f>
        <v>46461</v>
      </c>
      <c r="AK24" s="30" t="str">
        <f t="shared" ca="1" si="2"/>
        <v>OK</v>
      </c>
      <c r="AL24" s="4" t="str">
        <f t="shared" ca="1" si="0"/>
        <v/>
      </c>
      <c r="AM24" s="4"/>
      <c r="AN24" s="4"/>
    </row>
    <row r="25" spans="1:40" ht="33.9" customHeight="1" x14ac:dyDescent="0.2">
      <c r="A25" s="17">
        <v>15</v>
      </c>
      <c r="B25" s="27" t="s">
        <v>2219</v>
      </c>
      <c r="C25" s="22">
        <v>45338</v>
      </c>
      <c r="D25" s="4" t="s">
        <v>681</v>
      </c>
      <c r="E25" s="4" t="s">
        <v>957</v>
      </c>
      <c r="F25" s="2" t="s">
        <v>2162</v>
      </c>
      <c r="G25" s="2" t="s">
        <v>1816</v>
      </c>
      <c r="H25" s="3">
        <v>44506</v>
      </c>
      <c r="I25" s="1" t="s">
        <v>521</v>
      </c>
      <c r="J25" s="1" t="s">
        <v>1951</v>
      </c>
      <c r="K25" s="5" t="s">
        <v>528</v>
      </c>
      <c r="L25" s="2" t="s">
        <v>606</v>
      </c>
      <c r="M25" s="2" t="s">
        <v>355</v>
      </c>
      <c r="N25" s="2" t="s">
        <v>1274</v>
      </c>
      <c r="O25" s="4" t="s">
        <v>1365</v>
      </c>
      <c r="P25" s="2" t="s">
        <v>314</v>
      </c>
      <c r="Q25" s="1" t="s">
        <v>305</v>
      </c>
      <c r="R25" s="1" t="s">
        <v>2044</v>
      </c>
      <c r="S25" s="2" t="s">
        <v>1578</v>
      </c>
      <c r="T25" s="1" t="s">
        <v>42</v>
      </c>
      <c r="U25" s="1"/>
      <c r="V25" s="1"/>
      <c r="W25" s="1"/>
      <c r="X25" s="2" t="s">
        <v>254</v>
      </c>
      <c r="Y25" s="2" t="s">
        <v>896</v>
      </c>
      <c r="Z25" s="2" t="s">
        <v>1471</v>
      </c>
      <c r="AA25" s="2" t="s">
        <v>1472</v>
      </c>
      <c r="AB25" s="2" t="s">
        <v>1822</v>
      </c>
      <c r="AC25" s="2" t="s">
        <v>2345</v>
      </c>
      <c r="AD25" s="4"/>
      <c r="AE25" s="4"/>
      <c r="AF25" s="4"/>
      <c r="AG25" s="4"/>
      <c r="AH25" s="17" t="s">
        <v>619</v>
      </c>
      <c r="AI25" s="22">
        <v>45366</v>
      </c>
      <c r="AJ25" s="31">
        <f t="shared" ref="AJ25:AJ26" si="5">DATE(YEAR(AI25)+3,MONTH(AI25),DAY(AI25))</f>
        <v>46461</v>
      </c>
      <c r="AK25" s="30" t="str">
        <f t="shared" ca="1" si="2"/>
        <v>OK</v>
      </c>
      <c r="AL25" s="4" t="str">
        <f t="shared" ca="1" si="0"/>
        <v/>
      </c>
      <c r="AM25" s="4"/>
      <c r="AN25" s="4"/>
    </row>
    <row r="26" spans="1:40" ht="33.9" customHeight="1" x14ac:dyDescent="0.2">
      <c r="A26" s="17">
        <v>16</v>
      </c>
      <c r="B26" s="27" t="s">
        <v>2220</v>
      </c>
      <c r="C26" s="22">
        <v>45338</v>
      </c>
      <c r="D26" s="4" t="s">
        <v>682</v>
      </c>
      <c r="E26" s="4" t="s">
        <v>958</v>
      </c>
      <c r="F26" s="2" t="s">
        <v>2162</v>
      </c>
      <c r="G26" s="2" t="s">
        <v>1816</v>
      </c>
      <c r="H26" s="3">
        <v>44506</v>
      </c>
      <c r="I26" s="1" t="s">
        <v>521</v>
      </c>
      <c r="J26" s="1" t="s">
        <v>1951</v>
      </c>
      <c r="K26" s="5" t="s">
        <v>528</v>
      </c>
      <c r="L26" s="2" t="s">
        <v>606</v>
      </c>
      <c r="M26" s="2" t="s">
        <v>355</v>
      </c>
      <c r="N26" s="2" t="s">
        <v>1274</v>
      </c>
      <c r="O26" s="4" t="s">
        <v>1365</v>
      </c>
      <c r="P26" s="2" t="s">
        <v>314</v>
      </c>
      <c r="Q26" s="1" t="s">
        <v>305</v>
      </c>
      <c r="R26" s="1" t="s">
        <v>2045</v>
      </c>
      <c r="S26" s="2" t="s">
        <v>1578</v>
      </c>
      <c r="T26" s="1" t="s">
        <v>42</v>
      </c>
      <c r="U26" s="1"/>
      <c r="V26" s="1"/>
      <c r="W26" s="1"/>
      <c r="X26" s="2" t="s">
        <v>253</v>
      </c>
      <c r="Y26" s="2" t="s">
        <v>897</v>
      </c>
      <c r="Z26" s="2" t="s">
        <v>959</v>
      </c>
      <c r="AA26" s="2" t="s">
        <v>1473</v>
      </c>
      <c r="AB26" s="2" t="s">
        <v>1821</v>
      </c>
      <c r="AC26" s="2" t="s">
        <v>2346</v>
      </c>
      <c r="AD26" s="4"/>
      <c r="AE26" s="4"/>
      <c r="AF26" s="4"/>
      <c r="AG26" s="4"/>
      <c r="AH26" s="17" t="s">
        <v>619</v>
      </c>
      <c r="AI26" s="22">
        <v>45366</v>
      </c>
      <c r="AJ26" s="31">
        <f t="shared" si="5"/>
        <v>46461</v>
      </c>
      <c r="AK26" s="30" t="str">
        <f t="shared" ca="1" si="2"/>
        <v>OK</v>
      </c>
      <c r="AL26" s="4" t="str">
        <f t="shared" ca="1" si="0"/>
        <v/>
      </c>
      <c r="AM26" s="4"/>
      <c r="AN26" s="4"/>
    </row>
    <row r="27" spans="1:40" ht="33.9" customHeight="1" x14ac:dyDescent="0.2">
      <c r="A27" s="17">
        <v>17</v>
      </c>
      <c r="B27" s="27" t="s">
        <v>805</v>
      </c>
      <c r="C27" s="22">
        <v>40970</v>
      </c>
      <c r="D27" s="4" t="s">
        <v>683</v>
      </c>
      <c r="E27" s="4"/>
      <c r="F27" s="2" t="s">
        <v>368</v>
      </c>
      <c r="G27" s="2"/>
      <c r="H27" s="3">
        <v>40623</v>
      </c>
      <c r="I27" s="1" t="s">
        <v>521</v>
      </c>
      <c r="J27" s="1" t="s">
        <v>527</v>
      </c>
      <c r="K27" s="1">
        <v>3564</v>
      </c>
      <c r="L27" s="2" t="s">
        <v>605</v>
      </c>
      <c r="M27" s="2" t="s">
        <v>935</v>
      </c>
      <c r="N27" s="2" t="s">
        <v>1275</v>
      </c>
      <c r="O27" s="4" t="s">
        <v>1366</v>
      </c>
      <c r="P27" s="24" t="s">
        <v>424</v>
      </c>
      <c r="Q27" s="1" t="s">
        <v>305</v>
      </c>
      <c r="R27" s="1" t="s">
        <v>169</v>
      </c>
      <c r="S27" s="2" t="s">
        <v>1578</v>
      </c>
      <c r="T27" s="1" t="s">
        <v>42</v>
      </c>
      <c r="U27" s="1"/>
      <c r="V27" s="1"/>
      <c r="W27" s="1"/>
      <c r="X27" s="2" t="s">
        <v>251</v>
      </c>
      <c r="Y27" s="2" t="s">
        <v>58</v>
      </c>
      <c r="Z27" s="2" t="s">
        <v>962</v>
      </c>
      <c r="AA27" s="47" t="s">
        <v>1064</v>
      </c>
      <c r="AB27" s="46"/>
      <c r="AC27" s="46"/>
      <c r="AD27" s="46"/>
      <c r="AE27" s="46"/>
      <c r="AF27" s="46"/>
      <c r="AG27" s="46"/>
      <c r="AH27" s="17"/>
      <c r="AI27" s="22">
        <v>40976</v>
      </c>
      <c r="AJ27" s="31">
        <f t="shared" ref="AJ27:AJ34" si="6">DATE(YEAR(AI27)+3,MONTH(AI27),DAY(AI27))</f>
        <v>42071</v>
      </c>
      <c r="AK27" s="30" t="str">
        <f t="shared" ca="1" si="2"/>
        <v>抹消</v>
      </c>
      <c r="AL27" s="4" t="str">
        <f t="shared" ca="1" si="0"/>
        <v/>
      </c>
      <c r="AM27" s="4"/>
      <c r="AN27" s="4"/>
    </row>
    <row r="28" spans="1:40" ht="33.9" customHeight="1" x14ac:dyDescent="0.2">
      <c r="A28" s="17">
        <v>18</v>
      </c>
      <c r="B28" s="27" t="s">
        <v>806</v>
      </c>
      <c r="C28" s="22">
        <v>39657</v>
      </c>
      <c r="D28" s="4" t="s">
        <v>684</v>
      </c>
      <c r="E28" s="4"/>
      <c r="F28" s="2" t="s">
        <v>511</v>
      </c>
      <c r="G28" s="2"/>
      <c r="H28" s="3"/>
      <c r="I28" s="1"/>
      <c r="J28" s="1"/>
      <c r="K28" s="1"/>
      <c r="L28" s="2" t="s">
        <v>604</v>
      </c>
      <c r="M28" s="2" t="s">
        <v>508</v>
      </c>
      <c r="N28" s="2" t="s">
        <v>1276</v>
      </c>
      <c r="O28" s="4" t="s">
        <v>1367</v>
      </c>
      <c r="P28" s="2" t="s">
        <v>315</v>
      </c>
      <c r="Q28" s="1" t="s">
        <v>305</v>
      </c>
      <c r="R28" s="1" t="s">
        <v>170</v>
      </c>
      <c r="S28" s="2" t="s">
        <v>1578</v>
      </c>
      <c r="T28" s="1" t="s">
        <v>432</v>
      </c>
      <c r="U28" s="1" t="s">
        <v>432</v>
      </c>
      <c r="V28" s="1"/>
      <c r="W28" s="1"/>
      <c r="X28" s="2" t="s">
        <v>252</v>
      </c>
      <c r="Y28" s="2" t="s">
        <v>55</v>
      </c>
      <c r="Z28" s="46"/>
      <c r="AA28" s="46"/>
      <c r="AB28" s="46"/>
      <c r="AC28" s="46"/>
      <c r="AD28" s="46"/>
      <c r="AE28" s="46"/>
      <c r="AF28" s="46"/>
      <c r="AG28" s="46"/>
      <c r="AH28" s="4"/>
      <c r="AI28" s="22">
        <v>39664</v>
      </c>
      <c r="AJ28" s="31">
        <f t="shared" si="6"/>
        <v>40759</v>
      </c>
      <c r="AK28" s="30" t="str">
        <f t="shared" ca="1" si="2"/>
        <v>抹消</v>
      </c>
      <c r="AL28" s="4" t="str">
        <f t="shared" ca="1" si="0"/>
        <v/>
      </c>
      <c r="AM28" s="4"/>
      <c r="AN28" s="4"/>
    </row>
    <row r="29" spans="1:40" ht="33.9" customHeight="1" x14ac:dyDescent="0.2">
      <c r="A29" s="17">
        <v>19</v>
      </c>
      <c r="B29" s="27" t="s">
        <v>2221</v>
      </c>
      <c r="C29" s="22">
        <v>45357</v>
      </c>
      <c r="D29" s="4" t="s">
        <v>685</v>
      </c>
      <c r="E29" s="4" t="s">
        <v>960</v>
      </c>
      <c r="F29" s="2" t="s">
        <v>9</v>
      </c>
      <c r="G29" s="2" t="s">
        <v>1444</v>
      </c>
      <c r="H29" s="3">
        <v>45083</v>
      </c>
      <c r="I29" s="1" t="s">
        <v>521</v>
      </c>
      <c r="J29" s="1" t="s">
        <v>2126</v>
      </c>
      <c r="K29" s="1">
        <v>1167</v>
      </c>
      <c r="L29" s="2" t="s">
        <v>597</v>
      </c>
      <c r="M29" s="2" t="s">
        <v>961</v>
      </c>
      <c r="N29" s="2" t="s">
        <v>1277</v>
      </c>
      <c r="O29" s="4" t="s">
        <v>1368</v>
      </c>
      <c r="P29" s="2" t="s">
        <v>2222</v>
      </c>
      <c r="Q29" s="1" t="s">
        <v>365</v>
      </c>
      <c r="R29" s="1" t="s">
        <v>2046</v>
      </c>
      <c r="S29" s="2" t="s">
        <v>861</v>
      </c>
      <c r="T29" s="1" t="s">
        <v>42</v>
      </c>
      <c r="U29" s="1"/>
      <c r="V29" s="1"/>
      <c r="W29" s="1"/>
      <c r="X29" s="2" t="s">
        <v>250</v>
      </c>
      <c r="Y29" s="2" t="s">
        <v>898</v>
      </c>
      <c r="Z29" s="2" t="s">
        <v>276</v>
      </c>
      <c r="AA29" s="2" t="s">
        <v>1445</v>
      </c>
      <c r="AB29" s="2" t="s">
        <v>1830</v>
      </c>
      <c r="AC29" s="2" t="s">
        <v>1829</v>
      </c>
      <c r="AD29" s="2" t="s">
        <v>2347</v>
      </c>
      <c r="AE29" s="4"/>
      <c r="AF29" s="4"/>
      <c r="AG29" s="4"/>
      <c r="AH29" s="17" t="s">
        <v>619</v>
      </c>
      <c r="AI29" s="22">
        <v>45366</v>
      </c>
      <c r="AJ29" s="31">
        <f t="shared" si="6"/>
        <v>46461</v>
      </c>
      <c r="AK29" s="30" t="str">
        <f t="shared" ca="1" si="2"/>
        <v>OK</v>
      </c>
      <c r="AL29" s="4" t="str">
        <f t="shared" ca="1" si="0"/>
        <v/>
      </c>
      <c r="AM29" s="4"/>
      <c r="AN29" s="4"/>
    </row>
    <row r="30" spans="1:40" ht="33.9" customHeight="1" x14ac:dyDescent="0.2">
      <c r="A30" s="17">
        <v>20</v>
      </c>
      <c r="B30" s="27" t="s">
        <v>2223</v>
      </c>
      <c r="C30" s="22">
        <v>45342</v>
      </c>
      <c r="D30" s="4" t="s">
        <v>686</v>
      </c>
      <c r="E30" s="4" t="s">
        <v>1474</v>
      </c>
      <c r="F30" s="2" t="s">
        <v>2163</v>
      </c>
      <c r="G30" s="2" t="s">
        <v>1475</v>
      </c>
      <c r="H30" s="3">
        <v>44944</v>
      </c>
      <c r="I30" s="1" t="s">
        <v>521</v>
      </c>
      <c r="J30" s="1" t="s">
        <v>2224</v>
      </c>
      <c r="K30" s="5" t="s">
        <v>552</v>
      </c>
      <c r="L30" s="2" t="s">
        <v>603</v>
      </c>
      <c r="M30" s="2" t="s">
        <v>2225</v>
      </c>
      <c r="N30" s="2" t="s">
        <v>1278</v>
      </c>
      <c r="O30" s="4" t="s">
        <v>1369</v>
      </c>
      <c r="P30" s="2" t="s">
        <v>317</v>
      </c>
      <c r="Q30" s="1" t="s">
        <v>305</v>
      </c>
      <c r="R30" s="1" t="s">
        <v>2047</v>
      </c>
      <c r="S30" s="2" t="s">
        <v>491</v>
      </c>
      <c r="T30" s="1" t="s">
        <v>42</v>
      </c>
      <c r="U30" s="1"/>
      <c r="V30" s="1"/>
      <c r="W30" s="1"/>
      <c r="X30" s="2" t="s">
        <v>249</v>
      </c>
      <c r="Y30" s="2" t="s">
        <v>899</v>
      </c>
      <c r="Z30" s="2" t="s">
        <v>1476</v>
      </c>
      <c r="AA30" s="2" t="s">
        <v>1477</v>
      </c>
      <c r="AB30" s="2" t="s">
        <v>1840</v>
      </c>
      <c r="AC30" s="2" t="s">
        <v>2348</v>
      </c>
      <c r="AD30" s="4"/>
      <c r="AE30" s="4"/>
      <c r="AF30" s="4"/>
      <c r="AG30" s="4"/>
      <c r="AH30" s="17" t="s">
        <v>619</v>
      </c>
      <c r="AI30" s="22">
        <v>45366</v>
      </c>
      <c r="AJ30" s="31">
        <f t="shared" si="6"/>
        <v>46461</v>
      </c>
      <c r="AK30" s="30" t="str">
        <f t="shared" ca="1" si="2"/>
        <v>OK</v>
      </c>
      <c r="AL30" s="4" t="str">
        <f t="shared" ca="1" si="0"/>
        <v/>
      </c>
      <c r="AM30" s="4"/>
      <c r="AN30" s="4"/>
    </row>
    <row r="31" spans="1:40" ht="33.9" customHeight="1" x14ac:dyDescent="0.2">
      <c r="A31" s="17">
        <v>21</v>
      </c>
      <c r="B31" s="27" t="s">
        <v>807</v>
      </c>
      <c r="C31" s="22">
        <v>39664</v>
      </c>
      <c r="D31" s="4" t="s">
        <v>687</v>
      </c>
      <c r="E31" s="4"/>
      <c r="F31" s="2" t="s">
        <v>620</v>
      </c>
      <c r="G31" s="2"/>
      <c r="H31" s="3"/>
      <c r="I31" s="1"/>
      <c r="J31" s="1"/>
      <c r="K31" s="1"/>
      <c r="L31" s="2" t="s">
        <v>621</v>
      </c>
      <c r="M31" s="2" t="s">
        <v>622</v>
      </c>
      <c r="N31" s="2" t="s">
        <v>1279</v>
      </c>
      <c r="O31" s="4" t="s">
        <v>1370</v>
      </c>
      <c r="P31" s="2" t="s">
        <v>318</v>
      </c>
      <c r="Q31" s="1" t="s">
        <v>305</v>
      </c>
      <c r="R31" s="1" t="s">
        <v>171</v>
      </c>
      <c r="S31" s="2" t="s">
        <v>1579</v>
      </c>
      <c r="T31" s="1" t="s">
        <v>432</v>
      </c>
      <c r="U31" s="1"/>
      <c r="V31" s="1"/>
      <c r="W31" s="1"/>
      <c r="X31" s="2" t="s">
        <v>248</v>
      </c>
      <c r="Y31" s="2" t="s">
        <v>920</v>
      </c>
      <c r="Z31" s="46"/>
      <c r="AA31" s="46"/>
      <c r="AB31" s="46"/>
      <c r="AC31" s="46"/>
      <c r="AD31" s="46"/>
      <c r="AE31" s="46"/>
      <c r="AF31" s="46"/>
      <c r="AG31" s="46"/>
      <c r="AH31" s="4"/>
      <c r="AI31" s="22">
        <v>39664</v>
      </c>
      <c r="AJ31" s="31">
        <f t="shared" si="6"/>
        <v>40759</v>
      </c>
      <c r="AK31" s="30" t="str">
        <f t="shared" ca="1" si="2"/>
        <v>抹消</v>
      </c>
      <c r="AL31" s="4" t="str">
        <f t="shared" ca="1" si="0"/>
        <v/>
      </c>
      <c r="AM31" s="4"/>
      <c r="AN31" s="4"/>
    </row>
    <row r="32" spans="1:40" ht="33.9" customHeight="1" x14ac:dyDescent="0.2">
      <c r="A32" s="17">
        <v>22</v>
      </c>
      <c r="B32" s="27" t="s">
        <v>2226</v>
      </c>
      <c r="C32" s="22">
        <v>45351</v>
      </c>
      <c r="D32" s="4" t="s">
        <v>688</v>
      </c>
      <c r="E32" s="4" t="s">
        <v>963</v>
      </c>
      <c r="F32" s="2" t="s">
        <v>9</v>
      </c>
      <c r="G32" s="2" t="s">
        <v>1444</v>
      </c>
      <c r="H32" s="3">
        <v>45083</v>
      </c>
      <c r="I32" s="1" t="s">
        <v>521</v>
      </c>
      <c r="J32" s="1" t="s">
        <v>2126</v>
      </c>
      <c r="K32" s="1">
        <v>1167</v>
      </c>
      <c r="L32" s="2" t="s">
        <v>597</v>
      </c>
      <c r="M32" s="2" t="s">
        <v>961</v>
      </c>
      <c r="N32" s="2" t="s">
        <v>1277</v>
      </c>
      <c r="O32" s="4" t="s">
        <v>1368</v>
      </c>
      <c r="P32" s="2" t="s">
        <v>28</v>
      </c>
      <c r="Q32" s="1" t="s">
        <v>365</v>
      </c>
      <c r="R32" s="1" t="s">
        <v>2048</v>
      </c>
      <c r="S32" s="2" t="s">
        <v>861</v>
      </c>
      <c r="T32" s="1" t="s">
        <v>42</v>
      </c>
      <c r="U32" s="1"/>
      <c r="V32" s="1"/>
      <c r="W32" s="1"/>
      <c r="X32" s="2" t="s">
        <v>247</v>
      </c>
      <c r="Y32" s="2" t="s">
        <v>900</v>
      </c>
      <c r="Z32" s="2" t="s">
        <v>276</v>
      </c>
      <c r="AA32" s="2" t="s">
        <v>978</v>
      </c>
      <c r="AB32" s="2" t="s">
        <v>1446</v>
      </c>
      <c r="AC32" s="2" t="s">
        <v>1831</v>
      </c>
      <c r="AD32" s="2" t="s">
        <v>2349</v>
      </c>
      <c r="AE32" s="4"/>
      <c r="AF32" s="4"/>
      <c r="AG32" s="4"/>
      <c r="AH32" s="17" t="s">
        <v>619</v>
      </c>
      <c r="AI32" s="22">
        <v>45366</v>
      </c>
      <c r="AJ32" s="31">
        <f t="shared" si="6"/>
        <v>46461</v>
      </c>
      <c r="AK32" s="30" t="str">
        <f t="shared" ca="1" si="2"/>
        <v>OK</v>
      </c>
      <c r="AL32" s="4" t="str">
        <f t="shared" ca="1" si="0"/>
        <v/>
      </c>
      <c r="AM32" s="4"/>
      <c r="AN32" s="4"/>
    </row>
    <row r="33" spans="1:40" ht="33.9" customHeight="1" x14ac:dyDescent="0.2">
      <c r="A33" s="17">
        <v>23</v>
      </c>
      <c r="B33" s="27" t="s">
        <v>808</v>
      </c>
      <c r="C33" s="22">
        <v>39668</v>
      </c>
      <c r="D33" s="4" t="s">
        <v>689</v>
      </c>
      <c r="E33" s="4"/>
      <c r="F33" s="2" t="s">
        <v>623</v>
      </c>
      <c r="G33" s="2"/>
      <c r="H33" s="3">
        <v>40006</v>
      </c>
      <c r="I33" s="1" t="s">
        <v>521</v>
      </c>
      <c r="J33" s="1" t="s">
        <v>536</v>
      </c>
      <c r="K33" s="1">
        <v>3310</v>
      </c>
      <c r="L33" s="2" t="s">
        <v>624</v>
      </c>
      <c r="M33" s="2" t="s">
        <v>625</v>
      </c>
      <c r="N33" s="2" t="s">
        <v>1280</v>
      </c>
      <c r="O33" s="4" t="s">
        <v>1371</v>
      </c>
      <c r="P33" s="2" t="s">
        <v>319</v>
      </c>
      <c r="Q33" s="1" t="s">
        <v>305</v>
      </c>
      <c r="R33" s="1" t="s">
        <v>172</v>
      </c>
      <c r="S33" s="2" t="s">
        <v>1579</v>
      </c>
      <c r="T33" s="1" t="s">
        <v>432</v>
      </c>
      <c r="U33" s="1"/>
      <c r="V33" s="1"/>
      <c r="W33" s="1"/>
      <c r="X33" s="2" t="s">
        <v>239</v>
      </c>
      <c r="Y33" s="2" t="s">
        <v>69</v>
      </c>
      <c r="Z33" s="46"/>
      <c r="AA33" s="46"/>
      <c r="AB33" s="46"/>
      <c r="AC33" s="46"/>
      <c r="AD33" s="46"/>
      <c r="AE33" s="46"/>
      <c r="AF33" s="46"/>
      <c r="AG33" s="46"/>
      <c r="AH33" s="4"/>
      <c r="AI33" s="22">
        <v>39692</v>
      </c>
      <c r="AJ33" s="31">
        <f t="shared" si="6"/>
        <v>40787</v>
      </c>
      <c r="AK33" s="30" t="str">
        <f t="shared" ca="1" si="2"/>
        <v>抹消</v>
      </c>
      <c r="AL33" s="4" t="str">
        <f t="shared" ca="1" si="0"/>
        <v/>
      </c>
      <c r="AM33" s="4"/>
      <c r="AN33" s="4"/>
    </row>
    <row r="34" spans="1:40" ht="33.9" customHeight="1" x14ac:dyDescent="0.2">
      <c r="A34" s="17">
        <v>24</v>
      </c>
      <c r="B34" s="27" t="s">
        <v>1562</v>
      </c>
      <c r="C34" s="22">
        <v>43165</v>
      </c>
      <c r="D34" s="4" t="s">
        <v>690</v>
      </c>
      <c r="E34" s="4" t="s">
        <v>964</v>
      </c>
      <c r="F34" s="2" t="s">
        <v>553</v>
      </c>
      <c r="G34" s="2" t="s">
        <v>1454</v>
      </c>
      <c r="H34" s="3">
        <v>43125</v>
      </c>
      <c r="I34" s="1" t="s">
        <v>521</v>
      </c>
      <c r="J34" s="1" t="s">
        <v>1455</v>
      </c>
      <c r="K34" s="5" t="s">
        <v>554</v>
      </c>
      <c r="L34" s="2" t="s">
        <v>602</v>
      </c>
      <c r="M34" s="2" t="s">
        <v>356</v>
      </c>
      <c r="N34" s="2" t="s">
        <v>1281</v>
      </c>
      <c r="O34" s="4" t="s">
        <v>1372</v>
      </c>
      <c r="P34" s="2" t="s">
        <v>320</v>
      </c>
      <c r="Q34" s="1" t="s">
        <v>305</v>
      </c>
      <c r="R34" s="1" t="s">
        <v>173</v>
      </c>
      <c r="S34" s="2" t="s">
        <v>1579</v>
      </c>
      <c r="T34" s="1" t="s">
        <v>42</v>
      </c>
      <c r="U34" s="1"/>
      <c r="V34" s="1"/>
      <c r="W34" s="1"/>
      <c r="X34" s="2" t="s">
        <v>240</v>
      </c>
      <c r="Y34" s="2" t="s">
        <v>901</v>
      </c>
      <c r="Z34" s="2" t="s">
        <v>1836</v>
      </c>
      <c r="AA34" s="2" t="s">
        <v>1459</v>
      </c>
      <c r="AB34" s="2" t="s">
        <v>1850</v>
      </c>
      <c r="AC34" s="4"/>
      <c r="AD34" s="4"/>
      <c r="AE34" s="4"/>
      <c r="AF34" s="4"/>
      <c r="AG34" s="4"/>
      <c r="AH34" s="17"/>
      <c r="AI34" s="22">
        <v>43167</v>
      </c>
      <c r="AJ34" s="31">
        <f t="shared" si="6"/>
        <v>44263</v>
      </c>
      <c r="AK34" s="30" t="str">
        <f t="shared" ca="1" si="2"/>
        <v>抹消</v>
      </c>
      <c r="AL34" s="4" t="str">
        <f t="shared" ca="1" si="0"/>
        <v/>
      </c>
      <c r="AM34" s="4"/>
      <c r="AN34" s="4" t="s">
        <v>1844</v>
      </c>
    </row>
    <row r="35" spans="1:40" ht="33.9" customHeight="1" x14ac:dyDescent="0.2">
      <c r="A35" s="17">
        <v>25</v>
      </c>
      <c r="B35" s="27" t="s">
        <v>1858</v>
      </c>
      <c r="C35" s="22">
        <v>44246</v>
      </c>
      <c r="D35" s="4" t="s">
        <v>691</v>
      </c>
      <c r="E35" s="4" t="s">
        <v>966</v>
      </c>
      <c r="F35" s="2" t="s">
        <v>555</v>
      </c>
      <c r="G35" s="2" t="s">
        <v>1456</v>
      </c>
      <c r="H35" s="3">
        <v>43152</v>
      </c>
      <c r="I35" s="1" t="s">
        <v>521</v>
      </c>
      <c r="J35" s="1" t="s">
        <v>1458</v>
      </c>
      <c r="K35" s="5" t="s">
        <v>556</v>
      </c>
      <c r="L35" s="2" t="s">
        <v>601</v>
      </c>
      <c r="M35" s="2" t="s">
        <v>357</v>
      </c>
      <c r="N35" s="2" t="s">
        <v>1282</v>
      </c>
      <c r="O35" s="4" t="s">
        <v>1373</v>
      </c>
      <c r="P35" t="s">
        <v>1834</v>
      </c>
      <c r="Q35" s="1" t="s">
        <v>365</v>
      </c>
      <c r="R35" s="1" t="s">
        <v>2049</v>
      </c>
      <c r="S35" s="2" t="s">
        <v>861</v>
      </c>
      <c r="T35" s="1" t="s">
        <v>42</v>
      </c>
      <c r="U35" s="1"/>
      <c r="V35" s="1"/>
      <c r="W35" s="1"/>
      <c r="X35" s="2" t="s">
        <v>1839</v>
      </c>
      <c r="Y35" s="2" t="s">
        <v>902</v>
      </c>
      <c r="Z35" s="2" t="s">
        <v>1837</v>
      </c>
      <c r="AA35" s="2" t="s">
        <v>1838</v>
      </c>
      <c r="AB35" s="2" t="s">
        <v>1833</v>
      </c>
      <c r="AC35" s="4" t="s">
        <v>2227</v>
      </c>
      <c r="AD35" s="4"/>
      <c r="AE35" s="4"/>
      <c r="AF35" s="4"/>
      <c r="AG35" s="4"/>
      <c r="AH35" s="17"/>
      <c r="AI35" s="22">
        <v>44263</v>
      </c>
      <c r="AJ35" s="31">
        <f t="shared" ref="AJ35" si="7">DATE(YEAR(AI35)+3,MONTH(AI35),DAY(AI35))</f>
        <v>45359</v>
      </c>
      <c r="AK35" s="30" t="str">
        <f t="shared" ca="1" si="2"/>
        <v>抹消</v>
      </c>
      <c r="AL35" s="4" t="str">
        <f t="shared" ca="1" si="0"/>
        <v/>
      </c>
      <c r="AM35" s="4"/>
      <c r="AN35" s="4"/>
    </row>
    <row r="36" spans="1:40" ht="33.9" customHeight="1" x14ac:dyDescent="0.2">
      <c r="A36" s="17">
        <v>26</v>
      </c>
      <c r="B36" s="27" t="s">
        <v>2228</v>
      </c>
      <c r="C36" s="22">
        <v>45337</v>
      </c>
      <c r="D36" s="4" t="s">
        <v>692</v>
      </c>
      <c r="E36" s="4" t="s">
        <v>967</v>
      </c>
      <c r="F36" s="2" t="s">
        <v>366</v>
      </c>
      <c r="G36" s="2" t="s">
        <v>1457</v>
      </c>
      <c r="H36" s="3">
        <v>44978</v>
      </c>
      <c r="I36" s="1" t="s">
        <v>521</v>
      </c>
      <c r="J36" s="1" t="s">
        <v>2126</v>
      </c>
      <c r="K36" s="5" t="s">
        <v>556</v>
      </c>
      <c r="L36" s="2" t="s">
        <v>601</v>
      </c>
      <c r="M36" s="2" t="s">
        <v>357</v>
      </c>
      <c r="N36" s="2" t="s">
        <v>1282</v>
      </c>
      <c r="O36" s="4" t="s">
        <v>1373</v>
      </c>
      <c r="P36" t="s">
        <v>2229</v>
      </c>
      <c r="Q36" s="1" t="s">
        <v>365</v>
      </c>
      <c r="R36" s="1" t="s">
        <v>2050</v>
      </c>
      <c r="S36" s="2" t="s">
        <v>2231</v>
      </c>
      <c r="T36" s="1" t="s">
        <v>42</v>
      </c>
      <c r="U36" s="1"/>
      <c r="V36" s="1"/>
      <c r="W36" s="1"/>
      <c r="X36" s="2" t="s">
        <v>241</v>
      </c>
      <c r="Y36" s="2" t="s">
        <v>903</v>
      </c>
      <c r="Z36" s="2" t="s">
        <v>977</v>
      </c>
      <c r="AA36" s="2" t="s">
        <v>1460</v>
      </c>
      <c r="AB36" s="2" t="s">
        <v>1835</v>
      </c>
      <c r="AC36" s="2" t="s">
        <v>2350</v>
      </c>
      <c r="AD36" s="4"/>
      <c r="AE36" s="4"/>
      <c r="AF36" s="4"/>
      <c r="AG36" s="4"/>
      <c r="AH36" s="17" t="s">
        <v>619</v>
      </c>
      <c r="AI36" s="22">
        <v>45366</v>
      </c>
      <c r="AJ36" s="31">
        <f>DATE(YEAR(AI36)+3,MONTH(AI36),DAY(AI36))</f>
        <v>46461</v>
      </c>
      <c r="AK36" s="30" t="str">
        <f t="shared" ca="1" si="2"/>
        <v>OK</v>
      </c>
      <c r="AL36" s="4" t="str">
        <f t="shared" ca="1" si="0"/>
        <v/>
      </c>
      <c r="AM36" s="4"/>
      <c r="AN36" s="4"/>
    </row>
    <row r="37" spans="1:40" ht="33.9" customHeight="1" x14ac:dyDescent="0.2">
      <c r="A37" s="17">
        <v>27</v>
      </c>
      <c r="B37" s="27" t="s">
        <v>809</v>
      </c>
      <c r="C37" s="22">
        <v>39681</v>
      </c>
      <c r="D37" s="4" t="s">
        <v>693</v>
      </c>
      <c r="E37" s="4"/>
      <c r="F37" s="2" t="s">
        <v>626</v>
      </c>
      <c r="G37" s="2"/>
      <c r="H37" s="3">
        <v>39264</v>
      </c>
      <c r="I37" s="1" t="s">
        <v>521</v>
      </c>
      <c r="J37" s="1" t="s">
        <v>540</v>
      </c>
      <c r="K37" s="1">
        <v>3030</v>
      </c>
      <c r="L37" s="2" t="s">
        <v>627</v>
      </c>
      <c r="M37" s="2" t="s">
        <v>628</v>
      </c>
      <c r="N37" s="2" t="s">
        <v>1283</v>
      </c>
      <c r="O37" s="4" t="s">
        <v>1374</v>
      </c>
      <c r="P37" s="2" t="s">
        <v>321</v>
      </c>
      <c r="Q37" s="1" t="s">
        <v>305</v>
      </c>
      <c r="R37" s="1" t="s">
        <v>174</v>
      </c>
      <c r="S37" s="2" t="s">
        <v>2230</v>
      </c>
      <c r="T37" s="1" t="s">
        <v>432</v>
      </c>
      <c r="U37" s="1"/>
      <c r="V37" s="1"/>
      <c r="W37" s="1"/>
      <c r="X37" s="2" t="s">
        <v>242</v>
      </c>
      <c r="Y37" s="2" t="s">
        <v>69</v>
      </c>
      <c r="Z37" s="46"/>
      <c r="AA37" s="46"/>
      <c r="AB37" s="46"/>
      <c r="AC37" s="46"/>
      <c r="AD37" s="46"/>
      <c r="AE37" s="46"/>
      <c r="AF37" s="46"/>
      <c r="AG37" s="46"/>
      <c r="AH37" s="4"/>
      <c r="AI37" s="22">
        <v>39692</v>
      </c>
      <c r="AJ37" s="31">
        <f>DATE(YEAR(AI37)+3,MONTH(AI37),DAY(AI37))</f>
        <v>40787</v>
      </c>
      <c r="AK37" s="30" t="str">
        <f t="shared" ca="1" si="2"/>
        <v>抹消</v>
      </c>
      <c r="AL37" s="4" t="str">
        <f t="shared" ca="1" si="0"/>
        <v/>
      </c>
      <c r="AM37" s="4"/>
      <c r="AN37" s="4"/>
    </row>
    <row r="38" spans="1:40" ht="33.9" customHeight="1" x14ac:dyDescent="0.2">
      <c r="A38" s="17">
        <v>28</v>
      </c>
      <c r="B38" s="27" t="s">
        <v>810</v>
      </c>
      <c r="C38" s="22">
        <v>39681</v>
      </c>
      <c r="D38" s="4" t="s">
        <v>694</v>
      </c>
      <c r="E38" s="4"/>
      <c r="F38" s="2" t="s">
        <v>629</v>
      </c>
      <c r="G38" s="2"/>
      <c r="H38" s="3">
        <v>39264</v>
      </c>
      <c r="I38" s="1" t="s">
        <v>521</v>
      </c>
      <c r="J38" s="1" t="s">
        <v>540</v>
      </c>
      <c r="K38" s="1">
        <v>3030</v>
      </c>
      <c r="L38" s="2" t="s">
        <v>630</v>
      </c>
      <c r="M38" s="2" t="s">
        <v>631</v>
      </c>
      <c r="N38" s="2" t="s">
        <v>1283</v>
      </c>
      <c r="O38" s="4" t="s">
        <v>1374</v>
      </c>
      <c r="P38" s="2" t="s">
        <v>321</v>
      </c>
      <c r="Q38" s="1" t="s">
        <v>365</v>
      </c>
      <c r="R38" s="1" t="s">
        <v>216</v>
      </c>
      <c r="S38" s="2" t="s">
        <v>861</v>
      </c>
      <c r="T38" s="1" t="s">
        <v>432</v>
      </c>
      <c r="U38" s="1"/>
      <c r="V38" s="1"/>
      <c r="W38" s="1"/>
      <c r="X38" s="2" t="s">
        <v>243</v>
      </c>
      <c r="Y38" s="2" t="s">
        <v>1735</v>
      </c>
      <c r="Z38" s="46"/>
      <c r="AA38" s="46"/>
      <c r="AB38" s="46"/>
      <c r="AC38" s="46"/>
      <c r="AD38" s="46"/>
      <c r="AE38" s="46"/>
      <c r="AF38" s="46"/>
      <c r="AG38" s="46"/>
      <c r="AH38" s="4"/>
      <c r="AI38" s="22">
        <v>39692</v>
      </c>
      <c r="AJ38" s="31">
        <f t="shared" ref="AJ38:AJ41" si="8">DATE(YEAR(AI38)+3,MONTH(AI38),DAY(AI38))</f>
        <v>40787</v>
      </c>
      <c r="AK38" s="30" t="str">
        <f t="shared" ca="1" si="2"/>
        <v>抹消</v>
      </c>
      <c r="AL38" s="4" t="str">
        <f t="shared" ca="1" si="0"/>
        <v/>
      </c>
      <c r="AM38" s="4"/>
      <c r="AN38" s="4"/>
    </row>
    <row r="39" spans="1:40" ht="33.9" customHeight="1" x14ac:dyDescent="0.2">
      <c r="A39" s="17">
        <v>29</v>
      </c>
      <c r="B39" s="27" t="s">
        <v>811</v>
      </c>
      <c r="C39" s="22">
        <v>39681</v>
      </c>
      <c r="D39" s="4" t="s">
        <v>562</v>
      </c>
      <c r="E39" s="4"/>
      <c r="F39" s="2" t="s">
        <v>632</v>
      </c>
      <c r="G39" s="2"/>
      <c r="H39" s="3">
        <v>39264</v>
      </c>
      <c r="I39" s="1" t="s">
        <v>521</v>
      </c>
      <c r="J39" s="1" t="s">
        <v>540</v>
      </c>
      <c r="K39" s="1">
        <v>3030</v>
      </c>
      <c r="L39" s="2" t="s">
        <v>633</v>
      </c>
      <c r="M39" s="2" t="s">
        <v>634</v>
      </c>
      <c r="N39" s="2" t="s">
        <v>1283</v>
      </c>
      <c r="O39" s="4" t="s">
        <v>1374</v>
      </c>
      <c r="P39" s="2" t="s">
        <v>321</v>
      </c>
      <c r="Q39" s="1" t="s">
        <v>365</v>
      </c>
      <c r="R39" s="1" t="s">
        <v>217</v>
      </c>
      <c r="S39" s="2" t="s">
        <v>861</v>
      </c>
      <c r="T39" s="1" t="s">
        <v>432</v>
      </c>
      <c r="U39" s="1"/>
      <c r="V39" s="1"/>
      <c r="W39" s="1"/>
      <c r="X39" s="2" t="s">
        <v>244</v>
      </c>
      <c r="Y39" s="2" t="s">
        <v>69</v>
      </c>
      <c r="Z39" s="46"/>
      <c r="AA39" s="46"/>
      <c r="AB39" s="46"/>
      <c r="AC39" s="46"/>
      <c r="AD39" s="46"/>
      <c r="AE39" s="46"/>
      <c r="AF39" s="46"/>
      <c r="AG39" s="46"/>
      <c r="AH39" s="4"/>
      <c r="AI39" s="22">
        <v>39692</v>
      </c>
      <c r="AJ39" s="31">
        <f t="shared" si="8"/>
        <v>40787</v>
      </c>
      <c r="AK39" s="30" t="str">
        <f t="shared" ca="1" si="2"/>
        <v>抹消</v>
      </c>
      <c r="AL39" s="4" t="str">
        <f t="shared" ca="1" si="0"/>
        <v/>
      </c>
      <c r="AM39" s="4"/>
      <c r="AN39" s="4"/>
    </row>
    <row r="40" spans="1:40" ht="33.9" customHeight="1" x14ac:dyDescent="0.2">
      <c r="A40" s="17">
        <v>30</v>
      </c>
      <c r="B40" s="27" t="s">
        <v>812</v>
      </c>
      <c r="C40" s="22">
        <v>39681</v>
      </c>
      <c r="D40" s="4" t="s">
        <v>695</v>
      </c>
      <c r="E40" s="4"/>
      <c r="F40" s="2" t="s">
        <v>635</v>
      </c>
      <c r="G40" s="2"/>
      <c r="H40" s="3">
        <v>39264</v>
      </c>
      <c r="I40" s="1" t="s">
        <v>521</v>
      </c>
      <c r="J40" s="1" t="s">
        <v>540</v>
      </c>
      <c r="K40" s="1">
        <v>3030</v>
      </c>
      <c r="L40" s="2" t="s">
        <v>636</v>
      </c>
      <c r="M40" s="2" t="s">
        <v>637</v>
      </c>
      <c r="N40" s="2" t="s">
        <v>1283</v>
      </c>
      <c r="O40" s="4" t="s">
        <v>1374</v>
      </c>
      <c r="P40" s="2" t="s">
        <v>321</v>
      </c>
      <c r="Q40" s="1" t="s">
        <v>365</v>
      </c>
      <c r="R40" s="1" t="s">
        <v>218</v>
      </c>
      <c r="S40" s="2" t="s">
        <v>861</v>
      </c>
      <c r="T40" s="1" t="s">
        <v>432</v>
      </c>
      <c r="U40" s="1"/>
      <c r="V40" s="1"/>
      <c r="W40" s="1"/>
      <c r="X40" s="2" t="s">
        <v>245</v>
      </c>
      <c r="Y40" s="2" t="s">
        <v>55</v>
      </c>
      <c r="Z40" s="46"/>
      <c r="AA40" s="46"/>
      <c r="AB40" s="46"/>
      <c r="AC40" s="46"/>
      <c r="AD40" s="46"/>
      <c r="AE40" s="46"/>
      <c r="AF40" s="46"/>
      <c r="AG40" s="46"/>
      <c r="AH40" s="4"/>
      <c r="AI40" s="22">
        <v>39692</v>
      </c>
      <c r="AJ40" s="31">
        <f t="shared" si="8"/>
        <v>40787</v>
      </c>
      <c r="AK40" s="30" t="str">
        <f t="shared" ca="1" si="2"/>
        <v>抹消</v>
      </c>
      <c r="AL40" s="4" t="str">
        <f t="shared" ca="1" si="0"/>
        <v/>
      </c>
      <c r="AM40" s="4"/>
      <c r="AN40" s="4"/>
    </row>
    <row r="41" spans="1:40" ht="33.9" customHeight="1" x14ac:dyDescent="0.2">
      <c r="A41" s="17">
        <v>31</v>
      </c>
      <c r="B41" s="27" t="s">
        <v>813</v>
      </c>
      <c r="C41" s="22">
        <v>39687</v>
      </c>
      <c r="D41" s="4" t="s">
        <v>666</v>
      </c>
      <c r="E41" s="4"/>
      <c r="F41" s="2" t="s">
        <v>638</v>
      </c>
      <c r="G41" s="2"/>
      <c r="H41" s="3">
        <v>41030</v>
      </c>
      <c r="I41" s="1" t="s">
        <v>521</v>
      </c>
      <c r="J41" s="1" t="s">
        <v>543</v>
      </c>
      <c r="K41" s="1">
        <v>2283</v>
      </c>
      <c r="L41" s="2" t="s">
        <v>639</v>
      </c>
      <c r="M41" s="2" t="s">
        <v>640</v>
      </c>
      <c r="N41" s="2" t="s">
        <v>1284</v>
      </c>
      <c r="O41" s="4" t="s">
        <v>1375</v>
      </c>
      <c r="P41" s="2" t="s">
        <v>322</v>
      </c>
      <c r="Q41" s="1" t="s">
        <v>305</v>
      </c>
      <c r="R41" s="1" t="s">
        <v>175</v>
      </c>
      <c r="S41" s="2" t="s">
        <v>861</v>
      </c>
      <c r="T41" s="1" t="s">
        <v>432</v>
      </c>
      <c r="U41" s="1"/>
      <c r="V41" s="1"/>
      <c r="W41" s="1"/>
      <c r="X41" s="2" t="s">
        <v>246</v>
      </c>
      <c r="Y41" s="2" t="s">
        <v>69</v>
      </c>
      <c r="Z41" s="46"/>
      <c r="AA41" s="46"/>
      <c r="AB41" s="46"/>
      <c r="AC41" s="46"/>
      <c r="AD41" s="46"/>
      <c r="AE41" s="46"/>
      <c r="AF41" s="46"/>
      <c r="AG41" s="46"/>
      <c r="AH41" s="4"/>
      <c r="AI41" s="22">
        <v>39692</v>
      </c>
      <c r="AJ41" s="31">
        <f t="shared" si="8"/>
        <v>40787</v>
      </c>
      <c r="AK41" s="30" t="str">
        <f t="shared" ca="1" si="2"/>
        <v>抹消</v>
      </c>
      <c r="AL41" s="4" t="str">
        <f t="shared" ca="1" si="0"/>
        <v/>
      </c>
      <c r="AM41" s="4"/>
      <c r="AN41" s="4"/>
    </row>
    <row r="42" spans="1:40" ht="33.9" customHeight="1" x14ac:dyDescent="0.2">
      <c r="A42" s="17">
        <v>32</v>
      </c>
      <c r="B42" s="27" t="s">
        <v>814</v>
      </c>
      <c r="C42" s="22">
        <v>40976</v>
      </c>
      <c r="D42" s="4" t="s">
        <v>696</v>
      </c>
      <c r="E42" s="4"/>
      <c r="F42" s="2" t="s">
        <v>369</v>
      </c>
      <c r="G42" s="2"/>
      <c r="H42" s="3">
        <v>39671</v>
      </c>
      <c r="I42" s="1" t="s">
        <v>521</v>
      </c>
      <c r="J42" s="1" t="s">
        <v>522</v>
      </c>
      <c r="K42" s="1">
        <v>4508</v>
      </c>
      <c r="L42" s="2" t="s">
        <v>600</v>
      </c>
      <c r="M42" s="2" t="s">
        <v>492</v>
      </c>
      <c r="N42" s="2" t="s">
        <v>1285</v>
      </c>
      <c r="O42" s="4" t="s">
        <v>1376</v>
      </c>
      <c r="P42" s="24" t="s">
        <v>493</v>
      </c>
      <c r="Q42" s="1" t="s">
        <v>305</v>
      </c>
      <c r="R42" s="1" t="s">
        <v>176</v>
      </c>
      <c r="S42" s="2" t="s">
        <v>1579</v>
      </c>
      <c r="T42" s="1" t="s">
        <v>42</v>
      </c>
      <c r="U42" s="1"/>
      <c r="V42" s="1"/>
      <c r="W42" s="1"/>
      <c r="X42" s="2" t="s">
        <v>238</v>
      </c>
      <c r="Y42" s="2" t="s">
        <v>904</v>
      </c>
      <c r="Z42" s="47" t="s">
        <v>1064</v>
      </c>
      <c r="AA42" s="46"/>
      <c r="AB42" s="46"/>
      <c r="AC42" s="46"/>
      <c r="AD42" s="46"/>
      <c r="AE42" s="46"/>
      <c r="AF42" s="46"/>
      <c r="AG42" s="46"/>
      <c r="AH42" s="17"/>
      <c r="AI42" s="22">
        <v>40980</v>
      </c>
      <c r="AJ42" s="31">
        <f>DATE(YEAR(AI42)+3,MONTH(AI42),DAY(AI42))</f>
        <v>42075</v>
      </c>
      <c r="AK42" s="30" t="str">
        <f t="shared" ca="1" si="2"/>
        <v>抹消</v>
      </c>
      <c r="AL42" s="4" t="str">
        <f t="shared" ca="1" si="0"/>
        <v/>
      </c>
      <c r="AM42" s="4" t="s">
        <v>408</v>
      </c>
      <c r="AN42" s="4" t="s">
        <v>1076</v>
      </c>
    </row>
    <row r="43" spans="1:40" ht="33.9" customHeight="1" x14ac:dyDescent="0.2">
      <c r="A43" s="17">
        <v>33</v>
      </c>
      <c r="B43" s="27" t="s">
        <v>2232</v>
      </c>
      <c r="C43" s="22">
        <v>45357</v>
      </c>
      <c r="D43" s="4" t="s">
        <v>697</v>
      </c>
      <c r="E43" s="4" t="s">
        <v>968</v>
      </c>
      <c r="F43" s="2" t="s">
        <v>2164</v>
      </c>
      <c r="G43" s="2" t="s">
        <v>1478</v>
      </c>
      <c r="H43" s="3">
        <v>45100</v>
      </c>
      <c r="I43" s="1" t="s">
        <v>521</v>
      </c>
      <c r="J43" s="1" t="s">
        <v>2126</v>
      </c>
      <c r="K43" s="1">
        <v>3862</v>
      </c>
      <c r="L43" s="2" t="s">
        <v>568</v>
      </c>
      <c r="M43" s="2" t="s">
        <v>2233</v>
      </c>
      <c r="N43" s="2" t="s">
        <v>1479</v>
      </c>
      <c r="O43" s="4" t="s">
        <v>1480</v>
      </c>
      <c r="P43" s="2" t="s">
        <v>323</v>
      </c>
      <c r="Q43" s="1" t="s">
        <v>305</v>
      </c>
      <c r="R43" s="1" t="s">
        <v>2051</v>
      </c>
      <c r="S43" s="2" t="s">
        <v>861</v>
      </c>
      <c r="T43" s="1" t="s">
        <v>42</v>
      </c>
      <c r="U43" s="1"/>
      <c r="V43" s="1"/>
      <c r="W43" s="1"/>
      <c r="X43" s="2" t="s">
        <v>237</v>
      </c>
      <c r="Y43" s="2" t="s">
        <v>905</v>
      </c>
      <c r="Z43" s="2" t="s">
        <v>976</v>
      </c>
      <c r="AA43" s="2" t="s">
        <v>1481</v>
      </c>
      <c r="AB43" s="2" t="s">
        <v>1820</v>
      </c>
      <c r="AC43" s="2" t="s">
        <v>2351</v>
      </c>
      <c r="AD43" s="4"/>
      <c r="AE43" s="4"/>
      <c r="AF43" s="4"/>
      <c r="AG43" s="4"/>
      <c r="AH43" s="17" t="s">
        <v>619</v>
      </c>
      <c r="AI43" s="22">
        <v>45366</v>
      </c>
      <c r="AJ43" s="31">
        <f>DATE(YEAR(AI43)+3,MONTH(AI43),DAY(AI43))</f>
        <v>46461</v>
      </c>
      <c r="AK43" s="30" t="str">
        <f t="shared" ca="1" si="2"/>
        <v>OK</v>
      </c>
      <c r="AL43" s="4" t="str">
        <f t="shared" ca="1" si="0"/>
        <v/>
      </c>
      <c r="AM43" s="4"/>
      <c r="AN43" s="4"/>
    </row>
    <row r="44" spans="1:40" ht="33.9" customHeight="1" x14ac:dyDescent="0.2">
      <c r="A44" s="17">
        <v>34</v>
      </c>
      <c r="B44" s="27" t="s">
        <v>815</v>
      </c>
      <c r="C44" s="22">
        <v>39702</v>
      </c>
      <c r="D44" s="4" t="s">
        <v>698</v>
      </c>
      <c r="E44" s="4"/>
      <c r="F44" s="2" t="s">
        <v>641</v>
      </c>
      <c r="G44" s="2"/>
      <c r="H44" s="3">
        <v>40715</v>
      </c>
      <c r="I44" s="1" t="s">
        <v>521</v>
      </c>
      <c r="J44" s="1" t="s">
        <v>542</v>
      </c>
      <c r="K44" s="1" t="s">
        <v>557</v>
      </c>
      <c r="L44" s="2" t="s">
        <v>642</v>
      </c>
      <c r="M44" s="2" t="s">
        <v>643</v>
      </c>
      <c r="N44" s="2" t="s">
        <v>1286</v>
      </c>
      <c r="O44" s="4" t="s">
        <v>1377</v>
      </c>
      <c r="P44" s="2" t="s">
        <v>324</v>
      </c>
      <c r="Q44" s="1" t="s">
        <v>305</v>
      </c>
      <c r="R44" s="1" t="s">
        <v>177</v>
      </c>
      <c r="S44" s="2" t="s">
        <v>1578</v>
      </c>
      <c r="T44" s="1" t="s">
        <v>432</v>
      </c>
      <c r="U44" s="1"/>
      <c r="V44" s="1"/>
      <c r="W44" s="1"/>
      <c r="X44" s="2" t="s">
        <v>156</v>
      </c>
      <c r="Y44" s="2" t="s">
        <v>69</v>
      </c>
      <c r="Z44" s="46"/>
      <c r="AA44" s="46"/>
      <c r="AB44" s="46"/>
      <c r="AC44" s="46"/>
      <c r="AD44" s="46"/>
      <c r="AE44" s="46"/>
      <c r="AF44" s="46"/>
      <c r="AG44" s="46"/>
      <c r="AH44" s="4"/>
      <c r="AI44" s="22">
        <v>39736</v>
      </c>
      <c r="AJ44" s="31">
        <f>DATE(YEAR(AI44)+3,MONTH(AI44),DAY(AI44))</f>
        <v>40831</v>
      </c>
      <c r="AK44" s="30" t="str">
        <f t="shared" ca="1" si="2"/>
        <v>抹消</v>
      </c>
      <c r="AL44" s="4" t="str">
        <f t="shared" ca="1" si="0"/>
        <v/>
      </c>
      <c r="AM44" s="4"/>
      <c r="AN44" s="4"/>
    </row>
    <row r="45" spans="1:40" ht="33.9" customHeight="1" x14ac:dyDescent="0.2">
      <c r="A45" s="17">
        <v>35</v>
      </c>
      <c r="B45" s="27" t="s">
        <v>816</v>
      </c>
      <c r="C45" s="22">
        <v>39710</v>
      </c>
      <c r="D45" s="4" t="s">
        <v>699</v>
      </c>
      <c r="E45" s="4"/>
      <c r="F45" s="2" t="s">
        <v>644</v>
      </c>
      <c r="G45" s="2"/>
      <c r="H45" s="3">
        <v>39579</v>
      </c>
      <c r="I45" s="1" t="s">
        <v>521</v>
      </c>
      <c r="J45" s="1" t="s">
        <v>537</v>
      </c>
      <c r="K45" s="1">
        <v>1105</v>
      </c>
      <c r="L45" s="2" t="s">
        <v>645</v>
      </c>
      <c r="M45" s="2" t="s">
        <v>646</v>
      </c>
      <c r="N45" s="2" t="s">
        <v>1287</v>
      </c>
      <c r="O45" s="4" t="s">
        <v>1378</v>
      </c>
      <c r="P45" s="2" t="s">
        <v>325</v>
      </c>
      <c r="Q45" s="1" t="s">
        <v>305</v>
      </c>
      <c r="R45" s="1" t="s">
        <v>178</v>
      </c>
      <c r="S45" s="2" t="s">
        <v>1579</v>
      </c>
      <c r="T45" s="1" t="s">
        <v>432</v>
      </c>
      <c r="U45" s="1"/>
      <c r="V45" s="1"/>
      <c r="W45" s="1"/>
      <c r="X45" s="2" t="s">
        <v>158</v>
      </c>
      <c r="Y45" s="2" t="s">
        <v>69</v>
      </c>
      <c r="Z45" s="46"/>
      <c r="AA45" s="46"/>
      <c r="AB45" s="46"/>
      <c r="AC45" s="46"/>
      <c r="AD45" s="46"/>
      <c r="AE45" s="46"/>
      <c r="AF45" s="46"/>
      <c r="AG45" s="46"/>
      <c r="AH45" s="4"/>
      <c r="AI45" s="22">
        <v>39736</v>
      </c>
      <c r="AJ45" s="31">
        <f t="shared" ref="AJ45:AJ55" si="9">DATE(YEAR(AI45)+3,MONTH(AI45),DAY(AI45))</f>
        <v>40831</v>
      </c>
      <c r="AK45" s="30" t="str">
        <f t="shared" ca="1" si="2"/>
        <v>抹消</v>
      </c>
      <c r="AL45" s="4" t="str">
        <f t="shared" ca="1" si="0"/>
        <v/>
      </c>
      <c r="AM45" s="4"/>
      <c r="AN45" s="4"/>
    </row>
    <row r="46" spans="1:40" ht="33.9" customHeight="1" x14ac:dyDescent="0.2">
      <c r="A46" s="17">
        <v>36</v>
      </c>
      <c r="B46" s="27" t="s">
        <v>817</v>
      </c>
      <c r="C46" s="22">
        <v>39710</v>
      </c>
      <c r="D46" s="4" t="s">
        <v>700</v>
      </c>
      <c r="E46" s="4"/>
      <c r="F46" s="2" t="s">
        <v>647</v>
      </c>
      <c r="G46" s="2"/>
      <c r="H46" s="3"/>
      <c r="I46" s="1"/>
      <c r="J46" s="1"/>
      <c r="K46" s="1"/>
      <c r="L46" s="2" t="s">
        <v>648</v>
      </c>
      <c r="M46" s="2" t="s">
        <v>649</v>
      </c>
      <c r="N46" s="2" t="s">
        <v>1287</v>
      </c>
      <c r="O46" s="4" t="s">
        <v>1378</v>
      </c>
      <c r="P46" s="2" t="s">
        <v>326</v>
      </c>
      <c r="Q46" s="1" t="s">
        <v>365</v>
      </c>
      <c r="R46" s="1" t="s">
        <v>219</v>
      </c>
      <c r="S46" s="2" t="s">
        <v>861</v>
      </c>
      <c r="T46" s="1" t="s">
        <v>432</v>
      </c>
      <c r="U46" s="1"/>
      <c r="V46" s="1"/>
      <c r="W46" s="1"/>
      <c r="X46" s="2" t="s">
        <v>157</v>
      </c>
      <c r="Y46" s="2" t="s">
        <v>55</v>
      </c>
      <c r="Z46" s="46"/>
      <c r="AA46" s="46"/>
      <c r="AB46" s="46"/>
      <c r="AC46" s="46"/>
      <c r="AD46" s="46"/>
      <c r="AE46" s="46"/>
      <c r="AF46" s="46"/>
      <c r="AG46" s="46"/>
      <c r="AH46" s="4"/>
      <c r="AI46" s="22">
        <v>39736</v>
      </c>
      <c r="AJ46" s="31">
        <f t="shared" si="9"/>
        <v>40831</v>
      </c>
      <c r="AK46" s="30" t="str">
        <f t="shared" ca="1" si="2"/>
        <v>抹消</v>
      </c>
      <c r="AL46" s="4" t="str">
        <f t="shared" ca="1" si="0"/>
        <v/>
      </c>
      <c r="AM46" s="4"/>
      <c r="AN46" s="4"/>
    </row>
    <row r="47" spans="1:40" ht="33.9" customHeight="1" x14ac:dyDescent="0.2">
      <c r="A47" s="17">
        <v>37</v>
      </c>
      <c r="B47" s="27" t="s">
        <v>818</v>
      </c>
      <c r="C47" s="22">
        <v>39710</v>
      </c>
      <c r="D47" s="4" t="s">
        <v>701</v>
      </c>
      <c r="E47" s="4"/>
      <c r="F47" s="2" t="s">
        <v>650</v>
      </c>
      <c r="G47" s="2"/>
      <c r="H47" s="3"/>
      <c r="I47" s="1"/>
      <c r="J47" s="1"/>
      <c r="K47" s="1"/>
      <c r="L47" s="2" t="s">
        <v>651</v>
      </c>
      <c r="M47" s="2" t="s">
        <v>652</v>
      </c>
      <c r="N47" s="2" t="s">
        <v>1288</v>
      </c>
      <c r="O47" s="4" t="s">
        <v>1379</v>
      </c>
      <c r="P47" s="2" t="s">
        <v>323</v>
      </c>
      <c r="Q47" s="1" t="s">
        <v>365</v>
      </c>
      <c r="R47" s="1" t="s">
        <v>220</v>
      </c>
      <c r="S47" s="2" t="s">
        <v>861</v>
      </c>
      <c r="T47" s="1" t="s">
        <v>432</v>
      </c>
      <c r="U47" s="1"/>
      <c r="V47" s="1"/>
      <c r="W47" s="1"/>
      <c r="X47" s="2" t="s">
        <v>234</v>
      </c>
      <c r="Y47" s="2" t="s">
        <v>55</v>
      </c>
      <c r="Z47" s="46"/>
      <c r="AA47" s="46"/>
      <c r="AB47" s="46"/>
      <c r="AC47" s="46"/>
      <c r="AD47" s="46"/>
      <c r="AE47" s="46"/>
      <c r="AF47" s="46"/>
      <c r="AG47" s="46"/>
      <c r="AH47" s="4"/>
      <c r="AI47" s="22">
        <v>39736</v>
      </c>
      <c r="AJ47" s="31">
        <f t="shared" si="9"/>
        <v>40831</v>
      </c>
      <c r="AK47" s="30" t="str">
        <f t="shared" ca="1" si="2"/>
        <v>抹消</v>
      </c>
      <c r="AL47" s="4" t="str">
        <f t="shared" ca="1" si="0"/>
        <v/>
      </c>
      <c r="AM47" s="4"/>
      <c r="AN47" s="4"/>
    </row>
    <row r="48" spans="1:40" ht="33.9" customHeight="1" x14ac:dyDescent="0.2">
      <c r="A48" s="17">
        <v>38</v>
      </c>
      <c r="B48" s="27" t="s">
        <v>819</v>
      </c>
      <c r="C48" s="22">
        <v>39710</v>
      </c>
      <c r="D48" s="4" t="s">
        <v>663</v>
      </c>
      <c r="E48" s="4"/>
      <c r="F48" s="2" t="s">
        <v>653</v>
      </c>
      <c r="G48" s="2"/>
      <c r="H48" s="3">
        <v>40483</v>
      </c>
      <c r="I48" s="1" t="s">
        <v>521</v>
      </c>
      <c r="J48" s="1" t="s">
        <v>559</v>
      </c>
      <c r="K48" s="1">
        <v>1085</v>
      </c>
      <c r="L48" s="2" t="s">
        <v>654</v>
      </c>
      <c r="M48" s="2" t="s">
        <v>655</v>
      </c>
      <c r="N48" s="2" t="s">
        <v>1289</v>
      </c>
      <c r="O48" s="4" t="s">
        <v>1380</v>
      </c>
      <c r="P48" s="2" t="s">
        <v>379</v>
      </c>
      <c r="Q48" s="1" t="s">
        <v>365</v>
      </c>
      <c r="R48" s="1" t="s">
        <v>213</v>
      </c>
      <c r="S48" s="2" t="s">
        <v>861</v>
      </c>
      <c r="T48" s="1" t="s">
        <v>432</v>
      </c>
      <c r="U48" s="1"/>
      <c r="V48" s="1"/>
      <c r="W48" s="1"/>
      <c r="X48" s="2" t="s">
        <v>235</v>
      </c>
      <c r="Y48" s="2" t="s">
        <v>69</v>
      </c>
      <c r="Z48" s="46"/>
      <c r="AA48" s="46"/>
      <c r="AB48" s="46"/>
      <c r="AC48" s="46"/>
      <c r="AD48" s="46"/>
      <c r="AE48" s="46"/>
      <c r="AF48" s="46"/>
      <c r="AG48" s="46"/>
      <c r="AH48" s="4"/>
      <c r="AI48" s="22">
        <v>39736</v>
      </c>
      <c r="AJ48" s="31">
        <f t="shared" si="9"/>
        <v>40831</v>
      </c>
      <c r="AK48" s="30" t="str">
        <f t="shared" ca="1" si="2"/>
        <v>抹消</v>
      </c>
      <c r="AL48" s="4" t="str">
        <f t="shared" ca="1" si="0"/>
        <v/>
      </c>
      <c r="AM48" s="4"/>
      <c r="AN48" s="4"/>
    </row>
    <row r="49" spans="1:40" ht="33.9" customHeight="1" x14ac:dyDescent="0.2">
      <c r="A49" s="17">
        <v>39</v>
      </c>
      <c r="B49" s="27" t="s">
        <v>820</v>
      </c>
      <c r="C49" s="22">
        <v>39710</v>
      </c>
      <c r="D49" s="4" t="s">
        <v>664</v>
      </c>
      <c r="E49" s="4"/>
      <c r="F49" s="2" t="s">
        <v>653</v>
      </c>
      <c r="G49" s="2"/>
      <c r="H49" s="3">
        <v>40483</v>
      </c>
      <c r="I49" s="1" t="s">
        <v>521</v>
      </c>
      <c r="J49" s="1" t="s">
        <v>559</v>
      </c>
      <c r="K49" s="1">
        <v>1085</v>
      </c>
      <c r="L49" s="2" t="s">
        <v>654</v>
      </c>
      <c r="M49" s="2" t="s">
        <v>655</v>
      </c>
      <c r="N49" s="2" t="s">
        <v>1289</v>
      </c>
      <c r="O49" s="4" t="s">
        <v>1380</v>
      </c>
      <c r="P49" s="2" t="s">
        <v>379</v>
      </c>
      <c r="Q49" s="1" t="s">
        <v>365</v>
      </c>
      <c r="R49" s="1" t="s">
        <v>214</v>
      </c>
      <c r="S49" s="2" t="s">
        <v>861</v>
      </c>
      <c r="T49" s="1" t="s">
        <v>432</v>
      </c>
      <c r="U49" s="1"/>
      <c r="V49" s="1"/>
      <c r="W49" s="1"/>
      <c r="X49" s="2" t="s">
        <v>236</v>
      </c>
      <c r="Y49" s="2" t="s">
        <v>69</v>
      </c>
      <c r="Z49" s="46"/>
      <c r="AA49" s="46"/>
      <c r="AB49" s="46"/>
      <c r="AC49" s="46"/>
      <c r="AD49" s="46"/>
      <c r="AE49" s="46"/>
      <c r="AF49" s="46"/>
      <c r="AG49" s="46"/>
      <c r="AH49" s="4"/>
      <c r="AI49" s="22">
        <v>39736</v>
      </c>
      <c r="AJ49" s="31">
        <f t="shared" si="9"/>
        <v>40831</v>
      </c>
      <c r="AK49" s="30" t="str">
        <f t="shared" ca="1" si="2"/>
        <v>抹消</v>
      </c>
      <c r="AL49" s="4" t="str">
        <f t="shared" ca="1" si="0"/>
        <v/>
      </c>
      <c r="AM49" s="4"/>
      <c r="AN49" s="4"/>
    </row>
    <row r="50" spans="1:40" ht="33.9" customHeight="1" x14ac:dyDescent="0.2">
      <c r="A50" s="17">
        <v>40</v>
      </c>
      <c r="B50" s="27" t="s">
        <v>821</v>
      </c>
      <c r="C50" s="22">
        <v>39735</v>
      </c>
      <c r="D50" s="4" t="s">
        <v>702</v>
      </c>
      <c r="E50" s="4"/>
      <c r="F50" s="2" t="s">
        <v>656</v>
      </c>
      <c r="G50" s="2"/>
      <c r="H50" s="3">
        <v>39713</v>
      </c>
      <c r="I50" s="1" t="s">
        <v>521</v>
      </c>
      <c r="J50" s="1" t="s">
        <v>560</v>
      </c>
      <c r="K50" s="1">
        <v>2193</v>
      </c>
      <c r="L50" s="2" t="s">
        <v>657</v>
      </c>
      <c r="M50" s="2" t="s">
        <v>659</v>
      </c>
      <c r="N50" s="2" t="s">
        <v>1290</v>
      </c>
      <c r="O50" s="4" t="s">
        <v>1381</v>
      </c>
      <c r="P50" s="2" t="s">
        <v>327</v>
      </c>
      <c r="Q50" s="1" t="s">
        <v>365</v>
      </c>
      <c r="R50" s="1" t="s">
        <v>221</v>
      </c>
      <c r="S50" s="2" t="s">
        <v>861</v>
      </c>
      <c r="T50" s="1" t="s">
        <v>432</v>
      </c>
      <c r="U50" s="1"/>
      <c r="V50" s="1"/>
      <c r="W50" s="1"/>
      <c r="X50" s="2" t="s">
        <v>150</v>
      </c>
      <c r="Y50" s="2" t="s">
        <v>69</v>
      </c>
      <c r="Z50" s="46"/>
      <c r="AA50" s="46"/>
      <c r="AB50" s="46"/>
      <c r="AC50" s="46"/>
      <c r="AD50" s="46"/>
      <c r="AE50" s="46"/>
      <c r="AF50" s="46"/>
      <c r="AG50" s="46"/>
      <c r="AH50" s="4"/>
      <c r="AI50" s="22">
        <v>39762</v>
      </c>
      <c r="AJ50" s="31">
        <f t="shared" si="9"/>
        <v>40857</v>
      </c>
      <c r="AK50" s="30" t="str">
        <f t="shared" ca="1" si="2"/>
        <v>抹消</v>
      </c>
      <c r="AL50" s="4" t="str">
        <f t="shared" ca="1" si="0"/>
        <v/>
      </c>
      <c r="AM50" s="4"/>
      <c r="AN50" s="4"/>
    </row>
    <row r="51" spans="1:40" ht="33.9" customHeight="1" x14ac:dyDescent="0.2">
      <c r="A51" s="17">
        <v>41</v>
      </c>
      <c r="B51" s="27" t="s">
        <v>822</v>
      </c>
      <c r="C51" s="22">
        <v>40970</v>
      </c>
      <c r="D51" s="4" t="s">
        <v>691</v>
      </c>
      <c r="E51" s="4"/>
      <c r="F51" s="2" t="s">
        <v>371</v>
      </c>
      <c r="G51" s="2"/>
      <c r="H51" s="3">
        <v>39713</v>
      </c>
      <c r="I51" s="1" t="s">
        <v>521</v>
      </c>
      <c r="J51" s="1" t="s">
        <v>560</v>
      </c>
      <c r="K51" s="1">
        <v>2193</v>
      </c>
      <c r="L51" s="2" t="s">
        <v>595</v>
      </c>
      <c r="M51" s="2" t="s">
        <v>359</v>
      </c>
      <c r="N51" s="2" t="s">
        <v>1290</v>
      </c>
      <c r="O51" s="4" t="s">
        <v>1381</v>
      </c>
      <c r="P51" s="2" t="s">
        <v>327</v>
      </c>
      <c r="Q51" s="1" t="s">
        <v>365</v>
      </c>
      <c r="R51" s="1" t="s">
        <v>211</v>
      </c>
      <c r="S51" s="2" t="s">
        <v>861</v>
      </c>
      <c r="T51" s="1" t="s">
        <v>42</v>
      </c>
      <c r="U51" s="1"/>
      <c r="V51" s="1"/>
      <c r="W51" s="1"/>
      <c r="X51" s="2" t="s">
        <v>149</v>
      </c>
      <c r="Y51" s="2" t="s">
        <v>906</v>
      </c>
      <c r="Z51" s="47" t="s">
        <v>1064</v>
      </c>
      <c r="AA51" s="46"/>
      <c r="AB51" s="46"/>
      <c r="AC51" s="46"/>
      <c r="AD51" s="46"/>
      <c r="AE51" s="46"/>
      <c r="AF51" s="46"/>
      <c r="AG51" s="46"/>
      <c r="AH51" s="17"/>
      <c r="AI51" s="22">
        <v>40976</v>
      </c>
      <c r="AJ51" s="31">
        <f t="shared" si="9"/>
        <v>42071</v>
      </c>
      <c r="AK51" s="30" t="str">
        <f t="shared" ca="1" si="2"/>
        <v>抹消</v>
      </c>
      <c r="AL51" s="4" t="str">
        <f t="shared" ca="1" si="0"/>
        <v/>
      </c>
      <c r="AM51" s="4"/>
      <c r="AN51" s="2"/>
    </row>
    <row r="52" spans="1:40" ht="33.9" customHeight="1" x14ac:dyDescent="0.2">
      <c r="A52" s="17">
        <v>42</v>
      </c>
      <c r="B52" s="27" t="s">
        <v>823</v>
      </c>
      <c r="C52" s="22">
        <v>39735</v>
      </c>
      <c r="D52" s="4" t="s">
        <v>703</v>
      </c>
      <c r="E52" s="4"/>
      <c r="F52" s="2" t="s">
        <v>656</v>
      </c>
      <c r="G52" s="2"/>
      <c r="H52" s="3">
        <v>39713</v>
      </c>
      <c r="I52" s="1" t="s">
        <v>521</v>
      </c>
      <c r="J52" s="1" t="s">
        <v>560</v>
      </c>
      <c r="K52" s="1">
        <v>2193</v>
      </c>
      <c r="L52" s="2" t="s">
        <v>657</v>
      </c>
      <c r="M52" s="2" t="s">
        <v>659</v>
      </c>
      <c r="N52" s="2" t="s">
        <v>1290</v>
      </c>
      <c r="O52" s="4" t="s">
        <v>1381</v>
      </c>
      <c r="P52" s="2" t="s">
        <v>327</v>
      </c>
      <c r="Q52" s="1" t="s">
        <v>365</v>
      </c>
      <c r="R52" s="1" t="s">
        <v>222</v>
      </c>
      <c r="S52" s="2" t="s">
        <v>861</v>
      </c>
      <c r="T52" s="1" t="s">
        <v>432</v>
      </c>
      <c r="U52" s="1"/>
      <c r="V52" s="1"/>
      <c r="W52" s="1"/>
      <c r="X52" s="2" t="s">
        <v>151</v>
      </c>
      <c r="Y52" s="2" t="s">
        <v>69</v>
      </c>
      <c r="Z52" s="46"/>
      <c r="AA52" s="46"/>
      <c r="AB52" s="46"/>
      <c r="AC52" s="46"/>
      <c r="AD52" s="46"/>
      <c r="AE52" s="46"/>
      <c r="AF52" s="46"/>
      <c r="AG52" s="46"/>
      <c r="AH52" s="4"/>
      <c r="AI52" s="22">
        <v>39762</v>
      </c>
      <c r="AJ52" s="31">
        <f t="shared" si="9"/>
        <v>40857</v>
      </c>
      <c r="AK52" s="30" t="str">
        <f t="shared" ca="1" si="2"/>
        <v>抹消</v>
      </c>
      <c r="AL52" s="4" t="str">
        <f t="shared" ca="1" si="0"/>
        <v/>
      </c>
      <c r="AM52" s="4"/>
      <c r="AN52" s="4"/>
    </row>
    <row r="53" spans="1:40" ht="33.9" customHeight="1" x14ac:dyDescent="0.2">
      <c r="A53" s="17">
        <v>43</v>
      </c>
      <c r="B53" s="27" t="s">
        <v>824</v>
      </c>
      <c r="C53" s="22">
        <v>39735</v>
      </c>
      <c r="D53" s="4" t="s">
        <v>704</v>
      </c>
      <c r="E53" s="4"/>
      <c r="F53" s="2" t="s">
        <v>660</v>
      </c>
      <c r="G53" s="2"/>
      <c r="H53" s="3"/>
      <c r="I53" s="1"/>
      <c r="J53" s="1"/>
      <c r="K53" s="1"/>
      <c r="L53" s="2" t="s">
        <v>661</v>
      </c>
      <c r="M53" s="2" t="s">
        <v>662</v>
      </c>
      <c r="N53" s="2" t="s">
        <v>1291</v>
      </c>
      <c r="O53" s="4" t="s">
        <v>1382</v>
      </c>
      <c r="P53" s="2" t="s">
        <v>328</v>
      </c>
      <c r="Q53" s="1" t="s">
        <v>365</v>
      </c>
      <c r="R53" s="1" t="s">
        <v>223</v>
      </c>
      <c r="S53" s="2" t="s">
        <v>0</v>
      </c>
      <c r="T53" s="1" t="s">
        <v>432</v>
      </c>
      <c r="U53" s="1"/>
      <c r="V53" s="1"/>
      <c r="W53" s="1"/>
      <c r="X53" s="2" t="s">
        <v>152</v>
      </c>
      <c r="Y53" s="2" t="s">
        <v>55</v>
      </c>
      <c r="Z53" s="46"/>
      <c r="AA53" s="46"/>
      <c r="AB53" s="46"/>
      <c r="AC53" s="46"/>
      <c r="AD53" s="46"/>
      <c r="AE53" s="46"/>
      <c r="AF53" s="46"/>
      <c r="AG53" s="46"/>
      <c r="AH53" s="4"/>
      <c r="AI53" s="22">
        <v>39762</v>
      </c>
      <c r="AJ53" s="31">
        <f t="shared" si="9"/>
        <v>40857</v>
      </c>
      <c r="AK53" s="30" t="str">
        <f t="shared" ca="1" si="2"/>
        <v>抹消</v>
      </c>
      <c r="AL53" s="4" t="str">
        <f t="shared" ca="1" si="0"/>
        <v/>
      </c>
      <c r="AM53" s="4"/>
      <c r="AN53" s="4"/>
    </row>
    <row r="54" spans="1:40" ht="33.9" customHeight="1" x14ac:dyDescent="0.2">
      <c r="A54" s="17">
        <v>44</v>
      </c>
      <c r="B54" s="27" t="s">
        <v>825</v>
      </c>
      <c r="C54" s="22">
        <v>39735</v>
      </c>
      <c r="D54" s="4" t="s">
        <v>665</v>
      </c>
      <c r="E54" s="4"/>
      <c r="F54" s="2" t="s">
        <v>387</v>
      </c>
      <c r="G54" s="2"/>
      <c r="H54" s="3">
        <v>40330</v>
      </c>
      <c r="I54" s="1" t="s">
        <v>521</v>
      </c>
      <c r="J54" s="1" t="s">
        <v>539</v>
      </c>
      <c r="K54" s="1">
        <v>4110</v>
      </c>
      <c r="L54" s="2" t="s">
        <v>1</v>
      </c>
      <c r="M54" s="2" t="s">
        <v>2</v>
      </c>
      <c r="N54" s="2" t="s">
        <v>1292</v>
      </c>
      <c r="O54" s="4" t="s">
        <v>1383</v>
      </c>
      <c r="P54" s="2" t="s">
        <v>329</v>
      </c>
      <c r="Q54" s="1" t="s">
        <v>305</v>
      </c>
      <c r="R54" s="1" t="s">
        <v>179</v>
      </c>
      <c r="S54" s="2" t="s">
        <v>1580</v>
      </c>
      <c r="T54" s="1" t="s">
        <v>432</v>
      </c>
      <c r="U54" s="1"/>
      <c r="V54" s="1"/>
      <c r="W54" s="1"/>
      <c r="X54" s="2" t="s">
        <v>153</v>
      </c>
      <c r="Y54" s="2" t="s">
        <v>289</v>
      </c>
      <c r="Z54" s="2" t="s">
        <v>69</v>
      </c>
      <c r="AA54" s="46"/>
      <c r="AB54" s="46"/>
      <c r="AC54" s="46"/>
      <c r="AD54" s="46"/>
      <c r="AE54" s="46"/>
      <c r="AF54" s="46"/>
      <c r="AG54" s="46"/>
      <c r="AH54" s="4"/>
      <c r="AI54" s="22">
        <v>39762</v>
      </c>
      <c r="AJ54" s="31">
        <f t="shared" si="9"/>
        <v>40857</v>
      </c>
      <c r="AK54" s="30" t="str">
        <f t="shared" ca="1" si="2"/>
        <v>抹消</v>
      </c>
      <c r="AL54" s="4" t="str">
        <f t="shared" ca="1" si="0"/>
        <v/>
      </c>
      <c r="AM54" s="4"/>
      <c r="AN54" s="4"/>
    </row>
    <row r="55" spans="1:40" ht="33.9" customHeight="1" x14ac:dyDescent="0.2">
      <c r="A55" s="17">
        <v>45</v>
      </c>
      <c r="B55" s="27" t="s">
        <v>826</v>
      </c>
      <c r="C55" s="22">
        <v>39735</v>
      </c>
      <c r="D55" s="4" t="s">
        <v>705</v>
      </c>
      <c r="E55" s="4"/>
      <c r="F55" s="2" t="s">
        <v>3</v>
      </c>
      <c r="G55" s="2"/>
      <c r="H55" s="3">
        <v>40098</v>
      </c>
      <c r="I55" s="1" t="s">
        <v>521</v>
      </c>
      <c r="J55" s="1" t="s">
        <v>536</v>
      </c>
      <c r="K55" s="1">
        <v>3347</v>
      </c>
      <c r="L55" s="2" t="s">
        <v>4</v>
      </c>
      <c r="M55" s="2" t="s">
        <v>5</v>
      </c>
      <c r="N55" s="2" t="s">
        <v>1293</v>
      </c>
      <c r="O55" s="4" t="s">
        <v>1384</v>
      </c>
      <c r="P55" s="2" t="s">
        <v>330</v>
      </c>
      <c r="Q55" s="1" t="s">
        <v>305</v>
      </c>
      <c r="R55" s="1" t="s">
        <v>180</v>
      </c>
      <c r="S55" s="2" t="s">
        <v>0</v>
      </c>
      <c r="T55" s="1" t="s">
        <v>432</v>
      </c>
      <c r="U55" s="1"/>
      <c r="V55" s="1"/>
      <c r="W55" s="1"/>
      <c r="X55" s="2" t="s">
        <v>154</v>
      </c>
      <c r="Y55" s="2" t="s">
        <v>69</v>
      </c>
      <c r="Z55" s="46"/>
      <c r="AA55" s="46"/>
      <c r="AB55" s="46"/>
      <c r="AC55" s="46"/>
      <c r="AD55" s="46"/>
      <c r="AE55" s="46"/>
      <c r="AF55" s="46"/>
      <c r="AG55" s="46"/>
      <c r="AH55" s="4"/>
      <c r="AI55" s="22">
        <v>39762</v>
      </c>
      <c r="AJ55" s="31">
        <f t="shared" si="9"/>
        <v>40857</v>
      </c>
      <c r="AK55" s="30" t="str">
        <f t="shared" ca="1" si="2"/>
        <v>抹消</v>
      </c>
      <c r="AL55" s="4" t="str">
        <f t="shared" ca="1" si="0"/>
        <v/>
      </c>
      <c r="AM55" s="4"/>
      <c r="AN55" s="4"/>
    </row>
    <row r="56" spans="1:40" ht="33.9" customHeight="1" x14ac:dyDescent="0.2">
      <c r="A56" s="17">
        <v>46</v>
      </c>
      <c r="B56" s="27" t="s">
        <v>827</v>
      </c>
      <c r="C56" s="22">
        <v>39735</v>
      </c>
      <c r="D56" s="4" t="s">
        <v>706</v>
      </c>
      <c r="E56" s="4"/>
      <c r="F56" s="2" t="s">
        <v>6</v>
      </c>
      <c r="G56" s="2"/>
      <c r="H56" s="3">
        <v>39490</v>
      </c>
      <c r="I56" s="1" t="s">
        <v>521</v>
      </c>
      <c r="J56" s="1" t="s">
        <v>537</v>
      </c>
      <c r="K56" s="1">
        <v>4435</v>
      </c>
      <c r="L56" s="2" t="s">
        <v>7</v>
      </c>
      <c r="M56" s="2" t="s">
        <v>8</v>
      </c>
      <c r="N56" s="2" t="s">
        <v>1294</v>
      </c>
      <c r="O56" s="4" t="s">
        <v>1385</v>
      </c>
      <c r="P56" s="2" t="s">
        <v>331</v>
      </c>
      <c r="Q56" s="1" t="s">
        <v>305</v>
      </c>
      <c r="R56" s="1" t="s">
        <v>181</v>
      </c>
      <c r="S56" s="2" t="s">
        <v>139</v>
      </c>
      <c r="T56" s="1" t="s">
        <v>432</v>
      </c>
      <c r="U56" s="1"/>
      <c r="V56" s="1"/>
      <c r="W56" s="1"/>
      <c r="X56" s="2" t="s">
        <v>155</v>
      </c>
      <c r="Y56" s="2" t="s">
        <v>69</v>
      </c>
      <c r="Z56" s="46"/>
      <c r="AA56" s="46"/>
      <c r="AB56" s="46"/>
      <c r="AC56" s="46"/>
      <c r="AD56" s="46"/>
      <c r="AE56" s="46"/>
      <c r="AF56" s="46"/>
      <c r="AG56" s="46"/>
      <c r="AH56" s="4"/>
      <c r="AI56" s="22">
        <v>39762</v>
      </c>
      <c r="AJ56" s="31">
        <f t="shared" ref="AJ56:AJ68" si="10">DATE(YEAR(AI56)+3,MONTH(AI56),DAY(AI56))</f>
        <v>40857</v>
      </c>
      <c r="AK56" s="30" t="str">
        <f t="shared" ca="1" si="2"/>
        <v>抹消</v>
      </c>
      <c r="AL56" s="4" t="str">
        <f t="shared" ca="1" si="0"/>
        <v/>
      </c>
      <c r="AM56" s="4"/>
      <c r="AN56" s="4"/>
    </row>
    <row r="57" spans="1:40" ht="33.9" customHeight="1" x14ac:dyDescent="0.2">
      <c r="A57" s="17">
        <v>47</v>
      </c>
      <c r="B57" s="27" t="s">
        <v>1859</v>
      </c>
      <c r="C57" s="22">
        <v>44242</v>
      </c>
      <c r="D57" s="4" t="s">
        <v>707</v>
      </c>
      <c r="E57" s="4" t="s">
        <v>969</v>
      </c>
      <c r="F57" s="2" t="s">
        <v>561</v>
      </c>
      <c r="G57" s="2" t="s">
        <v>970</v>
      </c>
      <c r="H57" s="3">
        <v>43202</v>
      </c>
      <c r="I57" s="1" t="s">
        <v>521</v>
      </c>
      <c r="J57" s="1" t="s">
        <v>1455</v>
      </c>
      <c r="K57" s="1">
        <v>2458</v>
      </c>
      <c r="L57" s="2" t="s">
        <v>599</v>
      </c>
      <c r="M57" s="2" t="s">
        <v>1826</v>
      </c>
      <c r="N57" s="2" t="s">
        <v>1295</v>
      </c>
      <c r="O57" s="4" t="s">
        <v>1386</v>
      </c>
      <c r="P57" s="2" t="s">
        <v>332</v>
      </c>
      <c r="Q57" s="1" t="s">
        <v>305</v>
      </c>
      <c r="R57" s="1" t="s">
        <v>2052</v>
      </c>
      <c r="S57" s="2" t="s">
        <v>1579</v>
      </c>
      <c r="T57" s="1" t="s">
        <v>42</v>
      </c>
      <c r="U57" s="1"/>
      <c r="V57" s="1"/>
      <c r="W57" s="1"/>
      <c r="X57" s="2" t="s">
        <v>147</v>
      </c>
      <c r="Y57" s="2" t="s">
        <v>907</v>
      </c>
      <c r="Z57" s="2" t="s">
        <v>975</v>
      </c>
      <c r="AA57" s="2" t="s">
        <v>1482</v>
      </c>
      <c r="AB57" s="2" t="s">
        <v>1819</v>
      </c>
      <c r="AC57" s="4" t="s">
        <v>2235</v>
      </c>
      <c r="AD57" s="4"/>
      <c r="AE57" s="4"/>
      <c r="AF57" s="4"/>
      <c r="AG57" s="4"/>
      <c r="AH57" s="17" t="s">
        <v>2234</v>
      </c>
      <c r="AI57" s="22">
        <v>44267</v>
      </c>
      <c r="AJ57" s="31">
        <f t="shared" si="10"/>
        <v>45363</v>
      </c>
      <c r="AK57" s="30" t="str">
        <f t="shared" ca="1" si="2"/>
        <v>抹消手続き</v>
      </c>
      <c r="AL57" s="4" t="str">
        <f t="shared" ca="1" si="0"/>
        <v>462日経過</v>
      </c>
      <c r="AM57" s="4"/>
      <c r="AN57" s="4"/>
    </row>
    <row r="58" spans="1:40" ht="33.9" customHeight="1" x14ac:dyDescent="0.2">
      <c r="A58" s="17">
        <v>48</v>
      </c>
      <c r="B58" s="27" t="s">
        <v>828</v>
      </c>
      <c r="C58" s="22">
        <v>39748</v>
      </c>
      <c r="D58" s="4" t="s">
        <v>708</v>
      </c>
      <c r="E58" s="4"/>
      <c r="F58" s="2" t="s">
        <v>513</v>
      </c>
      <c r="G58" s="2"/>
      <c r="H58" s="3"/>
      <c r="I58" s="1"/>
      <c r="J58" s="1"/>
      <c r="K58" s="1"/>
      <c r="L58" s="2" t="s">
        <v>598</v>
      </c>
      <c r="M58" s="2" t="s">
        <v>512</v>
      </c>
      <c r="N58" s="2" t="s">
        <v>1296</v>
      </c>
      <c r="O58" s="4" t="s">
        <v>1387</v>
      </c>
      <c r="P58" s="2" t="s">
        <v>333</v>
      </c>
      <c r="Q58" s="1" t="s">
        <v>305</v>
      </c>
      <c r="R58" s="1" t="s">
        <v>182</v>
      </c>
      <c r="S58" s="2" t="s">
        <v>1579</v>
      </c>
      <c r="T58" s="1" t="s">
        <v>432</v>
      </c>
      <c r="U58" s="1"/>
      <c r="V58" s="1"/>
      <c r="W58" s="1"/>
      <c r="X58" s="2" t="s">
        <v>148</v>
      </c>
      <c r="Y58" s="2" t="s">
        <v>55</v>
      </c>
      <c r="Z58" s="46"/>
      <c r="AA58" s="46"/>
      <c r="AB58" s="46"/>
      <c r="AC58" s="46"/>
      <c r="AD58" s="46"/>
      <c r="AE58" s="46"/>
      <c r="AF58" s="46"/>
      <c r="AG58" s="46"/>
      <c r="AH58" s="4"/>
      <c r="AI58" s="22">
        <v>39762</v>
      </c>
      <c r="AJ58" s="31">
        <f t="shared" si="10"/>
        <v>40857</v>
      </c>
      <c r="AK58" s="30" t="str">
        <f t="shared" ca="1" si="2"/>
        <v>抹消</v>
      </c>
      <c r="AL58" s="4" t="str">
        <f t="shared" ca="1" si="0"/>
        <v/>
      </c>
      <c r="AM58" s="4"/>
      <c r="AN58" s="4"/>
    </row>
    <row r="59" spans="1:40" ht="33.9" customHeight="1" x14ac:dyDescent="0.2">
      <c r="A59" s="17">
        <v>49</v>
      </c>
      <c r="B59" s="27" t="s">
        <v>1563</v>
      </c>
      <c r="C59" s="22">
        <v>43171</v>
      </c>
      <c r="D59" s="4" t="s">
        <v>709</v>
      </c>
      <c r="E59" s="4" t="s">
        <v>971</v>
      </c>
      <c r="F59" s="2" t="s">
        <v>1483</v>
      </c>
      <c r="G59" s="2" t="s">
        <v>1484</v>
      </c>
      <c r="H59" s="3">
        <v>41770</v>
      </c>
      <c r="I59" s="1" t="s">
        <v>521</v>
      </c>
      <c r="J59" s="1" t="s">
        <v>972</v>
      </c>
      <c r="K59" s="1">
        <v>3975</v>
      </c>
      <c r="L59" s="2" t="s">
        <v>570</v>
      </c>
      <c r="M59" s="2" t="s">
        <v>360</v>
      </c>
      <c r="N59" s="2" t="s">
        <v>1297</v>
      </c>
      <c r="O59" s="4" t="s">
        <v>1388</v>
      </c>
      <c r="P59" s="2" t="s">
        <v>334</v>
      </c>
      <c r="Q59" s="1" t="s">
        <v>365</v>
      </c>
      <c r="R59" s="1" t="s">
        <v>212</v>
      </c>
      <c r="S59" s="2" t="s">
        <v>861</v>
      </c>
      <c r="T59" s="1" t="s">
        <v>42</v>
      </c>
      <c r="U59" s="1"/>
      <c r="V59" s="1"/>
      <c r="W59" s="1"/>
      <c r="X59" s="2" t="s">
        <v>146</v>
      </c>
      <c r="Y59" s="2" t="s">
        <v>908</v>
      </c>
      <c r="Z59" s="2" t="s">
        <v>1485</v>
      </c>
      <c r="AA59" s="2" t="s">
        <v>1486</v>
      </c>
      <c r="AB59" s="2" t="s">
        <v>1845</v>
      </c>
      <c r="AC59" s="4"/>
      <c r="AD59" s="4"/>
      <c r="AE59" s="4"/>
      <c r="AF59" s="4"/>
      <c r="AG59" s="4"/>
      <c r="AH59" s="17"/>
      <c r="AI59" s="22">
        <v>43171</v>
      </c>
      <c r="AJ59" s="31">
        <f t="shared" si="10"/>
        <v>44267</v>
      </c>
      <c r="AK59" s="30" t="str">
        <f t="shared" ca="1" si="2"/>
        <v>抹消</v>
      </c>
      <c r="AL59" s="4" t="str">
        <f t="shared" ca="1" si="0"/>
        <v/>
      </c>
      <c r="AM59" s="4"/>
      <c r="AN59" s="4" t="s">
        <v>1846</v>
      </c>
    </row>
    <row r="60" spans="1:40" ht="33.9" customHeight="1" x14ac:dyDescent="0.2">
      <c r="A60" s="17">
        <v>50</v>
      </c>
      <c r="B60" s="27" t="s">
        <v>829</v>
      </c>
      <c r="C60" s="22">
        <v>39762</v>
      </c>
      <c r="D60" s="4" t="s">
        <v>710</v>
      </c>
      <c r="E60" s="4"/>
      <c r="F60" s="2" t="s">
        <v>9</v>
      </c>
      <c r="G60" s="2"/>
      <c r="H60" s="3">
        <v>39605</v>
      </c>
      <c r="I60" s="1" t="s">
        <v>521</v>
      </c>
      <c r="J60" s="1" t="s">
        <v>537</v>
      </c>
      <c r="K60" s="1">
        <v>1167</v>
      </c>
      <c r="L60" s="2" t="s">
        <v>642</v>
      </c>
      <c r="M60" s="2" t="s">
        <v>10</v>
      </c>
      <c r="N60" s="2" t="s">
        <v>1277</v>
      </c>
      <c r="O60" s="4" t="s">
        <v>1368</v>
      </c>
      <c r="P60" s="2" t="s">
        <v>316</v>
      </c>
      <c r="Q60" s="1" t="s">
        <v>305</v>
      </c>
      <c r="R60" s="1" t="s">
        <v>183</v>
      </c>
      <c r="S60" s="2" t="s">
        <v>1579</v>
      </c>
      <c r="T60" s="1" t="s">
        <v>432</v>
      </c>
      <c r="U60" s="1"/>
      <c r="V60" s="1"/>
      <c r="W60" s="1"/>
      <c r="X60" s="25" t="s">
        <v>144</v>
      </c>
      <c r="Y60" s="2" t="s">
        <v>69</v>
      </c>
      <c r="Z60" s="46"/>
      <c r="AA60" s="46"/>
      <c r="AB60" s="46"/>
      <c r="AC60" s="46"/>
      <c r="AD60" s="46"/>
      <c r="AE60" s="46"/>
      <c r="AF60" s="46"/>
      <c r="AG60" s="46"/>
      <c r="AH60" s="4"/>
      <c r="AI60" s="22">
        <v>39786</v>
      </c>
      <c r="AJ60" s="31">
        <f t="shared" si="10"/>
        <v>40881</v>
      </c>
      <c r="AK60" s="30" t="str">
        <f t="shared" ca="1" si="2"/>
        <v>抹消</v>
      </c>
      <c r="AL60" s="4" t="str">
        <f t="shared" ca="1" si="0"/>
        <v/>
      </c>
      <c r="AM60" s="4"/>
      <c r="AN60" s="4"/>
    </row>
    <row r="61" spans="1:40" ht="33.9" customHeight="1" x14ac:dyDescent="0.2">
      <c r="A61" s="17">
        <v>51</v>
      </c>
      <c r="B61" s="27" t="s">
        <v>830</v>
      </c>
      <c r="C61" s="22">
        <v>39762</v>
      </c>
      <c r="D61" s="4" t="s">
        <v>711</v>
      </c>
      <c r="E61" s="4"/>
      <c r="F61" s="2" t="s">
        <v>9</v>
      </c>
      <c r="G61" s="2"/>
      <c r="H61" s="3">
        <v>39605</v>
      </c>
      <c r="I61" s="1" t="s">
        <v>521</v>
      </c>
      <c r="J61" s="1" t="s">
        <v>537</v>
      </c>
      <c r="K61" s="1">
        <v>1167</v>
      </c>
      <c r="L61" s="2" t="s">
        <v>642</v>
      </c>
      <c r="M61" s="2" t="s">
        <v>10</v>
      </c>
      <c r="N61" s="2" t="s">
        <v>1277</v>
      </c>
      <c r="O61" s="4" t="s">
        <v>1368</v>
      </c>
      <c r="P61" s="2" t="s">
        <v>316</v>
      </c>
      <c r="Q61" s="1" t="s">
        <v>365</v>
      </c>
      <c r="R61" s="1" t="s">
        <v>224</v>
      </c>
      <c r="S61" s="2" t="s">
        <v>1579</v>
      </c>
      <c r="T61" s="1" t="s">
        <v>432</v>
      </c>
      <c r="U61" s="1"/>
      <c r="V61" s="1"/>
      <c r="W61" s="1"/>
      <c r="X61" s="25" t="s">
        <v>145</v>
      </c>
      <c r="Y61" s="2" t="s">
        <v>69</v>
      </c>
      <c r="Z61" s="46"/>
      <c r="AA61" s="46"/>
      <c r="AB61" s="46"/>
      <c r="AC61" s="46"/>
      <c r="AD61" s="46"/>
      <c r="AE61" s="46"/>
      <c r="AF61" s="46"/>
      <c r="AG61" s="46"/>
      <c r="AH61" s="4"/>
      <c r="AI61" s="22">
        <v>39786</v>
      </c>
      <c r="AJ61" s="31">
        <f t="shared" si="10"/>
        <v>40881</v>
      </c>
      <c r="AK61" s="30" t="str">
        <f t="shared" ca="1" si="2"/>
        <v>抹消</v>
      </c>
      <c r="AL61" s="4" t="str">
        <f t="shared" ca="1" si="0"/>
        <v/>
      </c>
      <c r="AM61" s="4"/>
      <c r="AN61" s="4"/>
    </row>
    <row r="62" spans="1:40" ht="33.9" customHeight="1" x14ac:dyDescent="0.2">
      <c r="A62" s="17">
        <v>52</v>
      </c>
      <c r="B62" s="27" t="s">
        <v>1860</v>
      </c>
      <c r="C62" s="22">
        <v>44140</v>
      </c>
      <c r="D62" s="4" t="s">
        <v>2148</v>
      </c>
      <c r="E62" s="4" t="s">
        <v>913</v>
      </c>
      <c r="F62" s="1" t="s">
        <v>2149</v>
      </c>
      <c r="G62" s="2" t="s">
        <v>1242</v>
      </c>
      <c r="H62" s="3">
        <v>42583</v>
      </c>
      <c r="I62" s="1" t="s">
        <v>521</v>
      </c>
      <c r="J62" s="1" t="s">
        <v>1243</v>
      </c>
      <c r="K62" s="1">
        <v>2917</v>
      </c>
      <c r="L62" s="2" t="s">
        <v>588</v>
      </c>
      <c r="M62" s="2" t="s">
        <v>2150</v>
      </c>
      <c r="N62" s="2" t="s">
        <v>1298</v>
      </c>
      <c r="O62" s="4" t="s">
        <v>1389</v>
      </c>
      <c r="P62" s="2" t="s">
        <v>335</v>
      </c>
      <c r="Q62" s="1" t="s">
        <v>305</v>
      </c>
      <c r="R62" s="1" t="s">
        <v>2040</v>
      </c>
      <c r="S62" s="2" t="s">
        <v>1573</v>
      </c>
      <c r="T62" s="1" t="s">
        <v>42</v>
      </c>
      <c r="U62" s="1"/>
      <c r="V62" s="1"/>
      <c r="W62" s="1"/>
      <c r="X62" s="2" t="s">
        <v>143</v>
      </c>
      <c r="Y62" s="2" t="s">
        <v>909</v>
      </c>
      <c r="Z62" s="2" t="s">
        <v>1244</v>
      </c>
      <c r="AA62" s="2" t="s">
        <v>1245</v>
      </c>
      <c r="AB62" s="2" t="s">
        <v>1779</v>
      </c>
      <c r="AC62" s="2" t="s">
        <v>2151</v>
      </c>
      <c r="AD62" s="4"/>
      <c r="AE62" s="4"/>
      <c r="AF62" s="4"/>
      <c r="AG62" s="4"/>
      <c r="AH62" s="17"/>
      <c r="AI62" s="22">
        <v>44159</v>
      </c>
      <c r="AJ62" s="31">
        <f t="shared" si="10"/>
        <v>45254</v>
      </c>
      <c r="AK62" s="30" t="str">
        <f t="shared" ca="1" si="2"/>
        <v>抹消</v>
      </c>
      <c r="AL62" s="4" t="str">
        <f t="shared" ca="1" si="0"/>
        <v/>
      </c>
      <c r="AM62" s="4"/>
      <c r="AN62" s="4" t="s">
        <v>2144</v>
      </c>
    </row>
    <row r="63" spans="1:40" ht="33.9" customHeight="1" x14ac:dyDescent="0.2">
      <c r="A63" s="17">
        <v>53</v>
      </c>
      <c r="B63" s="27" t="s">
        <v>831</v>
      </c>
      <c r="C63" s="22">
        <v>40984</v>
      </c>
      <c r="D63" s="4" t="s">
        <v>712</v>
      </c>
      <c r="E63" s="4"/>
      <c r="F63" s="2" t="s">
        <v>304</v>
      </c>
      <c r="G63" s="2"/>
      <c r="H63" s="3">
        <v>39356</v>
      </c>
      <c r="I63" s="1" t="s">
        <v>521</v>
      </c>
      <c r="J63" s="1" t="s">
        <v>524</v>
      </c>
      <c r="K63" s="1">
        <v>4402</v>
      </c>
      <c r="L63" s="2" t="s">
        <v>575</v>
      </c>
      <c r="M63" s="2" t="s">
        <v>361</v>
      </c>
      <c r="N63" s="2" t="s">
        <v>1299</v>
      </c>
      <c r="O63" s="4" t="s">
        <v>1299</v>
      </c>
      <c r="P63" s="2" t="s">
        <v>336</v>
      </c>
      <c r="Q63" s="1" t="s">
        <v>305</v>
      </c>
      <c r="R63" s="1" t="s">
        <v>184</v>
      </c>
      <c r="S63" s="2" t="s">
        <v>861</v>
      </c>
      <c r="T63" s="1" t="s">
        <v>42</v>
      </c>
      <c r="U63" s="1"/>
      <c r="V63" s="1"/>
      <c r="W63" s="1"/>
      <c r="X63" s="2" t="s">
        <v>142</v>
      </c>
      <c r="Y63" s="2" t="s">
        <v>74</v>
      </c>
      <c r="Z63" s="2" t="s">
        <v>885</v>
      </c>
      <c r="AA63" s="2" t="s">
        <v>1061</v>
      </c>
      <c r="AB63" s="46"/>
      <c r="AC63" s="46"/>
      <c r="AD63" s="46"/>
      <c r="AE63" s="46"/>
      <c r="AF63" s="46"/>
      <c r="AG63" s="46"/>
      <c r="AH63" s="17"/>
      <c r="AI63" s="22">
        <v>40989</v>
      </c>
      <c r="AJ63" s="31">
        <f t="shared" si="10"/>
        <v>42084</v>
      </c>
      <c r="AK63" s="30" t="str">
        <f t="shared" ca="1" si="2"/>
        <v>抹消</v>
      </c>
      <c r="AL63" s="4" t="str">
        <f t="shared" ca="1" si="0"/>
        <v/>
      </c>
      <c r="AM63" s="4"/>
      <c r="AN63" s="4"/>
    </row>
    <row r="64" spans="1:40" ht="33.9" customHeight="1" x14ac:dyDescent="0.2">
      <c r="A64" s="17">
        <v>54</v>
      </c>
      <c r="B64" s="27" t="s">
        <v>832</v>
      </c>
      <c r="C64" s="22">
        <v>39836</v>
      </c>
      <c r="D64" s="4" t="s">
        <v>713</v>
      </c>
      <c r="E64" s="4"/>
      <c r="F64" s="2" t="s">
        <v>11</v>
      </c>
      <c r="G64" s="2"/>
      <c r="H64" s="3"/>
      <c r="I64" s="1"/>
      <c r="J64" s="1"/>
      <c r="K64" s="1"/>
      <c r="L64" s="2" t="s">
        <v>12</v>
      </c>
      <c r="M64" s="2" t="s">
        <v>13</v>
      </c>
      <c r="N64" s="2" t="s">
        <v>1279</v>
      </c>
      <c r="O64" s="4" t="s">
        <v>1370</v>
      </c>
      <c r="P64" s="2" t="s">
        <v>318</v>
      </c>
      <c r="Q64" s="1" t="s">
        <v>365</v>
      </c>
      <c r="R64" s="1" t="s">
        <v>225</v>
      </c>
      <c r="S64" s="2" t="s">
        <v>139</v>
      </c>
      <c r="T64" s="1" t="s">
        <v>432</v>
      </c>
      <c r="U64" s="1"/>
      <c r="V64" s="1"/>
      <c r="W64" s="1"/>
      <c r="X64" s="2" t="s">
        <v>141</v>
      </c>
      <c r="Y64" s="2" t="s">
        <v>920</v>
      </c>
      <c r="Z64" s="46"/>
      <c r="AA64" s="46"/>
      <c r="AB64" s="46"/>
      <c r="AC64" s="46"/>
      <c r="AD64" s="46"/>
      <c r="AE64" s="46"/>
      <c r="AF64" s="46"/>
      <c r="AG64" s="46"/>
      <c r="AH64" s="4"/>
      <c r="AI64" s="22">
        <v>39843</v>
      </c>
      <c r="AJ64" s="31">
        <f t="shared" si="10"/>
        <v>40938</v>
      </c>
      <c r="AK64" s="30" t="str">
        <f t="shared" ca="1" si="2"/>
        <v>抹消</v>
      </c>
      <c r="AL64" s="4" t="str">
        <f t="shared" ca="1" si="0"/>
        <v/>
      </c>
      <c r="AM64" s="4"/>
      <c r="AN64" s="4"/>
    </row>
    <row r="65" spans="1:40" ht="33.9" customHeight="1" x14ac:dyDescent="0.2">
      <c r="A65" s="17">
        <v>55</v>
      </c>
      <c r="B65" s="27" t="s">
        <v>2236</v>
      </c>
      <c r="C65" s="22">
        <v>45338</v>
      </c>
      <c r="D65" s="4" t="s">
        <v>714</v>
      </c>
      <c r="E65" s="4" t="s">
        <v>973</v>
      </c>
      <c r="F65" s="2" t="s">
        <v>2165</v>
      </c>
      <c r="G65" s="2" t="s">
        <v>1492</v>
      </c>
      <c r="H65" s="3">
        <v>43972</v>
      </c>
      <c r="I65" s="1" t="s">
        <v>521</v>
      </c>
      <c r="J65" s="1" t="s">
        <v>1782</v>
      </c>
      <c r="K65" s="1">
        <v>1971</v>
      </c>
      <c r="L65" s="2" t="s">
        <v>596</v>
      </c>
      <c r="M65" s="2" t="s">
        <v>497</v>
      </c>
      <c r="N65" s="2" t="s">
        <v>1300</v>
      </c>
      <c r="O65" s="4" t="s">
        <v>1390</v>
      </c>
      <c r="P65" s="2" t="s">
        <v>337</v>
      </c>
      <c r="Q65" s="1" t="s">
        <v>305</v>
      </c>
      <c r="R65" s="1" t="s">
        <v>2053</v>
      </c>
      <c r="S65" s="2" t="s">
        <v>1579</v>
      </c>
      <c r="T65" s="1" t="s">
        <v>42</v>
      </c>
      <c r="U65" s="1"/>
      <c r="V65" s="1"/>
      <c r="W65" s="1"/>
      <c r="X65" s="2" t="s">
        <v>132</v>
      </c>
      <c r="Y65" s="2" t="s">
        <v>910</v>
      </c>
      <c r="Z65" s="2" t="s">
        <v>1493</v>
      </c>
      <c r="AA65" s="2" t="s">
        <v>1494</v>
      </c>
      <c r="AB65" s="2" t="s">
        <v>1832</v>
      </c>
      <c r="AC65" s="2" t="s">
        <v>2352</v>
      </c>
      <c r="AD65" s="4"/>
      <c r="AE65" s="4"/>
      <c r="AF65" s="4"/>
      <c r="AG65" s="4"/>
      <c r="AH65" s="17" t="s">
        <v>619</v>
      </c>
      <c r="AI65" s="22">
        <v>45366</v>
      </c>
      <c r="AJ65" s="31">
        <f t="shared" si="10"/>
        <v>46461</v>
      </c>
      <c r="AK65" s="30" t="str">
        <f t="shared" ca="1" si="2"/>
        <v>OK</v>
      </c>
      <c r="AL65" s="4" t="str">
        <f t="shared" ca="1" si="0"/>
        <v/>
      </c>
      <c r="AM65" s="4"/>
      <c r="AN65" s="4"/>
    </row>
    <row r="66" spans="1:40" ht="33.9" customHeight="1" x14ac:dyDescent="0.2">
      <c r="A66" s="17">
        <v>56</v>
      </c>
      <c r="B66" s="27" t="s">
        <v>833</v>
      </c>
      <c r="C66" s="22">
        <v>39846</v>
      </c>
      <c r="D66" s="4" t="s">
        <v>715</v>
      </c>
      <c r="E66" s="4"/>
      <c r="F66" s="2" t="s">
        <v>412</v>
      </c>
      <c r="G66" s="2"/>
      <c r="H66" s="3">
        <v>40330</v>
      </c>
      <c r="I66" s="1" t="s">
        <v>521</v>
      </c>
      <c r="J66" s="1" t="s">
        <v>539</v>
      </c>
      <c r="K66" s="1">
        <v>4669</v>
      </c>
      <c r="L66" s="2" t="s">
        <v>591</v>
      </c>
      <c r="M66" s="2" t="s">
        <v>514</v>
      </c>
      <c r="N66" s="2" t="s">
        <v>1301</v>
      </c>
      <c r="O66" s="4" t="s">
        <v>1391</v>
      </c>
      <c r="P66" s="4" t="s">
        <v>413</v>
      </c>
      <c r="Q66" s="1" t="s">
        <v>305</v>
      </c>
      <c r="R66" s="1" t="s">
        <v>185</v>
      </c>
      <c r="S66" s="2" t="s">
        <v>139</v>
      </c>
      <c r="T66" s="1" t="s">
        <v>432</v>
      </c>
      <c r="U66" s="1"/>
      <c r="V66" s="1"/>
      <c r="W66" s="1"/>
      <c r="X66" s="25" t="s">
        <v>134</v>
      </c>
      <c r="Y66" s="2" t="s">
        <v>57</v>
      </c>
      <c r="Z66" s="2" t="s">
        <v>55</v>
      </c>
      <c r="AA66" s="46"/>
      <c r="AB66" s="46"/>
      <c r="AC66" s="46"/>
      <c r="AD66" s="46"/>
      <c r="AE66" s="46"/>
      <c r="AF66" s="46"/>
      <c r="AG66" s="46"/>
      <c r="AH66" s="4"/>
      <c r="AI66" s="22">
        <v>39850</v>
      </c>
      <c r="AJ66" s="31">
        <f t="shared" si="10"/>
        <v>40945</v>
      </c>
      <c r="AK66" s="30" t="str">
        <f t="shared" ca="1" si="2"/>
        <v>抹消</v>
      </c>
      <c r="AL66" s="4" t="str">
        <f t="shared" ca="1" si="0"/>
        <v/>
      </c>
      <c r="AM66" s="4"/>
      <c r="AN66" s="4"/>
    </row>
    <row r="67" spans="1:40" ht="33.9" customHeight="1" x14ac:dyDescent="0.2">
      <c r="A67" s="17">
        <v>57</v>
      </c>
      <c r="B67" s="27" t="s">
        <v>2238</v>
      </c>
      <c r="C67" s="22">
        <v>45341</v>
      </c>
      <c r="D67" s="4" t="s">
        <v>716</v>
      </c>
      <c r="E67" s="4" t="s">
        <v>974</v>
      </c>
      <c r="F67" s="2" t="s">
        <v>494</v>
      </c>
      <c r="G67" s="2" t="s">
        <v>1487</v>
      </c>
      <c r="H67" s="3">
        <v>44378</v>
      </c>
      <c r="I67" s="1" t="s">
        <v>521</v>
      </c>
      <c r="J67" s="1" t="s">
        <v>2237</v>
      </c>
      <c r="K67" s="1">
        <v>2290</v>
      </c>
      <c r="L67" s="2" t="s">
        <v>591</v>
      </c>
      <c r="M67" s="2" t="s">
        <v>495</v>
      </c>
      <c r="N67" s="2" t="s">
        <v>1302</v>
      </c>
      <c r="O67" s="2" t="s">
        <v>1392</v>
      </c>
      <c r="P67" s="24" t="s">
        <v>496</v>
      </c>
      <c r="Q67" s="1" t="s">
        <v>365</v>
      </c>
      <c r="R67" s="1" t="s">
        <v>2054</v>
      </c>
      <c r="S67" s="2" t="s">
        <v>861</v>
      </c>
      <c r="T67" s="1" t="s">
        <v>42</v>
      </c>
      <c r="U67" s="1"/>
      <c r="V67" s="1"/>
      <c r="W67" s="1"/>
      <c r="X67" s="2" t="s">
        <v>133</v>
      </c>
      <c r="Y67" s="2" t="s">
        <v>56</v>
      </c>
      <c r="Z67" s="2" t="s">
        <v>1824</v>
      </c>
      <c r="AA67" s="2" t="s">
        <v>1825</v>
      </c>
      <c r="AB67" s="2" t="s">
        <v>1488</v>
      </c>
      <c r="AC67" s="2" t="s">
        <v>1823</v>
      </c>
      <c r="AD67" s="2" t="s">
        <v>2353</v>
      </c>
      <c r="AE67" s="4"/>
      <c r="AF67" s="4"/>
      <c r="AG67" s="4"/>
      <c r="AH67" s="17" t="s">
        <v>619</v>
      </c>
      <c r="AI67" s="22">
        <v>45366</v>
      </c>
      <c r="AJ67" s="31">
        <f t="shared" si="10"/>
        <v>46461</v>
      </c>
      <c r="AK67" s="30" t="str">
        <f t="shared" ca="1" si="2"/>
        <v>OK</v>
      </c>
      <c r="AL67" s="4" t="str">
        <f t="shared" ca="1" si="0"/>
        <v/>
      </c>
      <c r="AM67" s="4"/>
      <c r="AN67" s="4"/>
    </row>
    <row r="68" spans="1:40" ht="33.9" customHeight="1" x14ac:dyDescent="0.2">
      <c r="A68" s="17">
        <v>58</v>
      </c>
      <c r="B68" s="27" t="s">
        <v>834</v>
      </c>
      <c r="C68" s="22">
        <v>39846</v>
      </c>
      <c r="D68" s="4" t="s">
        <v>717</v>
      </c>
      <c r="E68" s="4"/>
      <c r="F68" s="2" t="s">
        <v>372</v>
      </c>
      <c r="G68" s="2"/>
      <c r="H68" s="3"/>
      <c r="I68" s="1"/>
      <c r="J68" s="1"/>
      <c r="K68" s="1"/>
      <c r="L68" s="2" t="s">
        <v>591</v>
      </c>
      <c r="M68" s="2" t="s">
        <v>362</v>
      </c>
      <c r="N68" s="2" t="s">
        <v>1303</v>
      </c>
      <c r="O68" s="4" t="s">
        <v>1391</v>
      </c>
      <c r="P68" s="2" t="s">
        <v>338</v>
      </c>
      <c r="Q68" s="1" t="s">
        <v>365</v>
      </c>
      <c r="R68" s="1" t="s">
        <v>226</v>
      </c>
      <c r="S68" s="2" t="s">
        <v>139</v>
      </c>
      <c r="T68" s="1" t="s">
        <v>432</v>
      </c>
      <c r="U68" s="1"/>
      <c r="V68" s="1"/>
      <c r="W68" s="1"/>
      <c r="X68" s="2" t="s">
        <v>135</v>
      </c>
      <c r="Y68" s="4" t="s">
        <v>70</v>
      </c>
      <c r="Z68" s="46"/>
      <c r="AA68" s="46"/>
      <c r="AB68" s="46"/>
      <c r="AC68" s="46"/>
      <c r="AD68" s="46"/>
      <c r="AE68" s="46"/>
      <c r="AF68" s="46"/>
      <c r="AG68" s="46"/>
      <c r="AH68" s="4"/>
      <c r="AI68" s="22">
        <v>39850</v>
      </c>
      <c r="AJ68" s="31">
        <f t="shared" si="10"/>
        <v>40945</v>
      </c>
      <c r="AK68" s="30" t="str">
        <f t="shared" ca="1" si="2"/>
        <v>抹消</v>
      </c>
      <c r="AL68" s="4" t="str">
        <f t="shared" ca="1" si="0"/>
        <v/>
      </c>
      <c r="AM68" s="4"/>
      <c r="AN68" s="4"/>
    </row>
    <row r="69" spans="1:40" ht="33.9" customHeight="1" x14ac:dyDescent="0.2">
      <c r="A69" s="17">
        <v>59</v>
      </c>
      <c r="B69" s="27" t="s">
        <v>835</v>
      </c>
      <c r="C69" s="22">
        <v>39846</v>
      </c>
      <c r="D69" s="4" t="s">
        <v>718</v>
      </c>
      <c r="E69" s="4"/>
      <c r="F69" s="2" t="s">
        <v>372</v>
      </c>
      <c r="G69" s="2"/>
      <c r="H69" s="3"/>
      <c r="I69" s="1"/>
      <c r="J69" s="1"/>
      <c r="K69" s="1"/>
      <c r="L69" s="2" t="s">
        <v>591</v>
      </c>
      <c r="M69" s="2" t="s">
        <v>362</v>
      </c>
      <c r="N69" s="2" t="s">
        <v>1303</v>
      </c>
      <c r="O69" s="4" t="s">
        <v>1391</v>
      </c>
      <c r="P69" s="2" t="s">
        <v>338</v>
      </c>
      <c r="Q69" s="1" t="s">
        <v>365</v>
      </c>
      <c r="R69" s="1" t="s">
        <v>227</v>
      </c>
      <c r="S69" s="2" t="s">
        <v>139</v>
      </c>
      <c r="T69" s="1" t="s">
        <v>432</v>
      </c>
      <c r="U69" s="1"/>
      <c r="V69" s="1"/>
      <c r="W69" s="1"/>
      <c r="X69" s="2" t="s">
        <v>140</v>
      </c>
      <c r="Y69" s="4" t="s">
        <v>70</v>
      </c>
      <c r="Z69" s="46"/>
      <c r="AA69" s="46"/>
      <c r="AB69" s="46"/>
      <c r="AC69" s="46"/>
      <c r="AD69" s="46"/>
      <c r="AE69" s="46"/>
      <c r="AF69" s="46"/>
      <c r="AG69" s="46"/>
      <c r="AH69" s="4"/>
      <c r="AI69" s="22">
        <v>39850</v>
      </c>
      <c r="AJ69" s="31">
        <f t="shared" ref="AJ69:AJ70" si="11">DATE(YEAR(AI69)+3,MONTH(AI69),DAY(AI69))</f>
        <v>40945</v>
      </c>
      <c r="AK69" s="30" t="str">
        <f t="shared" ca="1" si="2"/>
        <v>抹消</v>
      </c>
      <c r="AL69" s="4" t="str">
        <f t="shared" ca="1" si="0"/>
        <v/>
      </c>
      <c r="AM69" s="4"/>
      <c r="AN69" s="4"/>
    </row>
    <row r="70" spans="1:40" ht="33.9" customHeight="1" x14ac:dyDescent="0.2">
      <c r="A70" s="17">
        <v>60</v>
      </c>
      <c r="B70" s="27" t="s">
        <v>836</v>
      </c>
      <c r="C70" s="22">
        <v>39860</v>
      </c>
      <c r="D70" s="4" t="s">
        <v>719</v>
      </c>
      <c r="E70" s="4"/>
      <c r="F70" s="2" t="s">
        <v>516</v>
      </c>
      <c r="G70" s="2"/>
      <c r="H70" s="3"/>
      <c r="I70" s="1"/>
      <c r="J70" s="1"/>
      <c r="K70" s="1"/>
      <c r="L70" s="2" t="s">
        <v>570</v>
      </c>
      <c r="M70" s="2" t="s">
        <v>515</v>
      </c>
      <c r="N70" s="2" t="s">
        <v>1253</v>
      </c>
      <c r="O70" s="4" t="s">
        <v>1393</v>
      </c>
      <c r="P70" s="2" t="s">
        <v>339</v>
      </c>
      <c r="Q70" s="1" t="s">
        <v>305</v>
      </c>
      <c r="R70" s="1" t="s">
        <v>186</v>
      </c>
      <c r="S70" s="2" t="s">
        <v>861</v>
      </c>
      <c r="T70" s="1" t="s">
        <v>432</v>
      </c>
      <c r="U70" s="1"/>
      <c r="V70" s="1"/>
      <c r="W70" s="1"/>
      <c r="X70" s="25" t="s">
        <v>130</v>
      </c>
      <c r="Y70" s="2" t="s">
        <v>55</v>
      </c>
      <c r="Z70" s="46"/>
      <c r="AA70" s="46"/>
      <c r="AB70" s="46"/>
      <c r="AC70" s="46"/>
      <c r="AD70" s="46"/>
      <c r="AE70" s="46"/>
      <c r="AF70" s="46"/>
      <c r="AG70" s="46"/>
      <c r="AH70" s="4"/>
      <c r="AI70" s="22">
        <v>39863</v>
      </c>
      <c r="AJ70" s="31">
        <f t="shared" si="11"/>
        <v>40958</v>
      </c>
      <c r="AK70" s="30" t="str">
        <f t="shared" ca="1" si="2"/>
        <v>抹消</v>
      </c>
      <c r="AL70" s="4" t="str">
        <f t="shared" ca="1" si="0"/>
        <v/>
      </c>
      <c r="AM70" s="4"/>
      <c r="AN70" s="4"/>
    </row>
    <row r="71" spans="1:40" ht="33.9" customHeight="1" x14ac:dyDescent="0.2">
      <c r="A71" s="17">
        <v>61</v>
      </c>
      <c r="B71" s="27" t="s">
        <v>837</v>
      </c>
      <c r="C71" s="22">
        <v>39860</v>
      </c>
      <c r="D71" s="4" t="s">
        <v>720</v>
      </c>
      <c r="E71" s="4"/>
      <c r="F71" s="2" t="s">
        <v>14</v>
      </c>
      <c r="G71" s="2"/>
      <c r="H71" s="3">
        <v>39713</v>
      </c>
      <c r="I71" s="1" t="s">
        <v>521</v>
      </c>
      <c r="J71" s="1" t="s">
        <v>560</v>
      </c>
      <c r="K71" s="1">
        <v>2193</v>
      </c>
      <c r="L71" s="2" t="s">
        <v>15</v>
      </c>
      <c r="M71" s="2" t="s">
        <v>16</v>
      </c>
      <c r="N71" s="2" t="s">
        <v>1290</v>
      </c>
      <c r="O71" s="4" t="s">
        <v>1381</v>
      </c>
      <c r="P71" s="2" t="s">
        <v>327</v>
      </c>
      <c r="Q71" s="1" t="s">
        <v>365</v>
      </c>
      <c r="R71" s="1" t="s">
        <v>228</v>
      </c>
      <c r="S71" s="2" t="s">
        <v>861</v>
      </c>
      <c r="T71" s="1" t="s">
        <v>432</v>
      </c>
      <c r="U71" s="1"/>
      <c r="V71" s="1"/>
      <c r="W71" s="1"/>
      <c r="X71" s="25" t="s">
        <v>129</v>
      </c>
      <c r="Y71" s="2" t="s">
        <v>69</v>
      </c>
      <c r="Z71" s="46"/>
      <c r="AA71" s="46"/>
      <c r="AB71" s="46"/>
      <c r="AC71" s="46"/>
      <c r="AD71" s="46"/>
      <c r="AE71" s="46"/>
      <c r="AF71" s="46"/>
      <c r="AG71" s="46"/>
      <c r="AH71" s="4"/>
      <c r="AI71" s="22">
        <v>39863</v>
      </c>
      <c r="AJ71" s="31">
        <f>DATE(YEAR(AI71)+3,MONTH(AI71),DAY(AI71))</f>
        <v>40958</v>
      </c>
      <c r="AK71" s="30" t="str">
        <f t="shared" ca="1" si="2"/>
        <v>抹消</v>
      </c>
      <c r="AL71" s="4" t="str">
        <f t="shared" ca="1" si="0"/>
        <v/>
      </c>
      <c r="AM71" s="4"/>
      <c r="AN71" s="4"/>
    </row>
    <row r="72" spans="1:40" ht="33.9" customHeight="1" x14ac:dyDescent="0.2">
      <c r="A72" s="17">
        <v>62</v>
      </c>
      <c r="B72" s="17" t="s">
        <v>1564</v>
      </c>
      <c r="C72" s="22">
        <v>43188</v>
      </c>
      <c r="D72" s="4" t="s">
        <v>1854</v>
      </c>
      <c r="E72" s="4" t="s">
        <v>989</v>
      </c>
      <c r="F72" s="2" t="s">
        <v>1508</v>
      </c>
      <c r="G72" s="2" t="s">
        <v>1509</v>
      </c>
      <c r="H72" s="3">
        <v>41448</v>
      </c>
      <c r="I72" s="1" t="s">
        <v>521</v>
      </c>
      <c r="J72" s="1" t="s">
        <v>39</v>
      </c>
      <c r="K72" s="1">
        <v>3864</v>
      </c>
      <c r="L72" s="2" t="s">
        <v>594</v>
      </c>
      <c r="M72" s="2" t="s">
        <v>1855</v>
      </c>
      <c r="N72" s="2" t="s">
        <v>1304</v>
      </c>
      <c r="O72" s="4" t="s">
        <v>1394</v>
      </c>
      <c r="P72" s="2" t="s">
        <v>340</v>
      </c>
      <c r="Q72" s="1" t="s">
        <v>305</v>
      </c>
      <c r="R72" s="1" t="s">
        <v>187</v>
      </c>
      <c r="S72" s="2" t="s">
        <v>861</v>
      </c>
      <c r="T72" s="1" t="s">
        <v>42</v>
      </c>
      <c r="U72" s="1"/>
      <c r="V72" s="1"/>
      <c r="W72" s="1"/>
      <c r="X72" s="2" t="s">
        <v>131</v>
      </c>
      <c r="Y72" s="2" t="s">
        <v>942</v>
      </c>
      <c r="Z72" s="2" t="s">
        <v>275</v>
      </c>
      <c r="AA72" s="2" t="s">
        <v>1510</v>
      </c>
      <c r="AB72" s="2" t="s">
        <v>1853</v>
      </c>
      <c r="AC72" s="4"/>
      <c r="AD72" s="4"/>
      <c r="AE72" s="4"/>
      <c r="AF72" s="4"/>
      <c r="AG72" s="4"/>
      <c r="AH72" s="17"/>
      <c r="AI72" s="22">
        <v>43193</v>
      </c>
      <c r="AJ72" s="31">
        <f>DATE(YEAR(AI72)+3,MONTH(AI72),DAY(AI72))</f>
        <v>44289</v>
      </c>
      <c r="AK72" s="30" t="str">
        <f t="shared" ca="1" si="2"/>
        <v>抹消</v>
      </c>
      <c r="AL72" s="4" t="str">
        <f t="shared" ca="1" si="0"/>
        <v/>
      </c>
      <c r="AM72" s="4"/>
      <c r="AN72" s="2"/>
    </row>
    <row r="73" spans="1:40" ht="33.9" customHeight="1" x14ac:dyDescent="0.2">
      <c r="A73" s="17">
        <v>63</v>
      </c>
      <c r="B73" s="27" t="s">
        <v>1565</v>
      </c>
      <c r="C73" s="22">
        <v>39874</v>
      </c>
      <c r="D73" s="4" t="s">
        <v>721</v>
      </c>
      <c r="E73" s="4"/>
      <c r="F73" s="2" t="s">
        <v>17</v>
      </c>
      <c r="G73" s="2"/>
      <c r="H73" s="3">
        <v>39575</v>
      </c>
      <c r="I73" s="1" t="s">
        <v>521</v>
      </c>
      <c r="J73" s="1" t="s">
        <v>537</v>
      </c>
      <c r="K73" s="1">
        <v>2466</v>
      </c>
      <c r="L73" s="2" t="s">
        <v>18</v>
      </c>
      <c r="M73" s="2" t="s">
        <v>19</v>
      </c>
      <c r="N73" s="2" t="s">
        <v>1305</v>
      </c>
      <c r="O73" s="4" t="s">
        <v>1395</v>
      </c>
      <c r="P73" s="2" t="s">
        <v>341</v>
      </c>
      <c r="Q73" s="1" t="s">
        <v>305</v>
      </c>
      <c r="R73" s="1" t="s">
        <v>188</v>
      </c>
      <c r="S73" s="2" t="s">
        <v>1578</v>
      </c>
      <c r="T73" s="1" t="s">
        <v>432</v>
      </c>
      <c r="U73" s="1"/>
      <c r="V73" s="1"/>
      <c r="W73" s="1"/>
      <c r="X73" s="2" t="s">
        <v>128</v>
      </c>
      <c r="Y73" s="2" t="s">
        <v>1502</v>
      </c>
      <c r="Z73" s="46"/>
      <c r="AA73" s="46"/>
      <c r="AB73" s="46"/>
      <c r="AC73" s="46"/>
      <c r="AD73" s="46"/>
      <c r="AE73" s="46"/>
      <c r="AF73" s="46"/>
      <c r="AG73" s="46"/>
      <c r="AH73" s="4"/>
      <c r="AI73" s="22">
        <v>39877</v>
      </c>
      <c r="AJ73" s="31">
        <f>DATE(YEAR(AI73)+3,MONTH(AI73),DAY(AI73))</f>
        <v>40973</v>
      </c>
      <c r="AK73" s="30" t="str">
        <f t="shared" ca="1" si="2"/>
        <v>抹消</v>
      </c>
      <c r="AL73" s="4" t="str">
        <f t="shared" ca="1" si="0"/>
        <v/>
      </c>
      <c r="AM73" s="4"/>
      <c r="AN73" s="4"/>
    </row>
    <row r="74" spans="1:40" ht="33.9" customHeight="1" x14ac:dyDescent="0.2">
      <c r="A74" s="17">
        <v>64</v>
      </c>
      <c r="B74" s="27" t="s">
        <v>1566</v>
      </c>
      <c r="C74" s="22">
        <v>42066</v>
      </c>
      <c r="D74" s="4" t="s">
        <v>722</v>
      </c>
      <c r="E74" s="4" t="s">
        <v>979</v>
      </c>
      <c r="F74" s="2" t="s">
        <v>373</v>
      </c>
      <c r="G74" s="2" t="s">
        <v>1501</v>
      </c>
      <c r="H74" s="3">
        <v>41486</v>
      </c>
      <c r="I74" s="1" t="s">
        <v>521</v>
      </c>
      <c r="J74" s="1" t="s">
        <v>965</v>
      </c>
      <c r="K74" s="1">
        <v>1318</v>
      </c>
      <c r="L74" s="2" t="s">
        <v>593</v>
      </c>
      <c r="M74" s="2" t="s">
        <v>980</v>
      </c>
      <c r="N74" s="2" t="s">
        <v>1306</v>
      </c>
      <c r="O74" s="4" t="s">
        <v>1396</v>
      </c>
      <c r="P74" s="2" t="s">
        <v>342</v>
      </c>
      <c r="Q74" s="1" t="s">
        <v>305</v>
      </c>
      <c r="R74" s="1" t="s">
        <v>189</v>
      </c>
      <c r="S74" s="2" t="s">
        <v>861</v>
      </c>
      <c r="T74" s="1" t="s">
        <v>42</v>
      </c>
      <c r="U74" s="1"/>
      <c r="V74" s="1"/>
      <c r="W74" s="1"/>
      <c r="X74" s="2" t="s">
        <v>127</v>
      </c>
      <c r="Y74" s="2" t="s">
        <v>911</v>
      </c>
      <c r="Z74" s="2" t="s">
        <v>981</v>
      </c>
      <c r="AA74" s="2" t="s">
        <v>1503</v>
      </c>
      <c r="AB74" s="4"/>
      <c r="AC74" s="4"/>
      <c r="AD74" s="4"/>
      <c r="AE74" s="4"/>
      <c r="AF74" s="4"/>
      <c r="AG74" s="4"/>
      <c r="AH74" s="17"/>
      <c r="AI74" s="22">
        <v>42084</v>
      </c>
      <c r="AJ74" s="31">
        <f>DATE(YEAR(AI74)+3,MONTH(AI74),DAY(AI74))</f>
        <v>43180</v>
      </c>
      <c r="AK74" s="30" t="str">
        <f t="shared" ca="1" si="2"/>
        <v>抹消</v>
      </c>
      <c r="AL74" s="4" t="str">
        <f t="shared" ca="1" si="0"/>
        <v/>
      </c>
      <c r="AM74" s="4"/>
      <c r="AN74" s="4"/>
    </row>
    <row r="75" spans="1:40" ht="33.9" customHeight="1" x14ac:dyDescent="0.2">
      <c r="A75" s="17">
        <v>65</v>
      </c>
      <c r="B75" s="27" t="s">
        <v>838</v>
      </c>
      <c r="C75" s="22">
        <v>39905</v>
      </c>
      <c r="D75" s="4" t="s">
        <v>723</v>
      </c>
      <c r="E75" s="4"/>
      <c r="F75" s="2" t="s">
        <v>270</v>
      </c>
      <c r="G75" s="2"/>
      <c r="H75" s="3">
        <v>40692</v>
      </c>
      <c r="I75" s="1" t="s">
        <v>521</v>
      </c>
      <c r="J75" s="1" t="s">
        <v>271</v>
      </c>
      <c r="K75" s="5" t="s">
        <v>272</v>
      </c>
      <c r="L75" s="2" t="s">
        <v>273</v>
      </c>
      <c r="M75" s="2" t="s">
        <v>363</v>
      </c>
      <c r="N75" s="2" t="s">
        <v>1307</v>
      </c>
      <c r="O75" s="4" t="s">
        <v>1397</v>
      </c>
      <c r="P75" s="2" t="s">
        <v>343</v>
      </c>
      <c r="Q75" s="1" t="s">
        <v>305</v>
      </c>
      <c r="R75" s="1" t="s">
        <v>190</v>
      </c>
      <c r="S75" s="2" t="s">
        <v>1579</v>
      </c>
      <c r="T75" s="1" t="s">
        <v>274</v>
      </c>
      <c r="U75" s="1"/>
      <c r="V75" s="1"/>
      <c r="W75" s="1"/>
      <c r="X75" s="25" t="s">
        <v>126</v>
      </c>
      <c r="Y75" s="2" t="s">
        <v>1059</v>
      </c>
      <c r="Z75" s="46"/>
      <c r="AA75" s="46"/>
      <c r="AB75" s="46"/>
      <c r="AC75" s="46"/>
      <c r="AD75" s="46"/>
      <c r="AE75" s="46"/>
      <c r="AF75" s="46"/>
      <c r="AG75" s="46"/>
      <c r="AH75" s="17"/>
      <c r="AI75" s="22">
        <v>39920</v>
      </c>
      <c r="AJ75" s="31">
        <f>DATE(YEAR(AI75)+3,MONTH(AI75),DAY(AI75))</f>
        <v>41016</v>
      </c>
      <c r="AK75" s="30" t="str">
        <f t="shared" ca="1" si="2"/>
        <v>抹消</v>
      </c>
      <c r="AL75" s="4" t="str">
        <f t="shared" ref="AL75:AL121" ca="1" si="12">IF(AK75="抹消手続き",CONCATENATE(TODAY()-AI75-365*3,"日経過"),
IF(AK75="要連絡",CONCATENATE("残り",-(TODAY()-AI75-365*3),"日"),""))</f>
        <v/>
      </c>
      <c r="AM75" s="4"/>
      <c r="AN75" s="4"/>
    </row>
    <row r="76" spans="1:40" ht="33.9" customHeight="1" x14ac:dyDescent="0.2">
      <c r="A76" s="17">
        <v>66</v>
      </c>
      <c r="B76" s="27" t="s">
        <v>839</v>
      </c>
      <c r="C76" s="22">
        <v>39924</v>
      </c>
      <c r="D76" s="4" t="s">
        <v>374</v>
      </c>
      <c r="E76" s="4"/>
      <c r="F76" s="4" t="s">
        <v>375</v>
      </c>
      <c r="G76" s="4"/>
      <c r="H76" s="26"/>
      <c r="I76" s="17"/>
      <c r="J76" s="17"/>
      <c r="K76" s="17"/>
      <c r="L76" s="4" t="s">
        <v>592</v>
      </c>
      <c r="M76" s="4" t="s">
        <v>376</v>
      </c>
      <c r="N76" s="4" t="s">
        <v>1308</v>
      </c>
      <c r="O76" s="4" t="s">
        <v>1398</v>
      </c>
      <c r="P76" s="24" t="s">
        <v>377</v>
      </c>
      <c r="Q76" s="17" t="s">
        <v>378</v>
      </c>
      <c r="R76" s="17" t="s">
        <v>191</v>
      </c>
      <c r="S76" s="4" t="s">
        <v>861</v>
      </c>
      <c r="T76" s="1" t="s">
        <v>42</v>
      </c>
      <c r="U76" s="17"/>
      <c r="V76" s="17"/>
      <c r="W76" s="17"/>
      <c r="X76" s="2" t="s">
        <v>121</v>
      </c>
      <c r="Y76" s="2" t="s">
        <v>1065</v>
      </c>
      <c r="Z76" s="46"/>
      <c r="AA76" s="46"/>
      <c r="AB76" s="46"/>
      <c r="AC76" s="46"/>
      <c r="AD76" s="46"/>
      <c r="AE76" s="46"/>
      <c r="AF76" s="46"/>
      <c r="AG76" s="46"/>
      <c r="AH76" s="17"/>
      <c r="AI76" s="22">
        <v>39927</v>
      </c>
      <c r="AJ76" s="31">
        <f t="shared" ref="AJ76:AJ79" si="13">DATE(YEAR(AI76)+3,MONTH(AI76),DAY(AI76))</f>
        <v>41023</v>
      </c>
      <c r="AK76" s="30" t="str">
        <f t="shared" ref="AK76:AK139" ca="1" si="14">IF(AH76="","抹消",IF((TODAY()-AI76-365*3)&gt;0,"抹消手続き",
IF((TODAY()-AI76-365*3+7*12)&gt;0,"要連絡","OK")))</f>
        <v>抹消</v>
      </c>
      <c r="AL76" s="4" t="str">
        <f t="shared" ca="1" si="12"/>
        <v/>
      </c>
      <c r="AM76" s="4"/>
      <c r="AN76" s="4"/>
    </row>
    <row r="77" spans="1:40" ht="33.9" customHeight="1" x14ac:dyDescent="0.2">
      <c r="A77" s="17">
        <v>67</v>
      </c>
      <c r="B77" s="27" t="s">
        <v>840</v>
      </c>
      <c r="C77" s="22">
        <v>39968</v>
      </c>
      <c r="D77" s="4" t="s">
        <v>380</v>
      </c>
      <c r="E77" s="4"/>
      <c r="F77" s="4" t="s">
        <v>38</v>
      </c>
      <c r="G77" s="4"/>
      <c r="H77" s="26">
        <v>40798</v>
      </c>
      <c r="I77" s="17" t="s">
        <v>550</v>
      </c>
      <c r="J77" s="17" t="s">
        <v>551</v>
      </c>
      <c r="K77" s="17">
        <v>2295</v>
      </c>
      <c r="L77" s="4" t="s">
        <v>591</v>
      </c>
      <c r="M77" s="4" t="s">
        <v>381</v>
      </c>
      <c r="N77" s="4" t="s">
        <v>1309</v>
      </c>
      <c r="O77" s="4" t="s">
        <v>1399</v>
      </c>
      <c r="P77" s="4" t="s">
        <v>382</v>
      </c>
      <c r="Q77" s="1" t="s">
        <v>365</v>
      </c>
      <c r="R77" s="17" t="s">
        <v>229</v>
      </c>
      <c r="S77" s="4" t="s">
        <v>861</v>
      </c>
      <c r="T77" s="1" t="s">
        <v>42</v>
      </c>
      <c r="U77" s="17"/>
      <c r="V77" s="17"/>
      <c r="W77" s="17"/>
      <c r="X77" s="2" t="s">
        <v>117</v>
      </c>
      <c r="Y77" s="2" t="s">
        <v>1065</v>
      </c>
      <c r="Z77" s="46"/>
      <c r="AA77" s="46"/>
      <c r="AB77" s="46"/>
      <c r="AC77" s="46"/>
      <c r="AD77" s="46"/>
      <c r="AE77" s="46"/>
      <c r="AF77" s="46"/>
      <c r="AG77" s="46"/>
      <c r="AH77" s="17"/>
      <c r="AI77" s="22">
        <v>39979</v>
      </c>
      <c r="AJ77" s="31">
        <f t="shared" si="13"/>
        <v>41075</v>
      </c>
      <c r="AK77" s="30" t="str">
        <f t="shared" ca="1" si="14"/>
        <v>抹消</v>
      </c>
      <c r="AL77" s="4" t="str">
        <f t="shared" ca="1" si="12"/>
        <v/>
      </c>
      <c r="AM77" s="4"/>
      <c r="AN77" s="4"/>
    </row>
    <row r="78" spans="1:40" ht="33.9" customHeight="1" x14ac:dyDescent="0.2">
      <c r="A78" s="17">
        <v>68</v>
      </c>
      <c r="B78" s="27" t="s">
        <v>841</v>
      </c>
      <c r="C78" s="22">
        <v>39968</v>
      </c>
      <c r="D78" s="4" t="s">
        <v>383</v>
      </c>
      <c r="E78" s="4"/>
      <c r="F78" s="4" t="s">
        <v>38</v>
      </c>
      <c r="G78" s="4"/>
      <c r="H78" s="26">
        <v>40798</v>
      </c>
      <c r="I78" s="17" t="s">
        <v>550</v>
      </c>
      <c r="J78" s="17" t="s">
        <v>551</v>
      </c>
      <c r="K78" s="17">
        <v>2295</v>
      </c>
      <c r="L78" s="4" t="s">
        <v>591</v>
      </c>
      <c r="M78" s="4" t="s">
        <v>381</v>
      </c>
      <c r="N78" s="4" t="s">
        <v>1309</v>
      </c>
      <c r="O78" s="4" t="s">
        <v>1399</v>
      </c>
      <c r="P78" s="4" t="s">
        <v>479</v>
      </c>
      <c r="Q78" s="17" t="s">
        <v>378</v>
      </c>
      <c r="R78" s="17" t="s">
        <v>192</v>
      </c>
      <c r="S78" s="4" t="s">
        <v>861</v>
      </c>
      <c r="T78" s="1" t="s">
        <v>42</v>
      </c>
      <c r="U78" s="17"/>
      <c r="V78" s="17"/>
      <c r="W78" s="17"/>
      <c r="X78" s="2" t="s">
        <v>120</v>
      </c>
      <c r="Y78" s="2" t="s">
        <v>1065</v>
      </c>
      <c r="Z78" s="46"/>
      <c r="AA78" s="46"/>
      <c r="AB78" s="46"/>
      <c r="AC78" s="46"/>
      <c r="AD78" s="46"/>
      <c r="AE78" s="46"/>
      <c r="AF78" s="46"/>
      <c r="AG78" s="46"/>
      <c r="AH78" s="17"/>
      <c r="AI78" s="22">
        <v>39979</v>
      </c>
      <c r="AJ78" s="31">
        <f t="shared" si="13"/>
        <v>41075</v>
      </c>
      <c r="AK78" s="30" t="str">
        <f t="shared" ca="1" si="14"/>
        <v>抹消</v>
      </c>
      <c r="AL78" s="4" t="str">
        <f t="shared" ca="1" si="12"/>
        <v/>
      </c>
      <c r="AM78" s="4"/>
      <c r="AN78" s="4"/>
    </row>
    <row r="79" spans="1:40" ht="33.9" customHeight="1" x14ac:dyDescent="0.2">
      <c r="A79" s="17">
        <v>69</v>
      </c>
      <c r="B79" s="27" t="s">
        <v>842</v>
      </c>
      <c r="C79" s="22">
        <v>39968</v>
      </c>
      <c r="D79" s="4" t="s">
        <v>384</v>
      </c>
      <c r="E79" s="4"/>
      <c r="F79" s="4" t="s">
        <v>38</v>
      </c>
      <c r="G79" s="4"/>
      <c r="H79" s="26">
        <v>40798</v>
      </c>
      <c r="I79" s="17" t="s">
        <v>550</v>
      </c>
      <c r="J79" s="17" t="s">
        <v>551</v>
      </c>
      <c r="K79" s="17">
        <v>2295</v>
      </c>
      <c r="L79" s="4" t="s">
        <v>591</v>
      </c>
      <c r="M79" s="4" t="s">
        <v>381</v>
      </c>
      <c r="N79" s="4" t="s">
        <v>1309</v>
      </c>
      <c r="O79" s="4" t="s">
        <v>1399</v>
      </c>
      <c r="P79" s="4" t="s">
        <v>382</v>
      </c>
      <c r="Q79" s="17" t="s">
        <v>378</v>
      </c>
      <c r="R79" s="17" t="s">
        <v>193</v>
      </c>
      <c r="S79" s="4" t="s">
        <v>861</v>
      </c>
      <c r="T79" s="1" t="s">
        <v>42</v>
      </c>
      <c r="U79" s="17"/>
      <c r="V79" s="17"/>
      <c r="W79" s="17"/>
      <c r="X79" s="2" t="s">
        <v>119</v>
      </c>
      <c r="Y79" s="2" t="s">
        <v>1065</v>
      </c>
      <c r="Z79" s="46"/>
      <c r="AA79" s="46"/>
      <c r="AB79" s="46"/>
      <c r="AC79" s="46"/>
      <c r="AD79" s="46"/>
      <c r="AE79" s="46"/>
      <c r="AF79" s="46"/>
      <c r="AG79" s="46"/>
      <c r="AH79" s="17"/>
      <c r="AI79" s="22">
        <v>39979</v>
      </c>
      <c r="AJ79" s="31">
        <f t="shared" si="13"/>
        <v>41075</v>
      </c>
      <c r="AK79" s="30" t="str">
        <f t="shared" ca="1" si="14"/>
        <v>抹消</v>
      </c>
      <c r="AL79" s="4" t="str">
        <f t="shared" ca="1" si="12"/>
        <v/>
      </c>
      <c r="AM79" s="4"/>
      <c r="AN79" s="4"/>
    </row>
    <row r="80" spans="1:40" ht="33.9" customHeight="1" x14ac:dyDescent="0.2">
      <c r="A80" s="17">
        <v>70</v>
      </c>
      <c r="B80" s="27" t="s">
        <v>843</v>
      </c>
      <c r="C80" s="22">
        <v>39968</v>
      </c>
      <c r="D80" s="4" t="s">
        <v>385</v>
      </c>
      <c r="E80" s="4"/>
      <c r="F80" s="4" t="s">
        <v>38</v>
      </c>
      <c r="G80" s="4"/>
      <c r="H80" s="26">
        <v>40798</v>
      </c>
      <c r="I80" s="17" t="s">
        <v>550</v>
      </c>
      <c r="J80" s="17" t="s">
        <v>551</v>
      </c>
      <c r="K80" s="17">
        <v>2295</v>
      </c>
      <c r="L80" s="4" t="s">
        <v>591</v>
      </c>
      <c r="M80" s="4" t="s">
        <v>381</v>
      </c>
      <c r="N80" s="4" t="s">
        <v>1309</v>
      </c>
      <c r="O80" s="4" t="s">
        <v>1399</v>
      </c>
      <c r="P80" s="4" t="s">
        <v>382</v>
      </c>
      <c r="Q80" s="1" t="s">
        <v>365</v>
      </c>
      <c r="R80" s="17" t="s">
        <v>230</v>
      </c>
      <c r="S80" s="4" t="s">
        <v>861</v>
      </c>
      <c r="T80" s="1" t="s">
        <v>42</v>
      </c>
      <c r="U80" s="17"/>
      <c r="V80" s="17"/>
      <c r="W80" s="17"/>
      <c r="X80" s="2" t="s">
        <v>118</v>
      </c>
      <c r="Y80" s="2" t="s">
        <v>1065</v>
      </c>
      <c r="Z80" s="46"/>
      <c r="AA80" s="46"/>
      <c r="AB80" s="46"/>
      <c r="AC80" s="46"/>
      <c r="AD80" s="46"/>
      <c r="AE80" s="46"/>
      <c r="AF80" s="46"/>
      <c r="AG80" s="46"/>
      <c r="AH80" s="17"/>
      <c r="AI80" s="22">
        <v>39979</v>
      </c>
      <c r="AJ80" s="31">
        <f>DATE(YEAR(AI80)+3,MONTH(AI80),DAY(AI80))</f>
        <v>41075</v>
      </c>
      <c r="AK80" s="30" t="str">
        <f t="shared" ca="1" si="14"/>
        <v>抹消</v>
      </c>
      <c r="AL80" s="4" t="str">
        <f t="shared" ca="1" si="12"/>
        <v/>
      </c>
      <c r="AM80" s="4"/>
      <c r="AN80" s="4"/>
    </row>
    <row r="81" spans="1:40" ht="33.9" customHeight="1" x14ac:dyDescent="0.2">
      <c r="A81" s="17">
        <v>71</v>
      </c>
      <c r="B81" s="27" t="s">
        <v>1929</v>
      </c>
      <c r="C81" s="22">
        <v>45342</v>
      </c>
      <c r="D81" s="4" t="s">
        <v>43</v>
      </c>
      <c r="E81" s="4" t="s">
        <v>1019</v>
      </c>
      <c r="F81" s="2" t="s">
        <v>2166</v>
      </c>
      <c r="G81" s="2" t="s">
        <v>1685</v>
      </c>
      <c r="H81" s="26">
        <v>45410</v>
      </c>
      <c r="I81" s="17" t="s">
        <v>521</v>
      </c>
      <c r="J81" s="17" t="s">
        <v>2239</v>
      </c>
      <c r="K81" s="17">
        <v>1965</v>
      </c>
      <c r="L81" s="4" t="s">
        <v>590</v>
      </c>
      <c r="M81" s="4" t="s">
        <v>386</v>
      </c>
      <c r="N81" s="4" t="s">
        <v>1310</v>
      </c>
      <c r="O81" s="4" t="s">
        <v>1400</v>
      </c>
      <c r="P81" s="4" t="s">
        <v>425</v>
      </c>
      <c r="Q81" s="1" t="s">
        <v>365</v>
      </c>
      <c r="R81" s="1" t="s">
        <v>2055</v>
      </c>
      <c r="S81" s="2" t="s">
        <v>1578</v>
      </c>
      <c r="T81" s="1" t="s">
        <v>42</v>
      </c>
      <c r="U81" s="17"/>
      <c r="V81" s="17"/>
      <c r="W81" s="17"/>
      <c r="X81" s="2" t="s">
        <v>116</v>
      </c>
      <c r="Y81" s="2" t="s">
        <v>782</v>
      </c>
      <c r="Z81" s="2" t="s">
        <v>1085</v>
      </c>
      <c r="AA81" s="2" t="s">
        <v>1607</v>
      </c>
      <c r="AB81" s="2" t="s">
        <v>1930</v>
      </c>
      <c r="AC81" s="2" t="s">
        <v>2354</v>
      </c>
      <c r="AD81" s="4"/>
      <c r="AE81" s="4"/>
      <c r="AF81" s="4"/>
      <c r="AG81" s="4"/>
      <c r="AH81" s="17" t="s">
        <v>619</v>
      </c>
      <c r="AI81" s="22">
        <v>45366</v>
      </c>
      <c r="AJ81" s="31">
        <f>DATE(YEAR(AI81)+3,MONTH(AI81),DAY(AI81))</f>
        <v>46461</v>
      </c>
      <c r="AK81" s="30" t="str">
        <f t="shared" ca="1" si="14"/>
        <v>OK</v>
      </c>
      <c r="AL81" s="4" t="str">
        <f t="shared" ca="1" si="12"/>
        <v/>
      </c>
      <c r="AM81" s="4"/>
      <c r="AN81" s="2"/>
    </row>
    <row r="82" spans="1:40" ht="33.9" customHeight="1" x14ac:dyDescent="0.2">
      <c r="A82" s="17">
        <v>72</v>
      </c>
      <c r="B82" s="27" t="s">
        <v>844</v>
      </c>
      <c r="C82" s="22">
        <v>41376</v>
      </c>
      <c r="D82" s="4" t="s">
        <v>388</v>
      </c>
      <c r="E82" s="4" t="s">
        <v>1020</v>
      </c>
      <c r="F82" s="4" t="s">
        <v>547</v>
      </c>
      <c r="G82" s="4" t="s">
        <v>1021</v>
      </c>
      <c r="H82" s="26">
        <v>40898</v>
      </c>
      <c r="I82" s="17" t="s">
        <v>521</v>
      </c>
      <c r="J82" s="17" t="s">
        <v>549</v>
      </c>
      <c r="K82" s="27" t="s">
        <v>548</v>
      </c>
      <c r="L82" s="4" t="s">
        <v>580</v>
      </c>
      <c r="M82" s="4" t="s">
        <v>546</v>
      </c>
      <c r="N82" s="4" t="s">
        <v>1262</v>
      </c>
      <c r="O82" s="4" t="s">
        <v>1354</v>
      </c>
      <c r="P82" s="24" t="s">
        <v>545</v>
      </c>
      <c r="Q82" s="17" t="s">
        <v>391</v>
      </c>
      <c r="R82" s="17" t="s">
        <v>206</v>
      </c>
      <c r="S82" s="2" t="s">
        <v>861</v>
      </c>
      <c r="T82" s="1" t="s">
        <v>42</v>
      </c>
      <c r="U82" s="17"/>
      <c r="V82" s="17"/>
      <c r="W82" s="17"/>
      <c r="X82" s="2" t="s">
        <v>114</v>
      </c>
      <c r="Y82" s="2" t="s">
        <v>1081</v>
      </c>
      <c r="Z82" s="2" t="s">
        <v>1083</v>
      </c>
      <c r="AA82" s="46"/>
      <c r="AB82" s="46"/>
      <c r="AC82" s="46"/>
      <c r="AD82" s="46"/>
      <c r="AE82" s="46"/>
      <c r="AF82" s="46"/>
      <c r="AG82" s="46"/>
      <c r="AH82" s="17"/>
      <c r="AI82" s="22">
        <v>41376</v>
      </c>
      <c r="AJ82" s="31">
        <f>DATE(YEAR(AI82)+3,MONTH(AI82),DAY(AI82))</f>
        <v>42472</v>
      </c>
      <c r="AK82" s="30" t="str">
        <f t="shared" ca="1" si="14"/>
        <v>抹消</v>
      </c>
      <c r="AL82" s="4" t="str">
        <f t="shared" ca="1" si="12"/>
        <v/>
      </c>
      <c r="AM82" s="4"/>
      <c r="AN82" s="4" t="s">
        <v>1082</v>
      </c>
    </row>
    <row r="83" spans="1:40" ht="33.9" customHeight="1" x14ac:dyDescent="0.2">
      <c r="A83" s="17">
        <v>73</v>
      </c>
      <c r="B83" s="27" t="s">
        <v>845</v>
      </c>
      <c r="C83" s="22">
        <v>40010</v>
      </c>
      <c r="D83" s="4" t="s">
        <v>392</v>
      </c>
      <c r="E83" s="4"/>
      <c r="F83" s="4" t="s">
        <v>389</v>
      </c>
      <c r="G83" s="4"/>
      <c r="H83" s="26"/>
      <c r="I83" s="17"/>
      <c r="J83" s="17"/>
      <c r="K83" s="17"/>
      <c r="L83" s="4" t="s">
        <v>589</v>
      </c>
      <c r="M83" s="4" t="s">
        <v>390</v>
      </c>
      <c r="N83" s="4" t="s">
        <v>1311</v>
      </c>
      <c r="O83" s="4" t="s">
        <v>1354</v>
      </c>
      <c r="P83" s="4" t="s">
        <v>480</v>
      </c>
      <c r="Q83" s="1" t="s">
        <v>365</v>
      </c>
      <c r="R83" s="17" t="s">
        <v>231</v>
      </c>
      <c r="S83" s="2" t="s">
        <v>861</v>
      </c>
      <c r="T83" s="17"/>
      <c r="U83" s="17"/>
      <c r="V83" s="17"/>
      <c r="W83" s="17"/>
      <c r="X83" s="2" t="s">
        <v>115</v>
      </c>
      <c r="Y83" s="2" t="s">
        <v>1058</v>
      </c>
      <c r="Z83" s="46"/>
      <c r="AA83" s="46"/>
      <c r="AB83" s="46"/>
      <c r="AC83" s="46"/>
      <c r="AD83" s="46"/>
      <c r="AE83" s="46"/>
      <c r="AF83" s="46"/>
      <c r="AG83" s="46"/>
      <c r="AH83" s="17"/>
      <c r="AI83" s="28">
        <v>40011</v>
      </c>
      <c r="AJ83" s="31">
        <f t="shared" ref="AJ83:AJ146" si="15">DATE(YEAR(AI83)+3,MONTH(AI83),DAY(AI83))</f>
        <v>41107</v>
      </c>
      <c r="AK83" s="30" t="str">
        <f t="shared" ca="1" si="14"/>
        <v>抹消</v>
      </c>
      <c r="AL83" s="4" t="str">
        <f t="shared" ca="1" si="12"/>
        <v/>
      </c>
      <c r="AM83" s="4"/>
      <c r="AN83" s="4"/>
    </row>
    <row r="84" spans="1:40" ht="33.9" customHeight="1" x14ac:dyDescent="0.2">
      <c r="A84" s="17">
        <v>74</v>
      </c>
      <c r="B84" s="27" t="s">
        <v>2240</v>
      </c>
      <c r="C84" s="22">
        <v>45357</v>
      </c>
      <c r="D84" s="4" t="s">
        <v>395</v>
      </c>
      <c r="E84" s="4" t="s">
        <v>1022</v>
      </c>
      <c r="F84" s="4" t="s">
        <v>394</v>
      </c>
      <c r="G84" s="4" t="s">
        <v>1686</v>
      </c>
      <c r="H84" s="26">
        <v>45017</v>
      </c>
      <c r="I84" s="17" t="s">
        <v>521</v>
      </c>
      <c r="J84" s="17" t="s">
        <v>2126</v>
      </c>
      <c r="K84" s="17">
        <v>1068</v>
      </c>
      <c r="L84" s="4" t="s">
        <v>588</v>
      </c>
      <c r="M84" s="4" t="s">
        <v>393</v>
      </c>
      <c r="N84" s="4" t="s">
        <v>1312</v>
      </c>
      <c r="O84" s="4" t="s">
        <v>2250</v>
      </c>
      <c r="P84" s="4" t="s">
        <v>109</v>
      </c>
      <c r="Q84" s="17" t="s">
        <v>378</v>
      </c>
      <c r="R84" s="1" t="s">
        <v>2056</v>
      </c>
      <c r="S84" s="2" t="s">
        <v>1579</v>
      </c>
      <c r="T84" s="1" t="s">
        <v>42</v>
      </c>
      <c r="U84" s="17"/>
      <c r="V84" s="17"/>
      <c r="W84" s="17"/>
      <c r="X84" s="2" t="s">
        <v>113</v>
      </c>
      <c r="Y84" s="2" t="s">
        <v>1084</v>
      </c>
      <c r="Z84" s="2" t="s">
        <v>1608</v>
      </c>
      <c r="AA84" s="2" t="s">
        <v>1609</v>
      </c>
      <c r="AB84" s="2" t="s">
        <v>1926</v>
      </c>
      <c r="AC84" s="2" t="s">
        <v>2355</v>
      </c>
      <c r="AD84" s="4"/>
      <c r="AE84" s="4"/>
      <c r="AF84" s="4"/>
      <c r="AG84" s="4"/>
      <c r="AH84" s="17" t="s">
        <v>619</v>
      </c>
      <c r="AI84" s="22">
        <v>45366</v>
      </c>
      <c r="AJ84" s="31">
        <f t="shared" si="15"/>
        <v>46461</v>
      </c>
      <c r="AK84" s="30" t="str">
        <f t="shared" ca="1" si="14"/>
        <v>OK</v>
      </c>
      <c r="AL84" s="4" t="str">
        <f t="shared" ca="1" si="12"/>
        <v/>
      </c>
      <c r="AM84" s="4"/>
      <c r="AN84" s="2"/>
    </row>
    <row r="85" spans="1:40" ht="33.9" customHeight="1" x14ac:dyDescent="0.2">
      <c r="A85" s="17">
        <v>75</v>
      </c>
      <c r="B85" s="27" t="s">
        <v>2242</v>
      </c>
      <c r="C85" s="22">
        <v>45348</v>
      </c>
      <c r="D85" s="4" t="s">
        <v>396</v>
      </c>
      <c r="E85" s="4" t="s">
        <v>1024</v>
      </c>
      <c r="F85" s="4" t="s">
        <v>544</v>
      </c>
      <c r="G85" s="4" t="s">
        <v>1023</v>
      </c>
      <c r="H85" s="26">
        <v>44470</v>
      </c>
      <c r="I85" s="17" t="s">
        <v>521</v>
      </c>
      <c r="J85" s="17" t="s">
        <v>1951</v>
      </c>
      <c r="K85" s="17">
        <v>2934</v>
      </c>
      <c r="L85" s="4" t="s">
        <v>587</v>
      </c>
      <c r="M85" s="4" t="s">
        <v>2243</v>
      </c>
      <c r="N85" s="4" t="s">
        <v>1313</v>
      </c>
      <c r="O85" s="4" t="s">
        <v>1401</v>
      </c>
      <c r="P85" s="4" t="s">
        <v>397</v>
      </c>
      <c r="Q85" s="1" t="s">
        <v>365</v>
      </c>
      <c r="R85" s="1" t="s">
        <v>2057</v>
      </c>
      <c r="S85" s="2" t="s">
        <v>861</v>
      </c>
      <c r="T85" s="1" t="s">
        <v>42</v>
      </c>
      <c r="U85" s="17"/>
      <c r="V85" s="17"/>
      <c r="W85" s="17"/>
      <c r="X85" s="2" t="s">
        <v>108</v>
      </c>
      <c r="Y85" s="2" t="s">
        <v>276</v>
      </c>
      <c r="Z85" s="2" t="s">
        <v>1108</v>
      </c>
      <c r="AA85" s="2" t="s">
        <v>1109</v>
      </c>
      <c r="AB85" s="2" t="s">
        <v>1646</v>
      </c>
      <c r="AC85" s="2" t="s">
        <v>1952</v>
      </c>
      <c r="AD85" s="2" t="s">
        <v>2356</v>
      </c>
      <c r="AE85" s="4"/>
      <c r="AF85" s="4"/>
      <c r="AG85" s="4"/>
      <c r="AH85" s="17" t="s">
        <v>1856</v>
      </c>
      <c r="AI85" s="22">
        <v>45366</v>
      </c>
      <c r="AJ85" s="31">
        <f>DATE(YEAR(AI85)+3,MONTH(AI85),DAY(AI85))</f>
        <v>46461</v>
      </c>
      <c r="AK85" s="30" t="str">
        <f ca="1">IF(AH85="","抹消",IF((TODAY()-AI85-365*3)&gt;0,"抹消手続き",
IF((TODAY()-AI85-365*3+7*12)&gt;0,"要連絡","OK")))</f>
        <v>OK</v>
      </c>
      <c r="AL85" s="4" t="str">
        <f ca="1">IF(AK85="抹消手続き",CONCATENATE(TODAY()-AI85-365*3,"日経過"),
IF(AK85="要連絡",CONCATENATE("残り",-(TODAY()-AI85-365*3),"日"),""))</f>
        <v/>
      </c>
      <c r="AM85" s="2" t="s">
        <v>414</v>
      </c>
      <c r="AN85" s="2"/>
    </row>
    <row r="86" spans="1:40" ht="33.9" customHeight="1" x14ac:dyDescent="0.2">
      <c r="A86" s="17">
        <v>76</v>
      </c>
      <c r="B86" s="27" t="s">
        <v>846</v>
      </c>
      <c r="C86" s="22">
        <v>41341</v>
      </c>
      <c r="D86" s="4" t="s">
        <v>398</v>
      </c>
      <c r="E86" s="4" t="s">
        <v>1025</v>
      </c>
      <c r="F86" s="4" t="s">
        <v>399</v>
      </c>
      <c r="G86" s="4" t="s">
        <v>1080</v>
      </c>
      <c r="H86" s="26">
        <v>40999</v>
      </c>
      <c r="I86" s="17" t="s">
        <v>521</v>
      </c>
      <c r="J86" s="17" t="s">
        <v>543</v>
      </c>
      <c r="K86" s="27" t="s">
        <v>541</v>
      </c>
      <c r="L86" s="4" t="s">
        <v>586</v>
      </c>
      <c r="M86" s="4" t="s">
        <v>400</v>
      </c>
      <c r="N86" s="4" t="s">
        <v>1314</v>
      </c>
      <c r="O86" s="4" t="s">
        <v>1314</v>
      </c>
      <c r="P86" s="4" t="s">
        <v>401</v>
      </c>
      <c r="Q86" s="17" t="s">
        <v>378</v>
      </c>
      <c r="R86" s="17" t="s">
        <v>194</v>
      </c>
      <c r="S86" s="2" t="s">
        <v>1579</v>
      </c>
      <c r="T86" s="1" t="s">
        <v>42</v>
      </c>
      <c r="U86" s="17"/>
      <c r="V86" s="17"/>
      <c r="W86" s="17"/>
      <c r="X86" s="2" t="s">
        <v>107</v>
      </c>
      <c r="Y86" s="2" t="s">
        <v>783</v>
      </c>
      <c r="Z86" s="2" t="s">
        <v>1093</v>
      </c>
      <c r="AA86" s="46"/>
      <c r="AB86" s="46"/>
      <c r="AC86" s="46" t="s">
        <v>2241</v>
      </c>
      <c r="AD86" s="46"/>
      <c r="AE86" s="46"/>
      <c r="AF86" s="46"/>
      <c r="AG86" s="46"/>
      <c r="AH86" s="17"/>
      <c r="AI86" s="22">
        <v>41346</v>
      </c>
      <c r="AJ86" s="31">
        <f t="shared" si="15"/>
        <v>42442</v>
      </c>
      <c r="AK86" s="30" t="str">
        <f t="shared" ca="1" si="14"/>
        <v>抹消</v>
      </c>
      <c r="AL86" s="4" t="str">
        <f t="shared" ca="1" si="12"/>
        <v/>
      </c>
      <c r="AM86" s="4"/>
      <c r="AN86" s="2"/>
    </row>
    <row r="87" spans="1:40" ht="33.9" customHeight="1" x14ac:dyDescent="0.2">
      <c r="A87" s="17">
        <v>77</v>
      </c>
      <c r="B87" s="27" t="s">
        <v>1567</v>
      </c>
      <c r="C87" s="22">
        <v>42451</v>
      </c>
      <c r="D87" s="4" t="s">
        <v>402</v>
      </c>
      <c r="E87" s="4" t="s">
        <v>1092</v>
      </c>
      <c r="F87" s="2" t="s">
        <v>41</v>
      </c>
      <c r="G87" s="2" t="s">
        <v>1074</v>
      </c>
      <c r="H87" s="26">
        <v>41680</v>
      </c>
      <c r="I87" s="17" t="s">
        <v>521</v>
      </c>
      <c r="J87" s="17" t="s">
        <v>1110</v>
      </c>
      <c r="K87" s="17">
        <v>1526</v>
      </c>
      <c r="L87" s="4" t="s">
        <v>585</v>
      </c>
      <c r="M87" s="4" t="s">
        <v>110</v>
      </c>
      <c r="N87" s="4" t="s">
        <v>1315</v>
      </c>
      <c r="O87" s="4" t="s">
        <v>1402</v>
      </c>
      <c r="P87" s="4" t="s">
        <v>481</v>
      </c>
      <c r="Q87" s="17" t="s">
        <v>378</v>
      </c>
      <c r="R87" s="17" t="s">
        <v>195</v>
      </c>
      <c r="S87" s="4" t="s">
        <v>861</v>
      </c>
      <c r="T87" s="1" t="s">
        <v>42</v>
      </c>
      <c r="U87" s="17"/>
      <c r="V87" s="17"/>
      <c r="W87" s="17"/>
      <c r="X87" s="2" t="s">
        <v>106</v>
      </c>
      <c r="Y87" s="2" t="s">
        <v>784</v>
      </c>
      <c r="Z87" s="2" t="s">
        <v>1111</v>
      </c>
      <c r="AA87" s="2" t="s">
        <v>1635</v>
      </c>
      <c r="AB87" s="46"/>
      <c r="AC87" s="46"/>
      <c r="AD87" s="46"/>
      <c r="AE87" s="46"/>
      <c r="AF87" s="46"/>
      <c r="AG87" s="46"/>
      <c r="AH87" s="17"/>
      <c r="AI87" s="22">
        <v>42457</v>
      </c>
      <c r="AJ87" s="31">
        <f t="shared" si="15"/>
        <v>43552</v>
      </c>
      <c r="AK87" s="30" t="str">
        <f t="shared" ca="1" si="14"/>
        <v>抹消</v>
      </c>
      <c r="AL87" s="4" t="str">
        <f t="shared" ca="1" si="12"/>
        <v/>
      </c>
      <c r="AM87" s="4"/>
      <c r="AN87" s="2" t="s">
        <v>1636</v>
      </c>
    </row>
    <row r="88" spans="1:40" ht="33.9" customHeight="1" x14ac:dyDescent="0.2">
      <c r="A88" s="17">
        <v>78</v>
      </c>
      <c r="B88" s="27" t="s">
        <v>1928</v>
      </c>
      <c r="C88" s="22">
        <v>44648</v>
      </c>
      <c r="D88" s="4" t="s">
        <v>403</v>
      </c>
      <c r="E88" s="4" t="s">
        <v>1090</v>
      </c>
      <c r="F88" s="2" t="s">
        <v>2167</v>
      </c>
      <c r="G88" s="2" t="s">
        <v>1687</v>
      </c>
      <c r="H88" s="26">
        <v>43060</v>
      </c>
      <c r="I88" s="17" t="s">
        <v>521</v>
      </c>
      <c r="J88" s="17" t="s">
        <v>1189</v>
      </c>
      <c r="K88" s="17">
        <v>3088</v>
      </c>
      <c r="L88" s="4" t="s">
        <v>584</v>
      </c>
      <c r="M88" s="4" t="s">
        <v>40</v>
      </c>
      <c r="N88" s="4" t="s">
        <v>1316</v>
      </c>
      <c r="O88" s="4" t="s">
        <v>1403</v>
      </c>
      <c r="P88" s="4" t="s">
        <v>1632</v>
      </c>
      <c r="Q88" s="17" t="s">
        <v>378</v>
      </c>
      <c r="R88" s="1" t="s">
        <v>2058</v>
      </c>
      <c r="S88" s="4" t="s">
        <v>1579</v>
      </c>
      <c r="T88" s="1" t="s">
        <v>42</v>
      </c>
      <c r="U88" s="17"/>
      <c r="V88" s="17"/>
      <c r="W88" s="17"/>
      <c r="X88" s="2" t="s">
        <v>104</v>
      </c>
      <c r="Y88" s="2" t="s">
        <v>1088</v>
      </c>
      <c r="Z88" s="2" t="s">
        <v>1089</v>
      </c>
      <c r="AA88" s="2" t="s">
        <v>1631</v>
      </c>
      <c r="AB88" s="2" t="s">
        <v>1927</v>
      </c>
      <c r="AC88" s="4" t="s">
        <v>2340</v>
      </c>
      <c r="AD88" s="4"/>
      <c r="AE88" s="4"/>
      <c r="AF88" s="4"/>
      <c r="AG88" s="4"/>
      <c r="AH88" s="17"/>
      <c r="AI88" s="22">
        <v>44648</v>
      </c>
      <c r="AJ88" s="31">
        <f t="shared" si="15"/>
        <v>45744</v>
      </c>
      <c r="AK88" s="30" t="str">
        <f t="shared" ca="1" si="14"/>
        <v>抹消</v>
      </c>
      <c r="AL88" s="4" t="str">
        <f t="shared" ca="1" si="12"/>
        <v/>
      </c>
      <c r="AM88" s="4"/>
      <c r="AN88" s="4"/>
    </row>
    <row r="89" spans="1:40" ht="33.9" customHeight="1" x14ac:dyDescent="0.2">
      <c r="A89" s="17">
        <v>79</v>
      </c>
      <c r="B89" s="27" t="s">
        <v>1861</v>
      </c>
      <c r="C89" s="22">
        <v>43559</v>
      </c>
      <c r="D89" s="4" t="s">
        <v>404</v>
      </c>
      <c r="E89" s="4" t="s">
        <v>1026</v>
      </c>
      <c r="F89" s="2" t="s">
        <v>1633</v>
      </c>
      <c r="G89" s="2" t="s">
        <v>1688</v>
      </c>
      <c r="H89" s="26">
        <v>42267</v>
      </c>
      <c r="I89" s="17" t="s">
        <v>526</v>
      </c>
      <c r="J89" s="17" t="s">
        <v>1112</v>
      </c>
      <c r="K89" s="17">
        <v>13287</v>
      </c>
      <c r="L89" s="4" t="s">
        <v>582</v>
      </c>
      <c r="M89" s="4" t="s">
        <v>75</v>
      </c>
      <c r="N89" s="4" t="s">
        <v>1317</v>
      </c>
      <c r="O89" s="4" t="s">
        <v>1404</v>
      </c>
      <c r="P89" s="4" t="s">
        <v>111</v>
      </c>
      <c r="Q89" s="17" t="s">
        <v>159</v>
      </c>
      <c r="R89" s="17" t="s">
        <v>196</v>
      </c>
      <c r="S89" s="4" t="s">
        <v>861</v>
      </c>
      <c r="T89" s="1" t="s">
        <v>42</v>
      </c>
      <c r="U89" s="17"/>
      <c r="V89" s="17"/>
      <c r="W89" s="17"/>
      <c r="X89" s="2" t="s">
        <v>103</v>
      </c>
      <c r="Y89" s="2" t="s">
        <v>60</v>
      </c>
      <c r="Z89" s="2" t="s">
        <v>793</v>
      </c>
      <c r="AA89" s="2" t="s">
        <v>1113</v>
      </c>
      <c r="AB89" s="2" t="s">
        <v>1634</v>
      </c>
      <c r="AC89" s="4"/>
      <c r="AD89" s="4"/>
      <c r="AE89" s="4"/>
      <c r="AF89" s="4"/>
      <c r="AG89" s="4"/>
      <c r="AH89" s="17"/>
      <c r="AI89" s="22">
        <v>43620</v>
      </c>
      <c r="AJ89" s="31">
        <f t="shared" si="15"/>
        <v>44716</v>
      </c>
      <c r="AK89" s="30" t="str">
        <f ca="1">IF(AH89="","抹消",IF((TODAY()-AI89-365*3)&gt;0,"抹消手続き",
IF((TODAY()-AI89-365*3+7*12)&gt;0,"要連絡","OK")))</f>
        <v>抹消</v>
      </c>
      <c r="AL89" s="4" t="str">
        <f t="shared" ca="1" si="12"/>
        <v/>
      </c>
      <c r="AM89" s="4"/>
      <c r="AN89" s="4" t="s">
        <v>1953</v>
      </c>
    </row>
    <row r="90" spans="1:40" ht="33.9" customHeight="1" x14ac:dyDescent="0.2">
      <c r="A90" s="17">
        <v>80</v>
      </c>
      <c r="B90" s="27" t="s">
        <v>2245</v>
      </c>
      <c r="C90" s="22">
        <v>45341</v>
      </c>
      <c r="D90" s="4" t="s">
        <v>405</v>
      </c>
      <c r="E90" s="4" t="s">
        <v>1027</v>
      </c>
      <c r="F90" s="4" t="s">
        <v>406</v>
      </c>
      <c r="G90" s="4" t="s">
        <v>1640</v>
      </c>
      <c r="H90" s="26">
        <v>45278</v>
      </c>
      <c r="I90" s="17" t="s">
        <v>521</v>
      </c>
      <c r="J90" s="17" t="s">
        <v>2126</v>
      </c>
      <c r="K90" s="17">
        <v>1466</v>
      </c>
      <c r="L90" s="4" t="s">
        <v>581</v>
      </c>
      <c r="M90" s="4" t="s">
        <v>1641</v>
      </c>
      <c r="N90" s="4" t="s">
        <v>1318</v>
      </c>
      <c r="O90" s="4" t="s">
        <v>1318</v>
      </c>
      <c r="P90" s="4" t="s">
        <v>1132</v>
      </c>
      <c r="Q90" s="17" t="s">
        <v>159</v>
      </c>
      <c r="R90" s="1" t="s">
        <v>2059</v>
      </c>
      <c r="S90" s="4" t="s">
        <v>861</v>
      </c>
      <c r="T90" s="1" t="s">
        <v>42</v>
      </c>
      <c r="U90" s="17"/>
      <c r="V90" s="17"/>
      <c r="W90" s="17"/>
      <c r="X90" s="2" t="s">
        <v>102</v>
      </c>
      <c r="Y90" s="2" t="s">
        <v>921</v>
      </c>
      <c r="Z90" s="2" t="s">
        <v>1131</v>
      </c>
      <c r="AA90" s="2" t="s">
        <v>1642</v>
      </c>
      <c r="AB90" s="2" t="s">
        <v>1961</v>
      </c>
      <c r="AC90" s="2" t="s">
        <v>2357</v>
      </c>
      <c r="AD90" s="4"/>
      <c r="AE90" s="4"/>
      <c r="AF90" s="4"/>
      <c r="AG90" s="4"/>
      <c r="AH90" s="17" t="s">
        <v>619</v>
      </c>
      <c r="AI90" s="22">
        <v>45366</v>
      </c>
      <c r="AJ90" s="31">
        <f>DATE(YEAR(AI90)+3,MONTH(AI90),DAY(AI90))</f>
        <v>46461</v>
      </c>
      <c r="AK90" s="30" t="str">
        <f ca="1">IF(AH90="","抹消",IF((TODAY()-AI90-365*3)&gt;0,"抹消手続き",
IF((TODAY()-AI90-365*3+7*12)&gt;0,"要連絡","OK")))</f>
        <v>OK</v>
      </c>
      <c r="AL90" s="4" t="str">
        <f t="shared" ca="1" si="12"/>
        <v/>
      </c>
      <c r="AM90" s="4"/>
      <c r="AN90" s="4" t="s">
        <v>1956</v>
      </c>
    </row>
    <row r="91" spans="1:40" ht="33.9" customHeight="1" x14ac:dyDescent="0.2">
      <c r="A91" s="17">
        <v>81</v>
      </c>
      <c r="B91" s="27" t="s">
        <v>847</v>
      </c>
      <c r="C91" s="22">
        <v>40473</v>
      </c>
      <c r="D91" s="4" t="s">
        <v>409</v>
      </c>
      <c r="E91" s="4"/>
      <c r="F91" s="2" t="s">
        <v>410</v>
      </c>
      <c r="G91" s="2"/>
      <c r="H91" s="3">
        <v>40853</v>
      </c>
      <c r="I91" s="1" t="s">
        <v>521</v>
      </c>
      <c r="J91" s="1" t="s">
        <v>542</v>
      </c>
      <c r="K91" s="1" t="s">
        <v>538</v>
      </c>
      <c r="L91" s="2" t="s">
        <v>20</v>
      </c>
      <c r="M91" s="2" t="s">
        <v>411</v>
      </c>
      <c r="N91" s="2" t="s">
        <v>1319</v>
      </c>
      <c r="O91" s="4" t="s">
        <v>1405</v>
      </c>
      <c r="P91" s="2" t="s">
        <v>482</v>
      </c>
      <c r="Q91" s="1" t="s">
        <v>159</v>
      </c>
      <c r="R91" s="1" t="s">
        <v>197</v>
      </c>
      <c r="S91" s="2" t="s">
        <v>1573</v>
      </c>
      <c r="T91" s="1"/>
      <c r="U91" s="1"/>
      <c r="V91" s="1"/>
      <c r="W91" s="1"/>
      <c r="X91" s="2" t="s">
        <v>101</v>
      </c>
      <c r="Y91" s="2" t="s">
        <v>1047</v>
      </c>
      <c r="Z91" s="46"/>
      <c r="AA91" s="46"/>
      <c r="AB91" s="46"/>
      <c r="AC91" s="46"/>
      <c r="AD91" s="46"/>
      <c r="AE91" s="46"/>
      <c r="AF91" s="46"/>
      <c r="AG91" s="46"/>
      <c r="AH91" s="17"/>
      <c r="AI91" s="22">
        <v>40478</v>
      </c>
      <c r="AJ91" s="31">
        <f t="shared" si="15"/>
        <v>41574</v>
      </c>
      <c r="AK91" s="30" t="str">
        <f t="shared" ca="1" si="14"/>
        <v>抹消</v>
      </c>
      <c r="AL91" s="4" t="str">
        <f t="shared" ca="1" si="12"/>
        <v/>
      </c>
      <c r="AM91" s="4"/>
      <c r="AN91" s="4"/>
    </row>
    <row r="92" spans="1:40" ht="33.9" customHeight="1" x14ac:dyDescent="0.2">
      <c r="A92" s="17">
        <v>82</v>
      </c>
      <c r="B92" s="27" t="s">
        <v>848</v>
      </c>
      <c r="C92" s="22">
        <v>41717</v>
      </c>
      <c r="D92" s="4" t="s">
        <v>421</v>
      </c>
      <c r="E92" s="4" t="s">
        <v>1028</v>
      </c>
      <c r="F92" s="2" t="s">
        <v>422</v>
      </c>
      <c r="G92" s="2" t="s">
        <v>1029</v>
      </c>
      <c r="H92" s="26">
        <v>41384</v>
      </c>
      <c r="I92" s="17" t="s">
        <v>521</v>
      </c>
      <c r="J92" s="17" t="s">
        <v>916</v>
      </c>
      <c r="K92" s="17">
        <v>1053</v>
      </c>
      <c r="L92" s="4" t="s">
        <v>579</v>
      </c>
      <c r="M92" s="4" t="s">
        <v>423</v>
      </c>
      <c r="N92" s="4" t="s">
        <v>1320</v>
      </c>
      <c r="O92" s="4" t="s">
        <v>1406</v>
      </c>
      <c r="P92" s="24" t="s">
        <v>724</v>
      </c>
      <c r="Q92" s="17" t="s">
        <v>159</v>
      </c>
      <c r="R92" s="17" t="s">
        <v>198</v>
      </c>
      <c r="S92" s="2" t="s">
        <v>1579</v>
      </c>
      <c r="T92" s="1" t="s">
        <v>42</v>
      </c>
      <c r="U92" s="17"/>
      <c r="V92" s="17"/>
      <c r="W92" s="17"/>
      <c r="X92" s="2" t="s">
        <v>99</v>
      </c>
      <c r="Y92" s="2" t="s">
        <v>785</v>
      </c>
      <c r="Z92" s="2" t="s">
        <v>1195</v>
      </c>
      <c r="AA92" s="46"/>
      <c r="AB92" s="46"/>
      <c r="AC92" s="46"/>
      <c r="AD92" s="46"/>
      <c r="AE92" s="46"/>
      <c r="AF92" s="46"/>
      <c r="AG92" s="46"/>
      <c r="AH92" s="17"/>
      <c r="AI92" s="22">
        <v>41718</v>
      </c>
      <c r="AJ92" s="31">
        <f t="shared" si="15"/>
        <v>42814</v>
      </c>
      <c r="AK92" s="30" t="str">
        <f t="shared" ca="1" si="14"/>
        <v>抹消</v>
      </c>
      <c r="AL92" s="4" t="str">
        <f t="shared" ca="1" si="12"/>
        <v/>
      </c>
      <c r="AM92" s="4"/>
      <c r="AN92" s="2" t="s">
        <v>1164</v>
      </c>
    </row>
    <row r="93" spans="1:40" ht="33.9" customHeight="1" x14ac:dyDescent="0.2">
      <c r="A93" s="17">
        <v>83</v>
      </c>
      <c r="B93" s="27" t="s">
        <v>2246</v>
      </c>
      <c r="C93" s="22">
        <v>45335</v>
      </c>
      <c r="D93" s="4" t="s">
        <v>418</v>
      </c>
      <c r="E93" s="4" t="s">
        <v>1030</v>
      </c>
      <c r="F93" s="2" t="s">
        <v>2168</v>
      </c>
      <c r="G93" s="2" t="s">
        <v>1689</v>
      </c>
      <c r="H93" s="26">
        <v>44379</v>
      </c>
      <c r="I93" s="17" t="s">
        <v>521</v>
      </c>
      <c r="J93" s="17" t="s">
        <v>1161</v>
      </c>
      <c r="K93" s="17">
        <v>3595</v>
      </c>
      <c r="L93" s="4" t="s">
        <v>578</v>
      </c>
      <c r="M93" s="4" t="s">
        <v>419</v>
      </c>
      <c r="N93" s="4" t="s">
        <v>1321</v>
      </c>
      <c r="O93" s="4" t="s">
        <v>1407</v>
      </c>
      <c r="P93" s="4" t="s">
        <v>420</v>
      </c>
      <c r="Q93" s="17" t="s">
        <v>159</v>
      </c>
      <c r="R93" s="1" t="s">
        <v>2060</v>
      </c>
      <c r="S93" s="2" t="s">
        <v>1579</v>
      </c>
      <c r="T93" s="1" t="s">
        <v>42</v>
      </c>
      <c r="U93" s="17"/>
      <c r="V93" s="17"/>
      <c r="W93" s="17"/>
      <c r="X93" s="2" t="s">
        <v>98</v>
      </c>
      <c r="Y93" s="2" t="s">
        <v>786</v>
      </c>
      <c r="Z93" s="2" t="s">
        <v>1162</v>
      </c>
      <c r="AA93" s="2" t="s">
        <v>1738</v>
      </c>
      <c r="AB93" s="2" t="s">
        <v>1998</v>
      </c>
      <c r="AC93" s="2" t="s">
        <v>2358</v>
      </c>
      <c r="AD93" s="4"/>
      <c r="AE93" s="4"/>
      <c r="AF93" s="4"/>
      <c r="AG93" s="4"/>
      <c r="AH93" s="17" t="s">
        <v>619</v>
      </c>
      <c r="AI93" s="22">
        <v>45366</v>
      </c>
      <c r="AJ93" s="31">
        <f t="shared" si="15"/>
        <v>46461</v>
      </c>
      <c r="AK93" s="30" t="str">
        <f t="shared" ca="1" si="14"/>
        <v>OK</v>
      </c>
      <c r="AL93" s="4" t="str">
        <f t="shared" ca="1" si="12"/>
        <v/>
      </c>
      <c r="AM93" s="4"/>
      <c r="AN93" s="4" t="s">
        <v>1997</v>
      </c>
    </row>
    <row r="94" spans="1:40" ht="33.9" customHeight="1" x14ac:dyDescent="0.2">
      <c r="A94" s="17">
        <v>84</v>
      </c>
      <c r="B94" s="27" t="s">
        <v>2247</v>
      </c>
      <c r="C94" s="22">
        <v>45336</v>
      </c>
      <c r="D94" s="4" t="s">
        <v>426</v>
      </c>
      <c r="E94" s="4" t="s">
        <v>1032</v>
      </c>
      <c r="F94" s="4" t="s">
        <v>427</v>
      </c>
      <c r="G94" s="4" t="s">
        <v>1690</v>
      </c>
      <c r="H94" s="26">
        <v>45373</v>
      </c>
      <c r="I94" s="17" t="s">
        <v>521</v>
      </c>
      <c r="J94" s="17" t="s">
        <v>2244</v>
      </c>
      <c r="K94" s="17">
        <v>3953</v>
      </c>
      <c r="L94" s="4" t="s">
        <v>577</v>
      </c>
      <c r="M94" s="4" t="s">
        <v>428</v>
      </c>
      <c r="N94" s="4" t="s">
        <v>1322</v>
      </c>
      <c r="O94" s="4" t="s">
        <v>1322</v>
      </c>
      <c r="P94" s="4" t="s">
        <v>725</v>
      </c>
      <c r="Q94" s="17" t="s">
        <v>159</v>
      </c>
      <c r="R94" s="1" t="s">
        <v>2061</v>
      </c>
      <c r="S94" s="4" t="s">
        <v>861</v>
      </c>
      <c r="T94" s="1" t="s">
        <v>42</v>
      </c>
      <c r="U94" s="17"/>
      <c r="V94" s="17"/>
      <c r="W94" s="17"/>
      <c r="X94" s="2" t="s">
        <v>97</v>
      </c>
      <c r="Y94" s="2" t="s">
        <v>787</v>
      </c>
      <c r="Z94" s="2" t="s">
        <v>1196</v>
      </c>
      <c r="AA94" s="2" t="s">
        <v>1740</v>
      </c>
      <c r="AB94" s="2" t="s">
        <v>2001</v>
      </c>
      <c r="AC94" s="2" t="s">
        <v>2359</v>
      </c>
      <c r="AD94" s="4"/>
      <c r="AE94" s="4"/>
      <c r="AF94" s="4"/>
      <c r="AG94" s="4"/>
      <c r="AH94" s="17" t="s">
        <v>619</v>
      </c>
      <c r="AI94" s="22">
        <v>45366</v>
      </c>
      <c r="AJ94" s="31">
        <f t="shared" si="15"/>
        <v>46461</v>
      </c>
      <c r="AK94" s="30" t="str">
        <f t="shared" ca="1" si="14"/>
        <v>OK</v>
      </c>
      <c r="AL94" s="4" t="str">
        <f t="shared" ca="1" si="12"/>
        <v/>
      </c>
      <c r="AM94" s="4"/>
      <c r="AN94" s="4"/>
    </row>
    <row r="95" spans="1:40" ht="33.9" customHeight="1" x14ac:dyDescent="0.2">
      <c r="A95" s="17">
        <v>85</v>
      </c>
      <c r="B95" s="27" t="s">
        <v>2000</v>
      </c>
      <c r="C95" s="22">
        <v>45358</v>
      </c>
      <c r="D95" s="4" t="s">
        <v>429</v>
      </c>
      <c r="E95" s="4" t="s">
        <v>1031</v>
      </c>
      <c r="F95" s="2" t="s">
        <v>434</v>
      </c>
      <c r="G95" s="2" t="s">
        <v>1691</v>
      </c>
      <c r="H95" s="26">
        <v>43993</v>
      </c>
      <c r="I95" s="17" t="s">
        <v>521</v>
      </c>
      <c r="J95" s="17" t="s">
        <v>1782</v>
      </c>
      <c r="K95" s="17">
        <v>4674</v>
      </c>
      <c r="L95" s="4" t="s">
        <v>576</v>
      </c>
      <c r="M95" s="4" t="s">
        <v>430</v>
      </c>
      <c r="N95" s="4" t="s">
        <v>1323</v>
      </c>
      <c r="O95" s="4" t="s">
        <v>1408</v>
      </c>
      <c r="P95" s="4" t="s">
        <v>483</v>
      </c>
      <c r="Q95" s="17" t="s">
        <v>159</v>
      </c>
      <c r="R95" s="1" t="s">
        <v>2062</v>
      </c>
      <c r="S95" s="2" t="s">
        <v>1578</v>
      </c>
      <c r="T95" s="1" t="s">
        <v>42</v>
      </c>
      <c r="U95" s="17"/>
      <c r="V95" s="17"/>
      <c r="W95" s="17"/>
      <c r="X95" s="2" t="s">
        <v>96</v>
      </c>
      <c r="Y95" s="2" t="s">
        <v>68</v>
      </c>
      <c r="Z95" s="2" t="s">
        <v>1232</v>
      </c>
      <c r="AA95" s="2" t="s">
        <v>1737</v>
      </c>
      <c r="AB95" s="2" t="s">
        <v>1742</v>
      </c>
      <c r="AC95" s="2" t="s">
        <v>2002</v>
      </c>
      <c r="AD95" s="2" t="s">
        <v>2360</v>
      </c>
      <c r="AE95" s="4"/>
      <c r="AF95" s="4"/>
      <c r="AG95" s="4"/>
      <c r="AH95" s="17" t="s">
        <v>619</v>
      </c>
      <c r="AI95" s="22">
        <v>45366</v>
      </c>
      <c r="AJ95" s="31">
        <f t="shared" si="15"/>
        <v>46461</v>
      </c>
      <c r="AK95" s="30" t="str">
        <f t="shared" ca="1" si="14"/>
        <v>OK</v>
      </c>
      <c r="AL95" s="4" t="str">
        <f t="shared" ca="1" si="12"/>
        <v/>
      </c>
      <c r="AM95" s="4"/>
      <c r="AN95" s="4"/>
    </row>
    <row r="96" spans="1:40" ht="33.9" customHeight="1" x14ac:dyDescent="0.2">
      <c r="A96" s="17">
        <v>86</v>
      </c>
      <c r="B96" s="27" t="s">
        <v>2248</v>
      </c>
      <c r="C96" s="22">
        <v>45336</v>
      </c>
      <c r="D96" s="4" t="s">
        <v>431</v>
      </c>
      <c r="E96" s="4" t="s">
        <v>1199</v>
      </c>
      <c r="F96" s="2" t="s">
        <v>435</v>
      </c>
      <c r="G96" s="2" t="s">
        <v>1692</v>
      </c>
      <c r="H96" s="26">
        <v>44331</v>
      </c>
      <c r="I96" s="17" t="s">
        <v>521</v>
      </c>
      <c r="J96" s="17" t="s">
        <v>1951</v>
      </c>
      <c r="K96" s="27" t="s">
        <v>535</v>
      </c>
      <c r="L96" s="4" t="s">
        <v>575</v>
      </c>
      <c r="M96" s="4" t="s">
        <v>436</v>
      </c>
      <c r="N96" s="4" t="s">
        <v>2003</v>
      </c>
      <c r="O96" s="4" t="s">
        <v>1324</v>
      </c>
      <c r="P96" s="101" t="s">
        <v>2485</v>
      </c>
      <c r="Q96" s="17" t="s">
        <v>159</v>
      </c>
      <c r="R96" s="1" t="s">
        <v>2063</v>
      </c>
      <c r="S96" s="4" t="s">
        <v>861</v>
      </c>
      <c r="T96" s="1" t="s">
        <v>42</v>
      </c>
      <c r="U96" s="17"/>
      <c r="V96" s="17"/>
      <c r="W96" s="17"/>
      <c r="X96" s="2" t="s">
        <v>95</v>
      </c>
      <c r="Y96" s="2" t="s">
        <v>1198</v>
      </c>
      <c r="Z96" s="2" t="s">
        <v>1200</v>
      </c>
      <c r="AA96" s="2" t="s">
        <v>1741</v>
      </c>
      <c r="AB96" s="2" t="s">
        <v>2006</v>
      </c>
      <c r="AC96" s="2" t="s">
        <v>2361</v>
      </c>
      <c r="AD96" s="4"/>
      <c r="AE96" s="4"/>
      <c r="AF96" s="4"/>
      <c r="AG96" s="4"/>
      <c r="AH96" s="17" t="s">
        <v>619</v>
      </c>
      <c r="AI96" s="22">
        <v>45366</v>
      </c>
      <c r="AJ96" s="31">
        <f t="shared" si="15"/>
        <v>46461</v>
      </c>
      <c r="AK96" s="30" t="str">
        <f t="shared" ca="1" si="14"/>
        <v>OK</v>
      </c>
      <c r="AL96" s="4" t="str">
        <f t="shared" ca="1" si="12"/>
        <v/>
      </c>
      <c r="AM96" s="2" t="s">
        <v>407</v>
      </c>
      <c r="AN96" s="4"/>
    </row>
    <row r="97" spans="1:41" ht="33.9" customHeight="1" x14ac:dyDescent="0.2">
      <c r="A97" s="17">
        <v>87</v>
      </c>
      <c r="B97" s="27" t="s">
        <v>2249</v>
      </c>
      <c r="C97" s="22">
        <v>45335</v>
      </c>
      <c r="D97" s="4" t="s">
        <v>437</v>
      </c>
      <c r="E97" s="4" t="s">
        <v>1187</v>
      </c>
      <c r="F97" s="2" t="s">
        <v>1188</v>
      </c>
      <c r="G97" s="2" t="s">
        <v>2004</v>
      </c>
      <c r="H97" s="26">
        <v>44605</v>
      </c>
      <c r="I97" s="17" t="s">
        <v>521</v>
      </c>
      <c r="J97" s="17" t="s">
        <v>2005</v>
      </c>
      <c r="K97" s="27">
        <v>5233</v>
      </c>
      <c r="L97" s="4" t="s">
        <v>1190</v>
      </c>
      <c r="M97" s="4" t="s">
        <v>1191</v>
      </c>
      <c r="N97" s="4" t="s">
        <v>1325</v>
      </c>
      <c r="O97" s="4" t="s">
        <v>379</v>
      </c>
      <c r="P97" s="4" t="s">
        <v>1194</v>
      </c>
      <c r="Q97" s="17" t="s">
        <v>159</v>
      </c>
      <c r="R97" s="1" t="s">
        <v>2064</v>
      </c>
      <c r="S97" s="4" t="s">
        <v>861</v>
      </c>
      <c r="T97" s="1" t="s">
        <v>42</v>
      </c>
      <c r="U97" s="17"/>
      <c r="V97" s="17"/>
      <c r="W97" s="17"/>
      <c r="X97" s="2" t="s">
        <v>94</v>
      </c>
      <c r="Y97" s="2" t="s">
        <v>1192</v>
      </c>
      <c r="Z97" s="2" t="s">
        <v>1193</v>
      </c>
      <c r="AA97" s="2" t="s">
        <v>1744</v>
      </c>
      <c r="AB97" s="2" t="s">
        <v>2007</v>
      </c>
      <c r="AC97" s="2" t="s">
        <v>2362</v>
      </c>
      <c r="AD97" s="4"/>
      <c r="AE97" s="4"/>
      <c r="AF97" s="4"/>
      <c r="AG97" s="4"/>
      <c r="AH97" s="17" t="s">
        <v>619</v>
      </c>
      <c r="AI97" s="22">
        <v>45366</v>
      </c>
      <c r="AJ97" s="31">
        <f t="shared" si="15"/>
        <v>46461</v>
      </c>
      <c r="AK97" s="30" t="str">
        <f t="shared" ca="1" si="14"/>
        <v>OK</v>
      </c>
      <c r="AL97" s="4" t="str">
        <f t="shared" ca="1" si="12"/>
        <v/>
      </c>
      <c r="AM97" s="4"/>
      <c r="AN97" s="4"/>
    </row>
    <row r="98" spans="1:41" ht="33.9" customHeight="1" x14ac:dyDescent="0.2">
      <c r="A98" s="17">
        <v>88</v>
      </c>
      <c r="B98" s="17" t="s">
        <v>2010</v>
      </c>
      <c r="C98" s="22">
        <v>45341</v>
      </c>
      <c r="D98" s="4" t="s">
        <v>438</v>
      </c>
      <c r="E98" s="4" t="s">
        <v>2251</v>
      </c>
      <c r="F98" s="2" t="s">
        <v>2169</v>
      </c>
      <c r="G98" s="2" t="s">
        <v>1693</v>
      </c>
      <c r="H98" s="26">
        <v>44774</v>
      </c>
      <c r="I98" s="17" t="s">
        <v>521</v>
      </c>
      <c r="J98" s="17" t="s">
        <v>2011</v>
      </c>
      <c r="K98" s="17">
        <v>4387</v>
      </c>
      <c r="L98" s="4" t="s">
        <v>574</v>
      </c>
      <c r="M98" s="4" t="s">
        <v>2252</v>
      </c>
      <c r="N98" s="4" t="s">
        <v>2253</v>
      </c>
      <c r="O98" s="4" t="s">
        <v>2254</v>
      </c>
      <c r="P98" s="4" t="s">
        <v>2012</v>
      </c>
      <c r="Q98" s="1" t="s">
        <v>365</v>
      </c>
      <c r="R98" s="1" t="s">
        <v>2065</v>
      </c>
      <c r="S98" s="2" t="s">
        <v>1625</v>
      </c>
      <c r="T98" s="1" t="s">
        <v>42</v>
      </c>
      <c r="U98" s="17"/>
      <c r="V98" s="17"/>
      <c r="W98" s="17"/>
      <c r="X98" s="2" t="s">
        <v>93</v>
      </c>
      <c r="Y98" s="2" t="s">
        <v>1197</v>
      </c>
      <c r="Z98" s="2" t="s">
        <v>1203</v>
      </c>
      <c r="AA98" s="2" t="s">
        <v>2013</v>
      </c>
      <c r="AB98" s="2" t="s">
        <v>2014</v>
      </c>
      <c r="AC98" s="2" t="s">
        <v>2363</v>
      </c>
      <c r="AD98" s="4"/>
      <c r="AE98" s="4"/>
      <c r="AF98" s="4"/>
      <c r="AG98" s="4"/>
      <c r="AH98" s="17" t="s">
        <v>619</v>
      </c>
      <c r="AI98" s="22">
        <v>45366</v>
      </c>
      <c r="AJ98" s="31">
        <f t="shared" si="15"/>
        <v>46461</v>
      </c>
      <c r="AK98" s="30" t="str">
        <f t="shared" ca="1" si="14"/>
        <v>OK</v>
      </c>
      <c r="AL98" s="4" t="str">
        <f ca="1">IF(AK98="抹消手続き",CONCATENATE(TODAY()-AI98-365*3,"日経過"),
IF(AK98="要連絡",CONCATENATE("残り",-(TODAY()-AI98-365*3),"日"),""))</f>
        <v/>
      </c>
      <c r="AM98" s="4"/>
      <c r="AN98" s="2"/>
    </row>
    <row r="99" spans="1:41" ht="33.9" customHeight="1" x14ac:dyDescent="0.2">
      <c r="A99" s="17">
        <v>89</v>
      </c>
      <c r="B99" s="17" t="s">
        <v>849</v>
      </c>
      <c r="C99" s="22">
        <v>40682</v>
      </c>
      <c r="D99" s="4" t="s">
        <v>439</v>
      </c>
      <c r="E99" s="4"/>
      <c r="F99" s="2" t="s">
        <v>440</v>
      </c>
      <c r="G99" s="2"/>
      <c r="H99" s="26">
        <v>40319</v>
      </c>
      <c r="I99" s="17" t="s">
        <v>521</v>
      </c>
      <c r="J99" s="17" t="s">
        <v>523</v>
      </c>
      <c r="K99" s="17">
        <v>4666</v>
      </c>
      <c r="L99" s="4" t="s">
        <v>573</v>
      </c>
      <c r="M99" s="4" t="s">
        <v>441</v>
      </c>
      <c r="N99" s="4" t="s">
        <v>1326</v>
      </c>
      <c r="O99" s="4" t="s">
        <v>1409</v>
      </c>
      <c r="P99" s="4" t="s">
        <v>484</v>
      </c>
      <c r="Q99" s="17" t="s">
        <v>159</v>
      </c>
      <c r="R99" s="17" t="s">
        <v>199</v>
      </c>
      <c r="S99" s="2" t="s">
        <v>1579</v>
      </c>
      <c r="T99" s="1" t="s">
        <v>42</v>
      </c>
      <c r="U99" s="17"/>
      <c r="V99" s="17"/>
      <c r="W99" s="17"/>
      <c r="X99" s="2" t="s">
        <v>92</v>
      </c>
      <c r="Y99" s="2" t="s">
        <v>732</v>
      </c>
      <c r="Z99" s="46"/>
      <c r="AA99" s="46"/>
      <c r="AB99" s="46"/>
      <c r="AC99" s="46"/>
      <c r="AD99" s="46"/>
      <c r="AE99" s="46"/>
      <c r="AF99" s="46"/>
      <c r="AG99" s="46"/>
      <c r="AH99" s="17"/>
      <c r="AI99" s="22">
        <v>40683</v>
      </c>
      <c r="AJ99" s="31">
        <f t="shared" si="15"/>
        <v>41779</v>
      </c>
      <c r="AK99" s="30" t="str">
        <f t="shared" ca="1" si="14"/>
        <v>抹消</v>
      </c>
      <c r="AL99" s="4" t="str">
        <f t="shared" ca="1" si="12"/>
        <v/>
      </c>
      <c r="AM99" s="4"/>
      <c r="AN99" s="4"/>
    </row>
    <row r="100" spans="1:41" ht="66" x14ac:dyDescent="0.2">
      <c r="A100" s="17">
        <v>90</v>
      </c>
      <c r="B100" s="27" t="s">
        <v>2125</v>
      </c>
      <c r="C100" s="22">
        <v>45337</v>
      </c>
      <c r="D100" s="4" t="s">
        <v>442</v>
      </c>
      <c r="E100" s="4" t="s">
        <v>1229</v>
      </c>
      <c r="F100" s="2" t="s">
        <v>443</v>
      </c>
      <c r="G100" s="2" t="s">
        <v>1694</v>
      </c>
      <c r="H100" s="26">
        <v>44978</v>
      </c>
      <c r="I100" s="17" t="s">
        <v>521</v>
      </c>
      <c r="J100" s="17" t="s">
        <v>2126</v>
      </c>
      <c r="K100" s="27" t="s">
        <v>534</v>
      </c>
      <c r="L100" s="4" t="s">
        <v>571</v>
      </c>
      <c r="M100" s="4" t="s">
        <v>444</v>
      </c>
      <c r="N100" s="4" t="s">
        <v>1254</v>
      </c>
      <c r="O100" s="4" t="s">
        <v>1348</v>
      </c>
      <c r="P100" s="4" t="s">
        <v>445</v>
      </c>
      <c r="Q100" s="17" t="s">
        <v>159</v>
      </c>
      <c r="R100" s="1" t="s">
        <v>2066</v>
      </c>
      <c r="S100" s="2" t="s">
        <v>1772</v>
      </c>
      <c r="T100" s="1" t="s">
        <v>42</v>
      </c>
      <c r="U100" s="1" t="s">
        <v>42</v>
      </c>
      <c r="V100" s="1"/>
      <c r="W100" s="17"/>
      <c r="X100" s="2" t="s">
        <v>91</v>
      </c>
      <c r="Y100" s="2" t="s">
        <v>788</v>
      </c>
      <c r="Z100" s="2" t="s">
        <v>761</v>
      </c>
      <c r="AA100" s="2" t="s">
        <v>1233</v>
      </c>
      <c r="AB100" s="2" t="s">
        <v>1769</v>
      </c>
      <c r="AC100" s="2" t="s">
        <v>2127</v>
      </c>
      <c r="AD100" s="2" t="s">
        <v>2364</v>
      </c>
      <c r="AE100" s="4"/>
      <c r="AF100" s="4"/>
      <c r="AG100" s="4"/>
      <c r="AH100" s="17" t="s">
        <v>619</v>
      </c>
      <c r="AI100" s="22">
        <v>45366</v>
      </c>
      <c r="AJ100" s="31">
        <f t="shared" si="15"/>
        <v>46461</v>
      </c>
      <c r="AK100" s="30" t="str">
        <f t="shared" ca="1" si="14"/>
        <v>OK</v>
      </c>
      <c r="AL100" s="4" t="str">
        <f ca="1">IF(AK100="抹消手続き",CONCATENATE(TODAY()-AI100-365*3,"日経過"),
IF(AK100="要連絡",CONCATENATE("残り",-(TODAY()-AI100-365*3),"日"),""))</f>
        <v/>
      </c>
      <c r="AM100" s="2" t="s">
        <v>415</v>
      </c>
      <c r="AN100" s="2" t="s">
        <v>417</v>
      </c>
      <c r="AO100" s="86" t="s">
        <v>2030</v>
      </c>
    </row>
    <row r="101" spans="1:41" ht="33.9" customHeight="1" x14ac:dyDescent="0.2">
      <c r="A101" s="17">
        <v>91</v>
      </c>
      <c r="B101" s="27" t="s">
        <v>2128</v>
      </c>
      <c r="C101" s="22">
        <v>45337</v>
      </c>
      <c r="D101" s="4" t="s">
        <v>446</v>
      </c>
      <c r="E101" s="4" t="s">
        <v>1230</v>
      </c>
      <c r="F101" s="2" t="s">
        <v>443</v>
      </c>
      <c r="G101" s="2" t="s">
        <v>1695</v>
      </c>
      <c r="H101" s="26">
        <v>44978</v>
      </c>
      <c r="I101" s="17" t="s">
        <v>521</v>
      </c>
      <c r="J101" s="17" t="s">
        <v>2126</v>
      </c>
      <c r="K101" s="27" t="s">
        <v>534</v>
      </c>
      <c r="L101" s="4" t="s">
        <v>571</v>
      </c>
      <c r="M101" s="4" t="s">
        <v>444</v>
      </c>
      <c r="N101" s="4" t="s">
        <v>1254</v>
      </c>
      <c r="O101" s="4" t="s">
        <v>1348</v>
      </c>
      <c r="P101" s="4" t="s">
        <v>445</v>
      </c>
      <c r="Q101" s="17" t="s">
        <v>159</v>
      </c>
      <c r="R101" s="1" t="s">
        <v>2068</v>
      </c>
      <c r="S101" s="2" t="s">
        <v>1579</v>
      </c>
      <c r="T101" s="17" t="s">
        <v>432</v>
      </c>
      <c r="U101" s="1" t="s">
        <v>42</v>
      </c>
      <c r="V101" s="1"/>
      <c r="W101" s="17"/>
      <c r="X101" s="2" t="s">
        <v>90</v>
      </c>
      <c r="Y101" s="2" t="s">
        <v>789</v>
      </c>
      <c r="Z101" s="2" t="s">
        <v>1234</v>
      </c>
      <c r="AA101" s="2" t="s">
        <v>2129</v>
      </c>
      <c r="AB101" s="2" t="s">
        <v>2130</v>
      </c>
      <c r="AC101" s="2" t="s">
        <v>2365</v>
      </c>
      <c r="AD101" s="4"/>
      <c r="AE101" s="4"/>
      <c r="AF101" s="4"/>
      <c r="AG101" s="4"/>
      <c r="AH101" s="17" t="s">
        <v>619</v>
      </c>
      <c r="AI101" s="22">
        <v>45366</v>
      </c>
      <c r="AJ101" s="31">
        <f t="shared" si="15"/>
        <v>46461</v>
      </c>
      <c r="AK101" s="30" t="str">
        <f t="shared" ca="1" si="14"/>
        <v>OK</v>
      </c>
      <c r="AL101" s="4" t="str">
        <f t="shared" ca="1" si="12"/>
        <v/>
      </c>
      <c r="AM101" s="2" t="s">
        <v>415</v>
      </c>
      <c r="AN101" s="4"/>
      <c r="AO101" s="86" t="s">
        <v>2030</v>
      </c>
    </row>
    <row r="102" spans="1:41" ht="33.9" customHeight="1" x14ac:dyDescent="0.2">
      <c r="A102" s="17">
        <v>92</v>
      </c>
      <c r="B102" s="27" t="s">
        <v>2131</v>
      </c>
      <c r="C102" s="22">
        <v>45337</v>
      </c>
      <c r="D102" s="4" t="s">
        <v>447</v>
      </c>
      <c r="E102" s="4" t="s">
        <v>1231</v>
      </c>
      <c r="F102" s="2" t="s">
        <v>443</v>
      </c>
      <c r="G102" s="2" t="s">
        <v>1694</v>
      </c>
      <c r="H102" s="26">
        <v>44978</v>
      </c>
      <c r="I102" s="17" t="s">
        <v>521</v>
      </c>
      <c r="J102" s="17" t="s">
        <v>2132</v>
      </c>
      <c r="K102" s="27" t="s">
        <v>534</v>
      </c>
      <c r="L102" s="4" t="s">
        <v>571</v>
      </c>
      <c r="M102" s="4" t="s">
        <v>444</v>
      </c>
      <c r="N102" s="4" t="s">
        <v>1254</v>
      </c>
      <c r="O102" s="4" t="s">
        <v>1348</v>
      </c>
      <c r="P102" s="4" t="s">
        <v>445</v>
      </c>
      <c r="Q102" s="17" t="s">
        <v>159</v>
      </c>
      <c r="R102" s="1" t="s">
        <v>2069</v>
      </c>
      <c r="S102" s="2" t="s">
        <v>1579</v>
      </c>
      <c r="T102" s="1" t="s">
        <v>42</v>
      </c>
      <c r="U102" s="17"/>
      <c r="V102" s="17"/>
      <c r="W102" s="17"/>
      <c r="X102" s="2" t="s">
        <v>89</v>
      </c>
      <c r="Y102" s="2" t="s">
        <v>790</v>
      </c>
      <c r="Z102" s="2" t="s">
        <v>1240</v>
      </c>
      <c r="AA102" s="2" t="s">
        <v>1770</v>
      </c>
      <c r="AB102" s="2" t="s">
        <v>2133</v>
      </c>
      <c r="AC102" s="2" t="s">
        <v>2366</v>
      </c>
      <c r="AD102" s="4"/>
      <c r="AE102" s="4"/>
      <c r="AF102" s="4"/>
      <c r="AG102" s="4"/>
      <c r="AH102" s="17" t="s">
        <v>619</v>
      </c>
      <c r="AI102" s="22">
        <v>45366</v>
      </c>
      <c r="AJ102" s="31">
        <f t="shared" si="15"/>
        <v>46461</v>
      </c>
      <c r="AK102" s="30" t="str">
        <f t="shared" ca="1" si="14"/>
        <v>OK</v>
      </c>
      <c r="AL102" s="4" t="str">
        <f t="shared" ca="1" si="12"/>
        <v/>
      </c>
      <c r="AM102" s="2" t="s">
        <v>415</v>
      </c>
      <c r="AN102" s="4"/>
      <c r="AO102" s="86" t="s">
        <v>2030</v>
      </c>
    </row>
    <row r="103" spans="1:41" ht="33.9" customHeight="1" x14ac:dyDescent="0.2">
      <c r="A103" s="17">
        <v>93</v>
      </c>
      <c r="B103" s="27" t="s">
        <v>850</v>
      </c>
      <c r="C103" s="22">
        <v>41922</v>
      </c>
      <c r="D103" s="4" t="s">
        <v>448</v>
      </c>
      <c r="E103" s="4"/>
      <c r="F103" s="2" t="s">
        <v>443</v>
      </c>
      <c r="G103" s="2" t="s">
        <v>1033</v>
      </c>
      <c r="H103" s="26">
        <v>41326</v>
      </c>
      <c r="I103" s="17" t="s">
        <v>521</v>
      </c>
      <c r="J103" s="17" t="s">
        <v>760</v>
      </c>
      <c r="K103" s="27" t="s">
        <v>534</v>
      </c>
      <c r="L103" s="4" t="s">
        <v>571</v>
      </c>
      <c r="M103" s="4" t="s">
        <v>444</v>
      </c>
      <c r="N103" s="4" t="s">
        <v>1254</v>
      </c>
      <c r="O103" s="4" t="s">
        <v>1348</v>
      </c>
      <c r="P103" s="4" t="s">
        <v>445</v>
      </c>
      <c r="Q103" s="1" t="s">
        <v>365</v>
      </c>
      <c r="R103" s="17" t="s">
        <v>207</v>
      </c>
      <c r="S103" s="2" t="s">
        <v>1579</v>
      </c>
      <c r="T103" s="1" t="s">
        <v>42</v>
      </c>
      <c r="U103" s="17"/>
      <c r="V103" s="17"/>
      <c r="W103" s="17"/>
      <c r="X103" s="2" t="s">
        <v>88</v>
      </c>
      <c r="Y103" s="2" t="s">
        <v>791</v>
      </c>
      <c r="Z103" s="2" t="s">
        <v>1235</v>
      </c>
      <c r="AA103" s="4"/>
      <c r="AB103" s="4"/>
      <c r="AC103" s="4"/>
      <c r="AD103" s="4"/>
      <c r="AE103" s="4"/>
      <c r="AF103" s="4"/>
      <c r="AG103" s="4"/>
      <c r="AH103" s="17"/>
      <c r="AI103" s="22">
        <v>41930</v>
      </c>
      <c r="AJ103" s="31">
        <f t="shared" si="15"/>
        <v>43026</v>
      </c>
      <c r="AK103" s="30" t="str">
        <f t="shared" ca="1" si="14"/>
        <v>抹消</v>
      </c>
      <c r="AL103" s="4" t="str">
        <f t="shared" ca="1" si="12"/>
        <v/>
      </c>
      <c r="AM103" s="2" t="s">
        <v>415</v>
      </c>
      <c r="AN103" s="4" t="s">
        <v>1227</v>
      </c>
    </row>
    <row r="104" spans="1:41" ht="33.9" customHeight="1" x14ac:dyDescent="0.2">
      <c r="A104" s="17">
        <v>94</v>
      </c>
      <c r="B104" s="27" t="s">
        <v>1862</v>
      </c>
      <c r="C104" s="22">
        <v>44127</v>
      </c>
      <c r="D104" s="4" t="s">
        <v>449</v>
      </c>
      <c r="E104" s="4" t="s">
        <v>882</v>
      </c>
      <c r="F104" s="2" t="s">
        <v>2190</v>
      </c>
      <c r="G104" s="2" t="s">
        <v>1696</v>
      </c>
      <c r="H104" s="26">
        <v>43498</v>
      </c>
      <c r="I104" s="17" t="s">
        <v>521</v>
      </c>
      <c r="J104" s="17" t="s">
        <v>1739</v>
      </c>
      <c r="K104" s="17">
        <v>3932</v>
      </c>
      <c r="L104" s="4" t="s">
        <v>572</v>
      </c>
      <c r="M104" s="4" t="s">
        <v>453</v>
      </c>
      <c r="N104" s="4" t="s">
        <v>1327</v>
      </c>
      <c r="O104" s="4" t="s">
        <v>1410</v>
      </c>
      <c r="P104" s="4" t="s">
        <v>451</v>
      </c>
      <c r="Q104" s="1" t="s">
        <v>450</v>
      </c>
      <c r="R104" s="1" t="s">
        <v>2070</v>
      </c>
      <c r="S104" s="2" t="s">
        <v>1428</v>
      </c>
      <c r="T104" s="1" t="s">
        <v>42</v>
      </c>
      <c r="U104" s="17"/>
      <c r="V104" s="17"/>
      <c r="W104" s="17"/>
      <c r="X104" s="2" t="s">
        <v>87</v>
      </c>
      <c r="Y104" s="2" t="s">
        <v>59</v>
      </c>
      <c r="Z104" s="2" t="s">
        <v>795</v>
      </c>
      <c r="AA104" s="2" t="s">
        <v>1425</v>
      </c>
      <c r="AB104" s="2" t="s">
        <v>1776</v>
      </c>
      <c r="AC104" s="2" t="s">
        <v>2341</v>
      </c>
      <c r="AD104" s="4"/>
      <c r="AE104" s="4"/>
      <c r="AF104" s="4"/>
      <c r="AG104" s="4"/>
      <c r="AH104" s="17"/>
      <c r="AI104" s="22">
        <v>44142</v>
      </c>
      <c r="AJ104" s="31">
        <f t="shared" si="15"/>
        <v>45237</v>
      </c>
      <c r="AK104" s="30" t="str">
        <f t="shared" ca="1" si="14"/>
        <v>抹消</v>
      </c>
      <c r="AL104" s="4" t="str">
        <f t="shared" ca="1" si="12"/>
        <v/>
      </c>
      <c r="AM104" s="4"/>
      <c r="AN104" s="2" t="s">
        <v>2139</v>
      </c>
    </row>
    <row r="105" spans="1:41" ht="33.9" customHeight="1" x14ac:dyDescent="0.2">
      <c r="A105" s="17">
        <v>95</v>
      </c>
      <c r="B105" s="27" t="s">
        <v>1863</v>
      </c>
      <c r="C105" s="22">
        <v>44127</v>
      </c>
      <c r="D105" s="4" t="s">
        <v>452</v>
      </c>
      <c r="E105" s="4" t="s">
        <v>883</v>
      </c>
      <c r="F105" s="2" t="s">
        <v>2190</v>
      </c>
      <c r="G105" s="2" t="s">
        <v>1697</v>
      </c>
      <c r="H105" s="26">
        <v>43498</v>
      </c>
      <c r="I105" s="17" t="s">
        <v>521</v>
      </c>
      <c r="J105" s="17" t="s">
        <v>1739</v>
      </c>
      <c r="K105" s="17">
        <v>3932</v>
      </c>
      <c r="L105" s="4" t="s">
        <v>572</v>
      </c>
      <c r="M105" s="4" t="s">
        <v>453</v>
      </c>
      <c r="N105" s="4" t="s">
        <v>1327</v>
      </c>
      <c r="O105" s="4" t="s">
        <v>1410</v>
      </c>
      <c r="P105" s="24" t="s">
        <v>451</v>
      </c>
      <c r="Q105" s="17" t="s">
        <v>159</v>
      </c>
      <c r="R105" s="1" t="s">
        <v>2071</v>
      </c>
      <c r="S105" s="2" t="s">
        <v>1579</v>
      </c>
      <c r="T105" s="1" t="s">
        <v>42</v>
      </c>
      <c r="U105" s="17"/>
      <c r="V105" s="17"/>
      <c r="W105" s="17"/>
      <c r="X105" s="2" t="s">
        <v>86</v>
      </c>
      <c r="Y105" s="2" t="s">
        <v>796</v>
      </c>
      <c r="Z105" s="2" t="s">
        <v>1426</v>
      </c>
      <c r="AA105" s="2" t="s">
        <v>1777</v>
      </c>
      <c r="AB105" s="4" t="s">
        <v>2256</v>
      </c>
      <c r="AC105" s="4"/>
      <c r="AD105" s="4"/>
      <c r="AE105" s="4"/>
      <c r="AF105" s="4"/>
      <c r="AG105" s="4"/>
      <c r="AH105" s="17"/>
      <c r="AI105" s="22">
        <v>44146</v>
      </c>
      <c r="AJ105" s="31">
        <f t="shared" si="15"/>
        <v>45241</v>
      </c>
      <c r="AK105" s="30" t="str">
        <f t="shared" ca="1" si="14"/>
        <v>抹消</v>
      </c>
      <c r="AL105" s="4" t="str">
        <f t="shared" ca="1" si="12"/>
        <v/>
      </c>
      <c r="AM105" s="4"/>
      <c r="AN105" s="2" t="s">
        <v>2142</v>
      </c>
    </row>
    <row r="106" spans="1:41" ht="33.9" customHeight="1" x14ac:dyDescent="0.2">
      <c r="A106" s="17">
        <v>96</v>
      </c>
      <c r="B106" s="27" t="s">
        <v>1864</v>
      </c>
      <c r="C106" s="22">
        <v>44127</v>
      </c>
      <c r="D106" s="4" t="s">
        <v>454</v>
      </c>
      <c r="E106" s="4" t="s">
        <v>884</v>
      </c>
      <c r="F106" s="2" t="s">
        <v>2190</v>
      </c>
      <c r="G106" s="2" t="s">
        <v>1698</v>
      </c>
      <c r="H106" s="26">
        <v>43498</v>
      </c>
      <c r="I106" s="17" t="s">
        <v>521</v>
      </c>
      <c r="J106" s="17" t="s">
        <v>1739</v>
      </c>
      <c r="K106" s="17">
        <v>3932</v>
      </c>
      <c r="L106" s="4" t="s">
        <v>572</v>
      </c>
      <c r="M106" s="4" t="s">
        <v>453</v>
      </c>
      <c r="N106" s="4" t="s">
        <v>1327</v>
      </c>
      <c r="O106" s="4" t="s">
        <v>1410</v>
      </c>
      <c r="P106" s="4" t="s">
        <v>451</v>
      </c>
      <c r="Q106" s="17" t="s">
        <v>159</v>
      </c>
      <c r="R106" s="1" t="s">
        <v>2072</v>
      </c>
      <c r="S106" s="2" t="s">
        <v>1428</v>
      </c>
      <c r="T106" s="1" t="s">
        <v>42</v>
      </c>
      <c r="U106" s="17"/>
      <c r="V106" s="17"/>
      <c r="W106" s="17"/>
      <c r="X106" s="2" t="s">
        <v>85</v>
      </c>
      <c r="Y106" s="2" t="s">
        <v>797</v>
      </c>
      <c r="Z106" s="2" t="s">
        <v>1427</v>
      </c>
      <c r="AA106" s="2" t="s">
        <v>1778</v>
      </c>
      <c r="AB106" s="4" t="s">
        <v>2256</v>
      </c>
      <c r="AC106" s="4"/>
      <c r="AD106" s="4"/>
      <c r="AE106" s="4"/>
      <c r="AF106" s="4"/>
      <c r="AG106" s="4"/>
      <c r="AH106" s="17"/>
      <c r="AI106" s="22">
        <v>44146</v>
      </c>
      <c r="AJ106" s="31">
        <f t="shared" si="15"/>
        <v>45241</v>
      </c>
      <c r="AK106" s="30" t="str">
        <f t="shared" ca="1" si="14"/>
        <v>抹消</v>
      </c>
      <c r="AL106" s="4" t="str">
        <f t="shared" ca="1" si="12"/>
        <v/>
      </c>
      <c r="AM106" s="4"/>
      <c r="AN106" s="2" t="s">
        <v>2140</v>
      </c>
    </row>
    <row r="107" spans="1:41" ht="33.9" customHeight="1" x14ac:dyDescent="0.2">
      <c r="A107" s="17">
        <v>97</v>
      </c>
      <c r="B107" s="27" t="s">
        <v>2134</v>
      </c>
      <c r="C107" s="22">
        <v>45337</v>
      </c>
      <c r="D107" s="4" t="s">
        <v>455</v>
      </c>
      <c r="E107" s="4" t="s">
        <v>990</v>
      </c>
      <c r="F107" s="2" t="s">
        <v>443</v>
      </c>
      <c r="G107" s="2" t="s">
        <v>1695</v>
      </c>
      <c r="H107" s="26">
        <v>44978</v>
      </c>
      <c r="I107" s="17" t="s">
        <v>521</v>
      </c>
      <c r="J107" s="17" t="s">
        <v>2126</v>
      </c>
      <c r="K107" s="27" t="s">
        <v>534</v>
      </c>
      <c r="L107" s="4" t="s">
        <v>571</v>
      </c>
      <c r="M107" s="4" t="s">
        <v>444</v>
      </c>
      <c r="N107" s="4" t="s">
        <v>1254</v>
      </c>
      <c r="O107" s="4" t="s">
        <v>1348</v>
      </c>
      <c r="P107" s="24" t="s">
        <v>445</v>
      </c>
      <c r="Q107" s="17" t="s">
        <v>159</v>
      </c>
      <c r="R107" s="1" t="s">
        <v>2073</v>
      </c>
      <c r="S107" s="2" t="s">
        <v>1773</v>
      </c>
      <c r="T107" s="1" t="s">
        <v>42</v>
      </c>
      <c r="U107" s="1" t="s">
        <v>42</v>
      </c>
      <c r="V107" s="1"/>
      <c r="W107" s="17"/>
      <c r="X107" s="2" t="s">
        <v>84</v>
      </c>
      <c r="Y107" s="2" t="s">
        <v>792</v>
      </c>
      <c r="Z107" s="2" t="s">
        <v>1241</v>
      </c>
      <c r="AA107" s="2" t="s">
        <v>1771</v>
      </c>
      <c r="AB107" s="2" t="s">
        <v>2135</v>
      </c>
      <c r="AC107" s="2" t="s">
        <v>2367</v>
      </c>
      <c r="AD107" s="2" t="s">
        <v>2570</v>
      </c>
      <c r="AE107" s="4"/>
      <c r="AF107" s="4"/>
      <c r="AG107" s="4"/>
      <c r="AH107" s="17"/>
      <c r="AI107" s="22">
        <v>45366</v>
      </c>
      <c r="AJ107" s="31">
        <f t="shared" si="15"/>
        <v>46461</v>
      </c>
      <c r="AK107" s="30" t="str">
        <f t="shared" ca="1" si="14"/>
        <v>抹消</v>
      </c>
      <c r="AL107" s="4" t="str">
        <f t="shared" ca="1" si="12"/>
        <v/>
      </c>
      <c r="AM107" s="4"/>
      <c r="AN107" s="4"/>
      <c r="AO107" s="86" t="s">
        <v>2030</v>
      </c>
    </row>
    <row r="108" spans="1:41" ht="33.9" customHeight="1" x14ac:dyDescent="0.2">
      <c r="A108" s="17">
        <v>98</v>
      </c>
      <c r="B108" s="27" t="s">
        <v>2146</v>
      </c>
      <c r="C108" s="22">
        <v>45348</v>
      </c>
      <c r="D108" s="4" t="s">
        <v>456</v>
      </c>
      <c r="E108" s="4" t="s">
        <v>924</v>
      </c>
      <c r="F108" s="2" t="s">
        <v>2170</v>
      </c>
      <c r="G108" s="2" t="s">
        <v>1790</v>
      </c>
      <c r="H108" s="26">
        <v>44140</v>
      </c>
      <c r="I108" s="17" t="s">
        <v>521</v>
      </c>
      <c r="J108" s="17" t="s">
        <v>1791</v>
      </c>
      <c r="K108" s="17">
        <v>2602</v>
      </c>
      <c r="L108" s="4" t="s">
        <v>570</v>
      </c>
      <c r="M108" s="4" t="s">
        <v>457</v>
      </c>
      <c r="N108" s="4" t="s">
        <v>1253</v>
      </c>
      <c r="O108" s="4" t="s">
        <v>1393</v>
      </c>
      <c r="P108" s="4" t="s">
        <v>926</v>
      </c>
      <c r="Q108" s="1" t="s">
        <v>450</v>
      </c>
      <c r="R108" s="1" t="s">
        <v>2074</v>
      </c>
      <c r="S108" s="4" t="s">
        <v>1573</v>
      </c>
      <c r="T108" s="1" t="s">
        <v>42</v>
      </c>
      <c r="U108" s="17"/>
      <c r="V108" s="17"/>
      <c r="W108" s="17"/>
      <c r="X108" s="2" t="s">
        <v>83</v>
      </c>
      <c r="Y108" s="2" t="s">
        <v>922</v>
      </c>
      <c r="Z108" s="2" t="s">
        <v>1237</v>
      </c>
      <c r="AA108" s="2" t="s">
        <v>1792</v>
      </c>
      <c r="AB108" s="2" t="s">
        <v>2368</v>
      </c>
      <c r="AC108" s="4"/>
      <c r="AD108" s="4"/>
      <c r="AE108" s="4"/>
      <c r="AF108" s="4"/>
      <c r="AG108" s="4"/>
      <c r="AH108" s="17" t="s">
        <v>619</v>
      </c>
      <c r="AI108" s="22">
        <v>45366</v>
      </c>
      <c r="AJ108" s="31">
        <f t="shared" si="15"/>
        <v>46461</v>
      </c>
      <c r="AK108" s="30" t="str">
        <f t="shared" ca="1" si="14"/>
        <v>OK</v>
      </c>
      <c r="AL108" s="4" t="str">
        <f t="shared" ca="1" si="12"/>
        <v/>
      </c>
      <c r="AM108" s="4"/>
      <c r="AN108" s="2" t="s">
        <v>2145</v>
      </c>
    </row>
    <row r="109" spans="1:41" ht="33.9" customHeight="1" x14ac:dyDescent="0.2">
      <c r="A109" s="17">
        <v>99</v>
      </c>
      <c r="B109" s="27" t="s">
        <v>2257</v>
      </c>
      <c r="C109" s="22">
        <v>45357</v>
      </c>
      <c r="D109" s="4" t="s">
        <v>458</v>
      </c>
      <c r="E109" s="4" t="s">
        <v>1236</v>
      </c>
      <c r="F109" s="2" t="s">
        <v>2331</v>
      </c>
      <c r="G109" s="2" t="s">
        <v>1699</v>
      </c>
      <c r="H109" s="26">
        <v>44125</v>
      </c>
      <c r="I109" s="17" t="s">
        <v>521</v>
      </c>
      <c r="J109" s="17" t="s">
        <v>1794</v>
      </c>
      <c r="K109" s="17">
        <v>2262</v>
      </c>
      <c r="L109" s="4" t="s">
        <v>569</v>
      </c>
      <c r="M109" s="4" t="s">
        <v>459</v>
      </c>
      <c r="N109" s="4" t="s">
        <v>1255</v>
      </c>
      <c r="O109" s="4" t="s">
        <v>1349</v>
      </c>
      <c r="P109" s="4" t="s">
        <v>461</v>
      </c>
      <c r="Q109" s="1" t="s">
        <v>450</v>
      </c>
      <c r="R109" s="1" t="s">
        <v>2075</v>
      </c>
      <c r="S109" s="4" t="s">
        <v>861</v>
      </c>
      <c r="T109" s="1" t="s">
        <v>42</v>
      </c>
      <c r="U109" s="17"/>
      <c r="V109" s="17"/>
      <c r="W109" s="17"/>
      <c r="X109" s="2" t="s">
        <v>82</v>
      </c>
      <c r="Y109" s="2" t="s">
        <v>937</v>
      </c>
      <c r="Z109" s="2" t="s">
        <v>1238</v>
      </c>
      <c r="AA109" s="2" t="s">
        <v>1793</v>
      </c>
      <c r="AB109" s="2" t="s">
        <v>2369</v>
      </c>
      <c r="AC109" s="4"/>
      <c r="AD109" s="4"/>
      <c r="AE109" s="4"/>
      <c r="AF109" s="4"/>
      <c r="AG109" s="4"/>
      <c r="AH109" s="17" t="s">
        <v>619</v>
      </c>
      <c r="AI109" s="22">
        <v>45366</v>
      </c>
      <c r="AJ109" s="31">
        <f t="shared" si="15"/>
        <v>46461</v>
      </c>
      <c r="AK109" s="30" t="str">
        <f t="shared" ca="1" si="14"/>
        <v>OK</v>
      </c>
      <c r="AL109" s="4" t="str">
        <f t="shared" ca="1" si="12"/>
        <v/>
      </c>
      <c r="AM109" s="4"/>
      <c r="AN109" s="2" t="s">
        <v>2143</v>
      </c>
    </row>
    <row r="110" spans="1:41" ht="33.9" customHeight="1" x14ac:dyDescent="0.2">
      <c r="A110" s="17">
        <v>100</v>
      </c>
      <c r="B110" s="27" t="s">
        <v>851</v>
      </c>
      <c r="C110" s="22">
        <v>40897</v>
      </c>
      <c r="D110" s="4" t="s">
        <v>462</v>
      </c>
      <c r="E110" s="4"/>
      <c r="F110" s="2" t="s">
        <v>460</v>
      </c>
      <c r="G110" s="2"/>
      <c r="H110" s="26">
        <v>40472</v>
      </c>
      <c r="I110" s="17" t="s">
        <v>521</v>
      </c>
      <c r="J110" s="17" t="s">
        <v>533</v>
      </c>
      <c r="K110" s="17">
        <v>2262</v>
      </c>
      <c r="L110" s="4" t="s">
        <v>569</v>
      </c>
      <c r="M110" s="4" t="s">
        <v>459</v>
      </c>
      <c r="N110" s="4" t="s">
        <v>1255</v>
      </c>
      <c r="O110" s="4" t="s">
        <v>1349</v>
      </c>
      <c r="P110" s="4" t="s">
        <v>461</v>
      </c>
      <c r="Q110" s="1" t="s">
        <v>450</v>
      </c>
      <c r="R110" s="17" t="s">
        <v>208</v>
      </c>
      <c r="S110" s="4" t="s">
        <v>861</v>
      </c>
      <c r="T110" s="1" t="s">
        <v>42</v>
      </c>
      <c r="U110" s="17"/>
      <c r="V110" s="17"/>
      <c r="W110" s="17"/>
      <c r="X110" s="2" t="s">
        <v>81</v>
      </c>
      <c r="Y110" s="2" t="s">
        <v>1062</v>
      </c>
      <c r="Z110" s="46"/>
      <c r="AA110" s="46"/>
      <c r="AB110" s="46"/>
      <c r="AC110" s="46"/>
      <c r="AD110" s="46"/>
      <c r="AE110" s="46"/>
      <c r="AF110" s="46"/>
      <c r="AG110" s="46"/>
      <c r="AH110" s="17"/>
      <c r="AI110" s="22">
        <v>40899</v>
      </c>
      <c r="AJ110" s="31">
        <f t="shared" si="15"/>
        <v>41995</v>
      </c>
      <c r="AK110" s="30" t="str">
        <f t="shared" ca="1" si="14"/>
        <v>抹消</v>
      </c>
      <c r="AL110" s="4" t="str">
        <f t="shared" ca="1" si="12"/>
        <v/>
      </c>
      <c r="AM110" s="4"/>
      <c r="AN110" s="2"/>
    </row>
    <row r="111" spans="1:41" ht="33.9" customHeight="1" x14ac:dyDescent="0.2">
      <c r="A111" s="17">
        <v>101</v>
      </c>
      <c r="B111" s="27" t="s">
        <v>852</v>
      </c>
      <c r="C111" s="22">
        <v>40903</v>
      </c>
      <c r="D111" s="4" t="s">
        <v>471</v>
      </c>
      <c r="E111" s="4"/>
      <c r="F111" s="2" t="s">
        <v>472</v>
      </c>
      <c r="G111" s="2"/>
      <c r="H111" s="26">
        <v>40279</v>
      </c>
      <c r="I111" s="17" t="s">
        <v>521</v>
      </c>
      <c r="J111" s="17" t="s">
        <v>523</v>
      </c>
      <c r="K111" s="17">
        <v>4091</v>
      </c>
      <c r="L111" s="4" t="s">
        <v>568</v>
      </c>
      <c r="M111" s="4" t="s">
        <v>473</v>
      </c>
      <c r="N111" s="4" t="s">
        <v>1256</v>
      </c>
      <c r="O111" s="4" t="s">
        <v>1350</v>
      </c>
      <c r="P111" s="4" t="s">
        <v>474</v>
      </c>
      <c r="Q111" s="1" t="s">
        <v>159</v>
      </c>
      <c r="R111" s="17" t="s">
        <v>200</v>
      </c>
      <c r="S111" s="2" t="s">
        <v>2334</v>
      </c>
      <c r="T111" s="1" t="s">
        <v>42</v>
      </c>
      <c r="U111" s="17"/>
      <c r="V111" s="17"/>
      <c r="W111" s="17"/>
      <c r="X111" s="2" t="s">
        <v>80</v>
      </c>
      <c r="Y111" s="2" t="s">
        <v>1062</v>
      </c>
      <c r="Z111" s="46"/>
      <c r="AA111" s="46"/>
      <c r="AB111" s="46"/>
      <c r="AC111" s="46"/>
      <c r="AD111" s="46"/>
      <c r="AE111" s="46"/>
      <c r="AF111" s="46"/>
      <c r="AG111" s="46"/>
      <c r="AH111" s="17"/>
      <c r="AI111" s="22">
        <v>40905</v>
      </c>
      <c r="AJ111" s="31">
        <f t="shared" si="15"/>
        <v>42001</v>
      </c>
      <c r="AK111" s="30" t="str">
        <f t="shared" ca="1" si="14"/>
        <v>抹消</v>
      </c>
      <c r="AL111" s="4" t="str">
        <f t="shared" ca="1" si="12"/>
        <v/>
      </c>
      <c r="AM111" s="4"/>
      <c r="AN111" s="2"/>
    </row>
    <row r="112" spans="1:41" ht="33.9" customHeight="1" x14ac:dyDescent="0.2">
      <c r="A112" s="17">
        <v>102</v>
      </c>
      <c r="B112" s="27" t="s">
        <v>853</v>
      </c>
      <c r="C112" s="22">
        <v>40903</v>
      </c>
      <c r="D112" s="4" t="s">
        <v>475</v>
      </c>
      <c r="E112" s="4"/>
      <c r="F112" s="2" t="s">
        <v>472</v>
      </c>
      <c r="G112" s="2"/>
      <c r="H112" s="26">
        <v>40279</v>
      </c>
      <c r="I112" s="17" t="s">
        <v>521</v>
      </c>
      <c r="J112" s="17" t="s">
        <v>523</v>
      </c>
      <c r="K112" s="17">
        <v>4091</v>
      </c>
      <c r="L112" s="4" t="s">
        <v>568</v>
      </c>
      <c r="M112" s="4" t="s">
        <v>473</v>
      </c>
      <c r="N112" s="4" t="s">
        <v>1256</v>
      </c>
      <c r="O112" s="4" t="s">
        <v>1350</v>
      </c>
      <c r="P112" s="4" t="s">
        <v>476</v>
      </c>
      <c r="Q112" s="1" t="s">
        <v>450</v>
      </c>
      <c r="R112" s="17" t="s">
        <v>209</v>
      </c>
      <c r="S112" s="2" t="s">
        <v>1573</v>
      </c>
      <c r="T112" s="1" t="s">
        <v>42</v>
      </c>
      <c r="U112" s="17"/>
      <c r="V112" s="17"/>
      <c r="W112" s="17"/>
      <c r="X112" s="2" t="s">
        <v>79</v>
      </c>
      <c r="Y112" s="2" t="s">
        <v>1062</v>
      </c>
      <c r="Z112" s="46"/>
      <c r="AA112" s="46"/>
      <c r="AB112" s="46"/>
      <c r="AC112" s="46"/>
      <c r="AD112" s="46"/>
      <c r="AE112" s="46"/>
      <c r="AF112" s="46"/>
      <c r="AG112" s="46"/>
      <c r="AH112" s="17"/>
      <c r="AI112" s="22">
        <v>40905</v>
      </c>
      <c r="AJ112" s="31">
        <f t="shared" si="15"/>
        <v>42001</v>
      </c>
      <c r="AK112" s="30" t="str">
        <f t="shared" ca="1" si="14"/>
        <v>抹消</v>
      </c>
      <c r="AL112" s="4" t="str">
        <f t="shared" ca="1" si="12"/>
        <v/>
      </c>
      <c r="AM112" s="4"/>
      <c r="AN112" s="2"/>
    </row>
    <row r="113" spans="1:40" ht="33.9" customHeight="1" x14ac:dyDescent="0.2">
      <c r="A113" s="17">
        <v>103</v>
      </c>
      <c r="B113" s="27" t="s">
        <v>854</v>
      </c>
      <c r="C113" s="22">
        <v>40904</v>
      </c>
      <c r="D113" s="4" t="s">
        <v>477</v>
      </c>
      <c r="E113" s="4"/>
      <c r="F113" s="2" t="s">
        <v>100</v>
      </c>
      <c r="G113" s="2"/>
      <c r="H113" s="26">
        <v>41589</v>
      </c>
      <c r="I113" s="17" t="s">
        <v>521</v>
      </c>
      <c r="J113" s="17" t="s">
        <v>39</v>
      </c>
      <c r="K113" s="17">
        <v>4985</v>
      </c>
      <c r="L113" s="4" t="s">
        <v>347</v>
      </c>
      <c r="M113" s="4" t="s">
        <v>348</v>
      </c>
      <c r="N113" s="4" t="s">
        <v>1328</v>
      </c>
      <c r="O113" s="4" t="s">
        <v>1328</v>
      </c>
      <c r="P113" s="4" t="s">
        <v>349</v>
      </c>
      <c r="Q113" s="1" t="s">
        <v>112</v>
      </c>
      <c r="R113" s="17" t="s">
        <v>201</v>
      </c>
      <c r="S113" s="4" t="s">
        <v>861</v>
      </c>
      <c r="T113" s="1" t="s">
        <v>42</v>
      </c>
      <c r="U113" s="17"/>
      <c r="V113" s="17"/>
      <c r="W113" s="17"/>
      <c r="X113" s="2" t="s">
        <v>78</v>
      </c>
      <c r="Y113" s="2" t="s">
        <v>658</v>
      </c>
      <c r="Z113" s="2" t="s">
        <v>613</v>
      </c>
      <c r="AA113" s="2" t="s">
        <v>1062</v>
      </c>
      <c r="AB113" s="46"/>
      <c r="AC113" s="46"/>
      <c r="AD113" s="46"/>
      <c r="AE113" s="46"/>
      <c r="AF113" s="46"/>
      <c r="AG113" s="46"/>
      <c r="AH113" s="17"/>
      <c r="AI113" s="22">
        <v>40905</v>
      </c>
      <c r="AJ113" s="31">
        <f t="shared" si="15"/>
        <v>42001</v>
      </c>
      <c r="AK113" s="30" t="str">
        <f t="shared" ca="1" si="14"/>
        <v>抹消</v>
      </c>
      <c r="AL113" s="4" t="str">
        <f t="shared" ca="1" si="12"/>
        <v/>
      </c>
      <c r="AM113" s="4"/>
      <c r="AN113" s="4"/>
    </row>
    <row r="114" spans="1:40" ht="33.9" customHeight="1" x14ac:dyDescent="0.2">
      <c r="A114" s="17">
        <v>104</v>
      </c>
      <c r="B114" s="27" t="s">
        <v>1568</v>
      </c>
      <c r="C114" s="22">
        <v>43133</v>
      </c>
      <c r="D114" s="4" t="s">
        <v>485</v>
      </c>
      <c r="E114" s="4" t="s">
        <v>936</v>
      </c>
      <c r="F114" s="2" t="s">
        <v>486</v>
      </c>
      <c r="G114" s="2" t="s">
        <v>1447</v>
      </c>
      <c r="H114" s="26">
        <v>42710</v>
      </c>
      <c r="I114" s="17" t="s">
        <v>521</v>
      </c>
      <c r="J114" s="17" t="s">
        <v>1161</v>
      </c>
      <c r="K114" s="27" t="s">
        <v>532</v>
      </c>
      <c r="L114" s="4" t="s">
        <v>1449</v>
      </c>
      <c r="M114" s="4" t="s">
        <v>1451</v>
      </c>
      <c r="N114" s="4" t="s">
        <v>1452</v>
      </c>
      <c r="O114" s="4" t="s">
        <v>1453</v>
      </c>
      <c r="P114" s="4" t="s">
        <v>489</v>
      </c>
      <c r="Q114" s="1" t="s">
        <v>159</v>
      </c>
      <c r="R114" s="17" t="s">
        <v>202</v>
      </c>
      <c r="S114" s="2" t="s">
        <v>1579</v>
      </c>
      <c r="T114" s="1" t="s">
        <v>42</v>
      </c>
      <c r="U114" s="17"/>
      <c r="V114" s="17"/>
      <c r="W114" s="17"/>
      <c r="X114" s="2" t="s">
        <v>77</v>
      </c>
      <c r="Y114" s="2" t="s">
        <v>275</v>
      </c>
      <c r="Z114" s="2" t="s">
        <v>938</v>
      </c>
      <c r="AA114" s="2" t="s">
        <v>1461</v>
      </c>
      <c r="AB114" s="2" t="s">
        <v>1599</v>
      </c>
      <c r="AC114" s="4"/>
      <c r="AD114" s="4"/>
      <c r="AE114" s="4"/>
      <c r="AF114" s="4"/>
      <c r="AG114" s="4"/>
      <c r="AH114" s="17"/>
      <c r="AI114" s="22">
        <v>43137</v>
      </c>
      <c r="AJ114" s="31">
        <f t="shared" si="15"/>
        <v>44233</v>
      </c>
      <c r="AK114" s="30" t="str">
        <f t="shared" ca="1" si="14"/>
        <v>抹消</v>
      </c>
      <c r="AL114" s="4" t="str">
        <f t="shared" ca="1" si="12"/>
        <v/>
      </c>
      <c r="AM114" s="4"/>
      <c r="AN114" s="2"/>
    </row>
    <row r="115" spans="1:40" ht="33.9" customHeight="1" x14ac:dyDescent="0.2">
      <c r="A115" s="17">
        <v>105</v>
      </c>
      <c r="B115" s="27" t="s">
        <v>1809</v>
      </c>
      <c r="C115" s="22">
        <v>43133</v>
      </c>
      <c r="D115" s="4" t="s">
        <v>487</v>
      </c>
      <c r="E115" s="4" t="s">
        <v>939</v>
      </c>
      <c r="F115" s="2" t="s">
        <v>486</v>
      </c>
      <c r="G115" s="2" t="s">
        <v>1448</v>
      </c>
      <c r="H115" s="26">
        <v>42710</v>
      </c>
      <c r="I115" s="17" t="s">
        <v>521</v>
      </c>
      <c r="J115" s="17" t="s">
        <v>1161</v>
      </c>
      <c r="K115" s="27" t="s">
        <v>532</v>
      </c>
      <c r="L115" s="4" t="s">
        <v>1450</v>
      </c>
      <c r="M115" s="4" t="s">
        <v>1451</v>
      </c>
      <c r="N115" s="4" t="s">
        <v>1452</v>
      </c>
      <c r="O115" s="4" t="s">
        <v>1453</v>
      </c>
      <c r="P115" s="4" t="s">
        <v>488</v>
      </c>
      <c r="Q115" s="1" t="s">
        <v>450</v>
      </c>
      <c r="R115" s="17" t="s">
        <v>210</v>
      </c>
      <c r="S115" s="2" t="s">
        <v>941</v>
      </c>
      <c r="T115" s="1" t="s">
        <v>42</v>
      </c>
      <c r="U115" s="17"/>
      <c r="V115" s="17"/>
      <c r="W115" s="17"/>
      <c r="X115" s="2" t="s">
        <v>76</v>
      </c>
      <c r="Y115" s="2" t="s">
        <v>275</v>
      </c>
      <c r="Z115" s="2" t="s">
        <v>940</v>
      </c>
      <c r="AA115" s="2" t="s">
        <v>1462</v>
      </c>
      <c r="AB115" s="2" t="s">
        <v>1815</v>
      </c>
      <c r="AC115" s="4"/>
      <c r="AD115" s="4"/>
      <c r="AE115" s="4"/>
      <c r="AF115" s="4"/>
      <c r="AG115" s="4"/>
      <c r="AH115" s="17"/>
      <c r="AI115" s="22">
        <v>43137</v>
      </c>
      <c r="AJ115" s="31">
        <f t="shared" si="15"/>
        <v>44233</v>
      </c>
      <c r="AK115" s="30" t="str">
        <f t="shared" ca="1" si="14"/>
        <v>抹消</v>
      </c>
      <c r="AL115" s="4" t="str">
        <f t="shared" ca="1" si="12"/>
        <v/>
      </c>
      <c r="AM115" s="4"/>
      <c r="AN115" s="4" t="s">
        <v>1808</v>
      </c>
    </row>
    <row r="116" spans="1:40" ht="33.9" customHeight="1" x14ac:dyDescent="0.2">
      <c r="A116" s="17">
        <v>106</v>
      </c>
      <c r="B116" s="27" t="s">
        <v>2258</v>
      </c>
      <c r="C116" s="22">
        <v>45349</v>
      </c>
      <c r="D116" s="4" t="s">
        <v>498</v>
      </c>
      <c r="E116" s="4" t="s">
        <v>982</v>
      </c>
      <c r="F116" s="2" t="s">
        <v>499</v>
      </c>
      <c r="G116" s="2" t="s">
        <v>983</v>
      </c>
      <c r="H116" s="26">
        <v>43889</v>
      </c>
      <c r="I116" s="17" t="s">
        <v>526</v>
      </c>
      <c r="J116" s="17"/>
      <c r="K116" s="17">
        <v>13938</v>
      </c>
      <c r="L116" s="4" t="s">
        <v>567</v>
      </c>
      <c r="M116" s="4" t="s">
        <v>500</v>
      </c>
      <c r="N116" s="4" t="s">
        <v>1257</v>
      </c>
      <c r="O116" s="4" t="s">
        <v>1351</v>
      </c>
      <c r="P116" s="4" t="s">
        <v>502</v>
      </c>
      <c r="Q116" s="1" t="s">
        <v>159</v>
      </c>
      <c r="R116" s="1" t="s">
        <v>2076</v>
      </c>
      <c r="S116" s="2" t="s">
        <v>1841</v>
      </c>
      <c r="T116" s="1" t="s">
        <v>42</v>
      </c>
      <c r="U116" s="17"/>
      <c r="V116" s="17"/>
      <c r="W116" s="17"/>
      <c r="X116" s="2" t="s">
        <v>73</v>
      </c>
      <c r="Y116" s="2" t="s">
        <v>1495</v>
      </c>
      <c r="Z116" s="2" t="s">
        <v>1496</v>
      </c>
      <c r="AA116" s="2" t="s">
        <v>1827</v>
      </c>
      <c r="AB116" s="2" t="s">
        <v>2370</v>
      </c>
      <c r="AC116" s="4"/>
      <c r="AD116" s="4"/>
      <c r="AE116" s="4"/>
      <c r="AF116" s="4"/>
      <c r="AG116" s="4"/>
      <c r="AH116" s="17" t="s">
        <v>619</v>
      </c>
      <c r="AI116" s="22">
        <v>45366</v>
      </c>
      <c r="AJ116" s="31">
        <f t="shared" si="15"/>
        <v>46461</v>
      </c>
      <c r="AK116" s="30" t="str">
        <f t="shared" ca="1" si="14"/>
        <v>OK</v>
      </c>
      <c r="AL116" s="4" t="str">
        <f t="shared" ca="1" si="12"/>
        <v/>
      </c>
      <c r="AM116" s="4"/>
      <c r="AN116" s="4"/>
    </row>
    <row r="117" spans="1:40" ht="33.9" customHeight="1" x14ac:dyDescent="0.2">
      <c r="A117" s="17">
        <v>107</v>
      </c>
      <c r="B117" s="27" t="s">
        <v>1865</v>
      </c>
      <c r="C117" s="22">
        <v>44245</v>
      </c>
      <c r="D117" s="4" t="s">
        <v>501</v>
      </c>
      <c r="E117" s="4" t="s">
        <v>984</v>
      </c>
      <c r="F117" s="2" t="s">
        <v>1497</v>
      </c>
      <c r="G117" s="2" t="s">
        <v>1498</v>
      </c>
      <c r="H117" s="26">
        <v>43780</v>
      </c>
      <c r="I117" s="17" t="s">
        <v>521</v>
      </c>
      <c r="J117" s="17" t="s">
        <v>1739</v>
      </c>
      <c r="K117" s="17">
        <v>4604</v>
      </c>
      <c r="L117" s="4" t="s">
        <v>566</v>
      </c>
      <c r="M117" s="2" t="s">
        <v>1499</v>
      </c>
      <c r="N117" s="4" t="s">
        <v>1258</v>
      </c>
      <c r="O117" s="4" t="s">
        <v>1352</v>
      </c>
      <c r="P117" s="24" t="s">
        <v>503</v>
      </c>
      <c r="Q117" s="1" t="s">
        <v>159</v>
      </c>
      <c r="R117" s="17" t="s">
        <v>203</v>
      </c>
      <c r="S117" s="2" t="s">
        <v>1579</v>
      </c>
      <c r="T117" s="1" t="s">
        <v>42</v>
      </c>
      <c r="U117" s="17"/>
      <c r="V117" s="17"/>
      <c r="W117" s="17"/>
      <c r="X117" s="2" t="s">
        <v>72</v>
      </c>
      <c r="Y117" s="2" t="s">
        <v>1500</v>
      </c>
      <c r="Z117" s="2" t="s">
        <v>1525</v>
      </c>
      <c r="AA117" s="2" t="s">
        <v>1828</v>
      </c>
      <c r="AB117" s="4"/>
      <c r="AC117" s="4"/>
      <c r="AD117" s="4"/>
      <c r="AE117" s="4"/>
      <c r="AF117" s="4"/>
      <c r="AG117" s="4"/>
      <c r="AH117" s="17"/>
      <c r="AI117" s="22">
        <v>44276</v>
      </c>
      <c r="AJ117" s="31">
        <f t="shared" si="15"/>
        <v>45372</v>
      </c>
      <c r="AK117" s="30" t="str">
        <f t="shared" ca="1" si="14"/>
        <v>抹消</v>
      </c>
      <c r="AL117" s="4" t="str">
        <f t="shared" ca="1" si="12"/>
        <v/>
      </c>
      <c r="AM117" s="4"/>
      <c r="AN117" s="4" t="s">
        <v>2015</v>
      </c>
    </row>
    <row r="118" spans="1:40" ht="33.9" customHeight="1" x14ac:dyDescent="0.2">
      <c r="A118" s="17">
        <v>108</v>
      </c>
      <c r="B118" s="27" t="s">
        <v>1866</v>
      </c>
      <c r="C118" s="22">
        <v>43189</v>
      </c>
      <c r="D118" s="4" t="s">
        <v>517</v>
      </c>
      <c r="E118" s="4" t="s">
        <v>985</v>
      </c>
      <c r="F118" s="2" t="s">
        <v>1523</v>
      </c>
      <c r="G118" s="2" t="s">
        <v>1524</v>
      </c>
      <c r="H118" s="26">
        <v>41800</v>
      </c>
      <c r="I118" s="17" t="s">
        <v>526</v>
      </c>
      <c r="J118" s="17"/>
      <c r="K118" s="17">
        <v>14471</v>
      </c>
      <c r="L118" s="4" t="s">
        <v>986</v>
      </c>
      <c r="M118" s="4" t="s">
        <v>987</v>
      </c>
      <c r="N118" s="4" t="s">
        <v>1259</v>
      </c>
      <c r="O118" s="4" t="s">
        <v>1259</v>
      </c>
      <c r="P118" s="82" t="s">
        <v>988</v>
      </c>
      <c r="Q118" s="1" t="s">
        <v>159</v>
      </c>
      <c r="R118" s="17" t="s">
        <v>204</v>
      </c>
      <c r="S118" s="4" t="s">
        <v>1574</v>
      </c>
      <c r="T118" s="1" t="s">
        <v>42</v>
      </c>
      <c r="U118" s="17"/>
      <c r="V118" s="17"/>
      <c r="W118" s="17"/>
      <c r="X118" s="2" t="s">
        <v>288</v>
      </c>
      <c r="Y118" s="2" t="s">
        <v>991</v>
      </c>
      <c r="Z118" s="2" t="s">
        <v>1526</v>
      </c>
      <c r="AA118" s="2" t="s">
        <v>1882</v>
      </c>
      <c r="AB118" s="4"/>
      <c r="AC118" s="4"/>
      <c r="AD118" s="4"/>
      <c r="AE118" s="4"/>
      <c r="AF118" s="4"/>
      <c r="AG118" s="4"/>
      <c r="AH118" s="17"/>
      <c r="AI118" s="22">
        <v>43199</v>
      </c>
      <c r="AJ118" s="31">
        <f t="shared" si="15"/>
        <v>44295</v>
      </c>
      <c r="AK118" s="30" t="str">
        <f t="shared" ca="1" si="14"/>
        <v>抹消</v>
      </c>
      <c r="AL118" s="4" t="str">
        <f t="shared" ca="1" si="12"/>
        <v/>
      </c>
      <c r="AM118" s="4"/>
      <c r="AN118" s="2"/>
    </row>
    <row r="119" spans="1:40" ht="33.9" customHeight="1" x14ac:dyDescent="0.2">
      <c r="A119" s="17">
        <v>109</v>
      </c>
      <c r="B119" s="27" t="s">
        <v>855</v>
      </c>
      <c r="C119" s="22">
        <v>41060</v>
      </c>
      <c r="D119" s="4" t="s">
        <v>663</v>
      </c>
      <c r="E119" s="4"/>
      <c r="F119" s="2" t="s">
        <v>558</v>
      </c>
      <c r="G119" s="2"/>
      <c r="H119" s="3">
        <v>40483</v>
      </c>
      <c r="I119" s="1" t="s">
        <v>521</v>
      </c>
      <c r="J119" s="1" t="s">
        <v>559</v>
      </c>
      <c r="K119" s="1">
        <v>1085</v>
      </c>
      <c r="L119" s="2" t="s">
        <v>564</v>
      </c>
      <c r="M119" s="2" t="s">
        <v>358</v>
      </c>
      <c r="N119" s="2" t="s">
        <v>1289</v>
      </c>
      <c r="O119" s="4" t="s">
        <v>1380</v>
      </c>
      <c r="P119" s="2" t="s">
        <v>379</v>
      </c>
      <c r="Q119" s="1" t="s">
        <v>365</v>
      </c>
      <c r="R119" s="1" t="s">
        <v>213</v>
      </c>
      <c r="S119" s="2" t="s">
        <v>861</v>
      </c>
      <c r="T119" s="1" t="s">
        <v>42</v>
      </c>
      <c r="U119" s="1"/>
      <c r="V119" s="1"/>
      <c r="W119" s="1"/>
      <c r="X119" s="2" t="s">
        <v>280</v>
      </c>
      <c r="Y119" s="2" t="s">
        <v>1060</v>
      </c>
      <c r="Z119" s="46"/>
      <c r="AA119" s="46"/>
      <c r="AB119" s="46"/>
      <c r="AC119" s="46"/>
      <c r="AD119" s="46"/>
      <c r="AE119" s="46"/>
      <c r="AF119" s="46"/>
      <c r="AG119" s="46"/>
      <c r="AH119" s="17"/>
      <c r="AI119" s="22">
        <v>41067</v>
      </c>
      <c r="AJ119" s="31">
        <f t="shared" si="15"/>
        <v>42162</v>
      </c>
      <c r="AK119" s="30" t="str">
        <f t="shared" ca="1" si="14"/>
        <v>抹消</v>
      </c>
      <c r="AL119" s="4" t="str">
        <f t="shared" ca="1" si="12"/>
        <v/>
      </c>
      <c r="AM119" s="4"/>
      <c r="AN119" s="2"/>
    </row>
    <row r="120" spans="1:40" ht="33.9" customHeight="1" x14ac:dyDescent="0.2">
      <c r="A120" s="17">
        <v>110</v>
      </c>
      <c r="B120" s="27" t="s">
        <v>856</v>
      </c>
      <c r="C120" s="22">
        <v>41060</v>
      </c>
      <c r="D120" s="4" t="s">
        <v>664</v>
      </c>
      <c r="E120" s="4"/>
      <c r="F120" s="2" t="s">
        <v>370</v>
      </c>
      <c r="G120" s="2"/>
      <c r="H120" s="3">
        <v>40483</v>
      </c>
      <c r="I120" s="1" t="s">
        <v>521</v>
      </c>
      <c r="J120" s="1" t="s">
        <v>559</v>
      </c>
      <c r="K120" s="1">
        <v>1085</v>
      </c>
      <c r="L120" s="2" t="s">
        <v>564</v>
      </c>
      <c r="M120" s="2" t="s">
        <v>358</v>
      </c>
      <c r="N120" s="2" t="s">
        <v>1289</v>
      </c>
      <c r="O120" s="4" t="s">
        <v>1380</v>
      </c>
      <c r="P120" s="2" t="s">
        <v>379</v>
      </c>
      <c r="Q120" s="1" t="s">
        <v>365</v>
      </c>
      <c r="R120" s="1" t="s">
        <v>214</v>
      </c>
      <c r="S120" s="2" t="s">
        <v>861</v>
      </c>
      <c r="T120" s="1" t="s">
        <v>42</v>
      </c>
      <c r="U120" s="1"/>
      <c r="V120" s="1"/>
      <c r="W120" s="1"/>
      <c r="X120" s="2" t="s">
        <v>281</v>
      </c>
      <c r="Y120" s="2" t="s">
        <v>1060</v>
      </c>
      <c r="Z120" s="46"/>
      <c r="AA120" s="46"/>
      <c r="AB120" s="46"/>
      <c r="AC120" s="46"/>
      <c r="AD120" s="46"/>
      <c r="AE120" s="46"/>
      <c r="AF120" s="46"/>
      <c r="AG120" s="46"/>
      <c r="AH120" s="17"/>
      <c r="AI120" s="22">
        <v>41067</v>
      </c>
      <c r="AJ120" s="31">
        <f t="shared" si="15"/>
        <v>42162</v>
      </c>
      <c r="AK120" s="30" t="str">
        <f t="shared" ca="1" si="14"/>
        <v>抹消</v>
      </c>
      <c r="AL120" s="4" t="str">
        <f t="shared" ca="1" si="12"/>
        <v/>
      </c>
      <c r="AM120" s="4"/>
      <c r="AN120" s="2"/>
    </row>
    <row r="121" spans="1:40" ht="33.9" customHeight="1" x14ac:dyDescent="0.2">
      <c r="A121" s="17">
        <v>111</v>
      </c>
      <c r="B121" s="27" t="s">
        <v>2259</v>
      </c>
      <c r="C121" s="22">
        <v>45358</v>
      </c>
      <c r="D121" s="4" t="s">
        <v>665</v>
      </c>
      <c r="E121" s="4" t="s">
        <v>992</v>
      </c>
      <c r="F121" s="2" t="s">
        <v>1892</v>
      </c>
      <c r="G121" s="2" t="s">
        <v>1893</v>
      </c>
      <c r="H121" s="3">
        <v>43983</v>
      </c>
      <c r="I121" s="1" t="s">
        <v>521</v>
      </c>
      <c r="J121" s="1" t="s">
        <v>1891</v>
      </c>
      <c r="K121" s="1">
        <v>4110</v>
      </c>
      <c r="L121" s="2" t="s">
        <v>563</v>
      </c>
      <c r="M121" s="2" t="s">
        <v>2211</v>
      </c>
      <c r="N121" s="2" t="s">
        <v>1292</v>
      </c>
      <c r="O121" s="4" t="s">
        <v>1383</v>
      </c>
      <c r="P121" s="24" t="s">
        <v>565</v>
      </c>
      <c r="Q121" s="1" t="s">
        <v>159</v>
      </c>
      <c r="R121" s="1" t="s">
        <v>2077</v>
      </c>
      <c r="S121" s="2" t="s">
        <v>1579</v>
      </c>
      <c r="T121" s="1" t="s">
        <v>42</v>
      </c>
      <c r="U121" s="1"/>
      <c r="V121" s="1"/>
      <c r="W121" s="1"/>
      <c r="X121" s="2" t="s">
        <v>286</v>
      </c>
      <c r="Y121" s="2" t="s">
        <v>994</v>
      </c>
      <c r="Z121" s="2" t="s">
        <v>1550</v>
      </c>
      <c r="AA121" s="2" t="s">
        <v>1894</v>
      </c>
      <c r="AB121" s="2" t="s">
        <v>2338</v>
      </c>
      <c r="AC121" s="4" t="s">
        <v>2339</v>
      </c>
      <c r="AD121" s="4"/>
      <c r="AE121" s="4"/>
      <c r="AF121" s="4"/>
      <c r="AG121" s="4"/>
      <c r="AH121" s="17"/>
      <c r="AI121" s="22">
        <v>45366</v>
      </c>
      <c r="AJ121" s="31">
        <f t="shared" si="15"/>
        <v>46461</v>
      </c>
      <c r="AK121" s="30" t="str">
        <f t="shared" ca="1" si="14"/>
        <v>抹消</v>
      </c>
      <c r="AL121" s="4" t="str">
        <f t="shared" ca="1" si="12"/>
        <v/>
      </c>
      <c r="AM121" s="4"/>
      <c r="AN121" s="4"/>
    </row>
    <row r="122" spans="1:40" ht="33.9" customHeight="1" x14ac:dyDescent="0.2">
      <c r="A122" s="17">
        <v>112</v>
      </c>
      <c r="B122" s="27" t="s">
        <v>857</v>
      </c>
      <c r="C122" s="22">
        <v>41092</v>
      </c>
      <c r="D122" s="4" t="s">
        <v>614</v>
      </c>
      <c r="E122" s="4"/>
      <c r="F122" s="2" t="s">
        <v>617</v>
      </c>
      <c r="G122" s="2"/>
      <c r="H122" s="3">
        <v>39763</v>
      </c>
      <c r="I122" s="1" t="s">
        <v>521</v>
      </c>
      <c r="J122" s="1" t="s">
        <v>537</v>
      </c>
      <c r="K122" s="1">
        <v>4535</v>
      </c>
      <c r="L122" s="2" t="s">
        <v>615</v>
      </c>
      <c r="M122" s="2" t="s">
        <v>616</v>
      </c>
      <c r="N122" s="2" t="s">
        <v>1329</v>
      </c>
      <c r="O122" s="2" t="s">
        <v>1329</v>
      </c>
      <c r="P122" s="2" t="s">
        <v>379</v>
      </c>
      <c r="Q122" s="1" t="s">
        <v>159</v>
      </c>
      <c r="R122" s="1" t="s">
        <v>205</v>
      </c>
      <c r="S122" s="2" t="s">
        <v>1579</v>
      </c>
      <c r="T122" s="1" t="s">
        <v>42</v>
      </c>
      <c r="U122" s="1"/>
      <c r="V122" s="1"/>
      <c r="W122" s="1"/>
      <c r="X122" s="2" t="s">
        <v>287</v>
      </c>
      <c r="Y122" s="2" t="s">
        <v>1221</v>
      </c>
      <c r="Z122" s="46"/>
      <c r="AA122" s="46"/>
      <c r="AB122" s="46"/>
      <c r="AC122" s="46"/>
      <c r="AD122" s="46"/>
      <c r="AE122" s="46"/>
      <c r="AF122" s="46"/>
      <c r="AG122" s="46"/>
      <c r="AH122" s="17"/>
      <c r="AI122" s="22">
        <v>41095</v>
      </c>
      <c r="AJ122" s="31">
        <f t="shared" si="15"/>
        <v>42190</v>
      </c>
      <c r="AK122" s="30" t="str">
        <f t="shared" ca="1" si="14"/>
        <v>抹消</v>
      </c>
      <c r="AL122" s="4" t="str">
        <f ca="1">IF(AK122="抹消手続き",CONCATENATE(TODAY()-AI122-365*3,"日経過"),
IF(AK122="要連絡",CONCATENATE("残り",-(TODAY()-AI122-365*3),"日"),""))</f>
        <v/>
      </c>
      <c r="AM122" s="4"/>
      <c r="AN122" s="2"/>
    </row>
    <row r="123" spans="1:40" ht="33.9" customHeight="1" x14ac:dyDescent="0.2">
      <c r="A123" s="17">
        <v>113</v>
      </c>
      <c r="B123" s="27" t="s">
        <v>2260</v>
      </c>
      <c r="C123" s="22">
        <v>45357</v>
      </c>
      <c r="D123" s="4" t="s">
        <v>666</v>
      </c>
      <c r="E123" s="4" t="s">
        <v>1018</v>
      </c>
      <c r="F123" s="2" t="s">
        <v>21</v>
      </c>
      <c r="G123" s="2" t="s">
        <v>1700</v>
      </c>
      <c r="H123" s="3">
        <v>44682</v>
      </c>
      <c r="I123" s="1" t="s">
        <v>22</v>
      </c>
      <c r="J123" s="1" t="s">
        <v>2005</v>
      </c>
      <c r="K123" s="1">
        <v>2283</v>
      </c>
      <c r="L123" s="2" t="s">
        <v>23</v>
      </c>
      <c r="M123" s="2" t="s">
        <v>24</v>
      </c>
      <c r="N123" s="2" t="s">
        <v>1284</v>
      </c>
      <c r="O123" s="4" t="s">
        <v>1375</v>
      </c>
      <c r="P123" s="2" t="s">
        <v>322</v>
      </c>
      <c r="Q123" s="1" t="s">
        <v>305</v>
      </c>
      <c r="R123" s="1" t="s">
        <v>2078</v>
      </c>
      <c r="S123" s="2" t="s">
        <v>861</v>
      </c>
      <c r="T123" s="1" t="s">
        <v>42</v>
      </c>
      <c r="U123" s="1"/>
      <c r="V123" s="1"/>
      <c r="W123" s="1"/>
      <c r="X123" s="2" t="s">
        <v>283</v>
      </c>
      <c r="Y123" s="2" t="s">
        <v>1016</v>
      </c>
      <c r="Z123" s="2" t="s">
        <v>1555</v>
      </c>
      <c r="AA123" s="2" t="s">
        <v>1902</v>
      </c>
      <c r="AB123" s="2" t="s">
        <v>2371</v>
      </c>
      <c r="AC123" s="4"/>
      <c r="AD123" s="4"/>
      <c r="AE123" s="4"/>
      <c r="AF123" s="4"/>
      <c r="AG123" s="4"/>
      <c r="AH123" s="17" t="s">
        <v>619</v>
      </c>
      <c r="AI123" s="22">
        <v>45366</v>
      </c>
      <c r="AJ123" s="31">
        <f>DATE(YEAR(AI123)+3,MONTH(AI123),DAY(AI123))</f>
        <v>46461</v>
      </c>
      <c r="AK123" s="30" t="str">
        <f t="shared" ca="1" si="14"/>
        <v>OK</v>
      </c>
      <c r="AL123" s="4" t="str">
        <f ca="1">IF(AK123="抹消手続き",CONCATENATE(TODAY()-AI123-365*3,"日経過"),
IF(AK123="要連絡",CONCATENATE("残り",-(TODAY()-AI123-365*3),"日"),""))</f>
        <v/>
      </c>
      <c r="AM123" s="4"/>
      <c r="AN123" s="2" t="s">
        <v>1900</v>
      </c>
    </row>
    <row r="124" spans="1:40" ht="33.9" customHeight="1" x14ac:dyDescent="0.2">
      <c r="A124" s="17">
        <v>114</v>
      </c>
      <c r="B124" s="27" t="s">
        <v>2261</v>
      </c>
      <c r="C124" s="22">
        <v>45355</v>
      </c>
      <c r="D124" s="4" t="s">
        <v>25</v>
      </c>
      <c r="E124" s="4" t="s">
        <v>1008</v>
      </c>
      <c r="F124" s="2" t="s">
        <v>2171</v>
      </c>
      <c r="G124" s="2" t="s">
        <v>2022</v>
      </c>
      <c r="H124" s="3">
        <v>44652</v>
      </c>
      <c r="I124" s="1" t="s">
        <v>22</v>
      </c>
      <c r="J124" s="1" t="s">
        <v>2021</v>
      </c>
      <c r="K124" s="1">
        <v>2647</v>
      </c>
      <c r="L124" s="2" t="s">
        <v>2023</v>
      </c>
      <c r="M124" s="2" t="s">
        <v>2026</v>
      </c>
      <c r="N124" s="2" t="s">
        <v>2024</v>
      </c>
      <c r="O124" s="4" t="s">
        <v>2025</v>
      </c>
      <c r="P124" s="4" t="s">
        <v>2027</v>
      </c>
      <c r="Q124" s="1" t="s">
        <v>365</v>
      </c>
      <c r="R124" s="1" t="s">
        <v>2079</v>
      </c>
      <c r="S124" s="2" t="s">
        <v>1719</v>
      </c>
      <c r="T124" s="1" t="s">
        <v>42</v>
      </c>
      <c r="U124" s="1"/>
      <c r="V124" s="1"/>
      <c r="W124" s="1"/>
      <c r="X124" s="2" t="s">
        <v>284</v>
      </c>
      <c r="Y124" s="2" t="s">
        <v>1034</v>
      </c>
      <c r="Z124" s="83" t="s">
        <v>1556</v>
      </c>
      <c r="AA124" s="83" t="s">
        <v>1897</v>
      </c>
      <c r="AB124" s="2" t="s">
        <v>2029</v>
      </c>
      <c r="AC124" s="2" t="s">
        <v>2372</v>
      </c>
      <c r="AD124" s="4"/>
      <c r="AE124" s="4"/>
      <c r="AF124" s="4"/>
      <c r="AG124" s="4"/>
      <c r="AH124" s="17" t="s">
        <v>619</v>
      </c>
      <c r="AI124" s="22">
        <v>45366</v>
      </c>
      <c r="AJ124" s="31">
        <f t="shared" si="15"/>
        <v>46461</v>
      </c>
      <c r="AK124" s="30" t="str">
        <f t="shared" ca="1" si="14"/>
        <v>OK</v>
      </c>
      <c r="AL124" s="4" t="str">
        <f ca="1">IF(AK124="抹消手続き",CONCATENATE(TODAY()-AI124-365*3,"日経過"),
IF(AK124="要連絡",CONCATENATE("残り",-(TODAY()-AI124-365*3),"日"),""))</f>
        <v/>
      </c>
      <c r="AM124" s="4"/>
      <c r="AN124" s="4"/>
    </row>
    <row r="125" spans="1:40" ht="33.9" customHeight="1" x14ac:dyDescent="0.2">
      <c r="A125" s="17">
        <v>115</v>
      </c>
      <c r="B125" s="27" t="s">
        <v>1895</v>
      </c>
      <c r="C125" s="22">
        <v>44390</v>
      </c>
      <c r="D125" s="4" t="s">
        <v>26</v>
      </c>
      <c r="E125" s="4" t="s">
        <v>1009</v>
      </c>
      <c r="F125" s="2" t="s">
        <v>2172</v>
      </c>
      <c r="G125" s="2" t="s">
        <v>1701</v>
      </c>
      <c r="H125" s="3">
        <v>42897</v>
      </c>
      <c r="I125" s="1" t="s">
        <v>22</v>
      </c>
      <c r="J125" s="1" t="s">
        <v>1554</v>
      </c>
      <c r="K125" s="1">
        <v>4858</v>
      </c>
      <c r="L125" s="2" t="s">
        <v>27</v>
      </c>
      <c r="M125" s="2" t="s">
        <v>2198</v>
      </c>
      <c r="N125" s="2" t="s">
        <v>1330</v>
      </c>
      <c r="O125" s="4" t="s">
        <v>1411</v>
      </c>
      <c r="P125" t="s">
        <v>1896</v>
      </c>
      <c r="Q125" s="1" t="s">
        <v>365</v>
      </c>
      <c r="R125" s="1" t="s">
        <v>2080</v>
      </c>
      <c r="S125" s="2" t="s">
        <v>1899</v>
      </c>
      <c r="T125" s="1" t="s">
        <v>42</v>
      </c>
      <c r="U125" s="1"/>
      <c r="V125" s="1"/>
      <c r="W125" s="1"/>
      <c r="X125" s="2" t="s">
        <v>285</v>
      </c>
      <c r="Y125" s="2" t="s">
        <v>1035</v>
      </c>
      <c r="Z125" s="83" t="s">
        <v>1557</v>
      </c>
      <c r="AA125" s="83" t="s">
        <v>1898</v>
      </c>
      <c r="AB125" s="2" t="s">
        <v>2262</v>
      </c>
      <c r="AC125" s="4"/>
      <c r="AD125" s="4"/>
      <c r="AE125" s="4"/>
      <c r="AF125" s="4"/>
      <c r="AG125" s="4"/>
      <c r="AH125" s="17"/>
      <c r="AI125" s="22">
        <v>44408</v>
      </c>
      <c r="AJ125" s="31">
        <f t="shared" si="15"/>
        <v>45504</v>
      </c>
      <c r="AK125" s="30" t="str">
        <f t="shared" ca="1" si="14"/>
        <v>抹消</v>
      </c>
      <c r="AL125" s="4" t="str">
        <f t="shared" ref="AL125:AL147" ca="1" si="16">IF(AK125="抹消手続き",CONCATENATE(TODAY()-AI125-365*3,"日経過"),
IF(AK125="要連絡",CONCATENATE("残り",-(TODAY()-AI125-365*3),"日"),""))</f>
        <v/>
      </c>
      <c r="AM125" s="4"/>
      <c r="AN125" s="4"/>
    </row>
    <row r="126" spans="1:40" ht="33.9" customHeight="1" x14ac:dyDescent="0.2">
      <c r="A126" s="17">
        <v>116</v>
      </c>
      <c r="B126" s="27" t="s">
        <v>2265</v>
      </c>
      <c r="C126" s="22">
        <v>45348</v>
      </c>
      <c r="D126" s="4" t="s">
        <v>29</v>
      </c>
      <c r="E126" s="4" t="s">
        <v>1602</v>
      </c>
      <c r="F126" s="2" t="s">
        <v>2173</v>
      </c>
      <c r="G126" s="2" t="s">
        <v>1702</v>
      </c>
      <c r="H126" s="3">
        <v>44531</v>
      </c>
      <c r="I126" s="1" t="s">
        <v>22</v>
      </c>
      <c r="J126" s="1" t="s">
        <v>1951</v>
      </c>
      <c r="K126" s="1">
        <v>4809</v>
      </c>
      <c r="L126" s="2" t="s">
        <v>30</v>
      </c>
      <c r="M126" s="2" t="s">
        <v>2264</v>
      </c>
      <c r="N126" s="2" t="s">
        <v>1331</v>
      </c>
      <c r="O126" s="4" t="s">
        <v>1412</v>
      </c>
      <c r="P126" s="2" t="s">
        <v>32</v>
      </c>
      <c r="Q126" s="1" t="s">
        <v>305</v>
      </c>
      <c r="R126" s="1" t="s">
        <v>2081</v>
      </c>
      <c r="S126" s="2" t="s">
        <v>2028</v>
      </c>
      <c r="T126" s="1" t="s">
        <v>42</v>
      </c>
      <c r="U126" s="1"/>
      <c r="V126" s="1"/>
      <c r="W126" s="1"/>
      <c r="X126" s="25" t="s">
        <v>279</v>
      </c>
      <c r="Y126" s="2" t="s">
        <v>1073</v>
      </c>
      <c r="Z126" s="2" t="s">
        <v>1604</v>
      </c>
      <c r="AA126" s="2" t="s">
        <v>1909</v>
      </c>
      <c r="AB126" s="2" t="s">
        <v>2373</v>
      </c>
      <c r="AC126" s="4"/>
      <c r="AD126" s="4"/>
      <c r="AE126" s="4"/>
      <c r="AF126" s="4"/>
      <c r="AG126" s="4"/>
      <c r="AH126" s="17" t="s">
        <v>619</v>
      </c>
      <c r="AI126" s="22">
        <v>45366</v>
      </c>
      <c r="AJ126" s="31">
        <f>DATE(YEAR(AI126)+3,MONTH(AI126),DAY(AI126))</f>
        <v>46461</v>
      </c>
      <c r="AK126" s="30" t="str">
        <f t="shared" ca="1" si="14"/>
        <v>OK</v>
      </c>
      <c r="AL126" s="4" t="str">
        <f t="shared" ca="1" si="16"/>
        <v/>
      </c>
      <c r="AM126" s="4"/>
      <c r="AN126" s="22" t="s">
        <v>1905</v>
      </c>
    </row>
    <row r="127" spans="1:40" ht="33.9" customHeight="1" x14ac:dyDescent="0.2">
      <c r="A127" s="17">
        <v>117</v>
      </c>
      <c r="B127" s="27" t="s">
        <v>2266</v>
      </c>
      <c r="C127" s="22">
        <v>45348</v>
      </c>
      <c r="D127" s="4" t="s">
        <v>31</v>
      </c>
      <c r="E127" s="4" t="s">
        <v>1603</v>
      </c>
      <c r="F127" s="2" t="s">
        <v>2173</v>
      </c>
      <c r="G127" s="2" t="s">
        <v>1703</v>
      </c>
      <c r="H127" s="3">
        <v>44531</v>
      </c>
      <c r="I127" s="1" t="s">
        <v>22</v>
      </c>
      <c r="J127" s="1" t="s">
        <v>2263</v>
      </c>
      <c r="K127" s="1">
        <v>4809</v>
      </c>
      <c r="L127" s="2" t="s">
        <v>30</v>
      </c>
      <c r="M127" s="2" t="s">
        <v>2267</v>
      </c>
      <c r="N127" s="2" t="s">
        <v>1331</v>
      </c>
      <c r="O127" s="4" t="s">
        <v>1412</v>
      </c>
      <c r="P127" s="2" t="s">
        <v>32</v>
      </c>
      <c r="Q127" s="1" t="s">
        <v>365</v>
      </c>
      <c r="R127" s="1" t="s">
        <v>2082</v>
      </c>
      <c r="S127" s="2" t="s">
        <v>1573</v>
      </c>
      <c r="T127" s="1" t="s">
        <v>42</v>
      </c>
      <c r="U127" s="1"/>
      <c r="V127" s="1"/>
      <c r="W127" s="1"/>
      <c r="X127" s="25" t="s">
        <v>278</v>
      </c>
      <c r="Y127" s="2" t="s">
        <v>1078</v>
      </c>
      <c r="Z127" s="2" t="s">
        <v>1605</v>
      </c>
      <c r="AA127" s="2" t="s">
        <v>1910</v>
      </c>
      <c r="AB127" s="2" t="s">
        <v>2374</v>
      </c>
      <c r="AC127" s="4"/>
      <c r="AD127" s="4"/>
      <c r="AE127" s="4"/>
      <c r="AF127" s="4"/>
      <c r="AG127" s="4"/>
      <c r="AH127" s="17" t="s">
        <v>619</v>
      </c>
      <c r="AI127" s="22">
        <v>45366</v>
      </c>
      <c r="AJ127" s="31">
        <f t="shared" si="15"/>
        <v>46461</v>
      </c>
      <c r="AK127" s="30" t="str">
        <f t="shared" ca="1" si="14"/>
        <v>OK</v>
      </c>
      <c r="AL127" s="4" t="str">
        <f ca="1">IF(AK127="抹消手続き",CONCATENATE(TODAY()-AI127-365*3,"日経過"),
IF(AK127="要連絡",CONCATENATE("残り",-(TODAY()-AI127-365*3),"日"),""))</f>
        <v/>
      </c>
      <c r="AM127" s="4"/>
      <c r="AN127" s="4" t="s">
        <v>1906</v>
      </c>
    </row>
    <row r="128" spans="1:40" ht="33.9" customHeight="1" x14ac:dyDescent="0.2">
      <c r="A128" s="17">
        <v>118</v>
      </c>
      <c r="B128" s="27" t="s">
        <v>2268</v>
      </c>
      <c r="C128" s="22">
        <v>45337</v>
      </c>
      <c r="D128" s="4" t="s">
        <v>35</v>
      </c>
      <c r="E128" s="4" t="s">
        <v>1077</v>
      </c>
      <c r="F128" s="2" t="s">
        <v>2174</v>
      </c>
      <c r="G128" s="2" t="s">
        <v>1704</v>
      </c>
      <c r="H128" s="3">
        <v>45128</v>
      </c>
      <c r="I128" s="1" t="s">
        <v>22</v>
      </c>
      <c r="J128" s="1" t="s">
        <v>2126</v>
      </c>
      <c r="K128" s="1">
        <v>2507</v>
      </c>
      <c r="L128" s="2" t="s">
        <v>585</v>
      </c>
      <c r="M128" s="2" t="s">
        <v>36</v>
      </c>
      <c r="N128" s="2" t="s">
        <v>1332</v>
      </c>
      <c r="O128" s="4" t="s">
        <v>1413</v>
      </c>
      <c r="P128" s="2" t="s">
        <v>37</v>
      </c>
      <c r="Q128" s="1" t="s">
        <v>305</v>
      </c>
      <c r="R128" s="1" t="s">
        <v>2083</v>
      </c>
      <c r="S128" s="2" t="s">
        <v>1582</v>
      </c>
      <c r="T128" s="1" t="s">
        <v>42</v>
      </c>
      <c r="U128" s="1"/>
      <c r="V128" s="1"/>
      <c r="W128" s="1"/>
      <c r="X128" s="25" t="s">
        <v>277</v>
      </c>
      <c r="Y128" s="2" t="s">
        <v>1079</v>
      </c>
      <c r="Z128" s="2" t="s">
        <v>1606</v>
      </c>
      <c r="AA128" s="2" t="s">
        <v>1911</v>
      </c>
      <c r="AB128" s="2" t="s">
        <v>2375</v>
      </c>
      <c r="AC128" s="4"/>
      <c r="AD128" s="4"/>
      <c r="AE128" s="4"/>
      <c r="AF128" s="4"/>
      <c r="AG128" s="4"/>
      <c r="AH128" s="17" t="s">
        <v>619</v>
      </c>
      <c r="AI128" s="22">
        <v>45366</v>
      </c>
      <c r="AJ128" s="31">
        <f>DATE(YEAR(AI128)+3,MONTH(AI128),DAY(AI128))</f>
        <v>46461</v>
      </c>
      <c r="AK128" s="30" t="str">
        <f t="shared" ca="1" si="14"/>
        <v>OK</v>
      </c>
      <c r="AL128" s="4" t="str">
        <f t="shared" ca="1" si="16"/>
        <v/>
      </c>
      <c r="AM128" s="4"/>
      <c r="AN128" s="4" t="s">
        <v>1907</v>
      </c>
    </row>
    <row r="129" spans="1:40" ht="33.9" customHeight="1" x14ac:dyDescent="0.2">
      <c r="A129" s="17">
        <v>119</v>
      </c>
      <c r="B129" s="27" t="s">
        <v>2269</v>
      </c>
      <c r="C129" s="22">
        <v>45337</v>
      </c>
      <c r="D129" s="4" t="s">
        <v>257</v>
      </c>
      <c r="E129" s="4" t="s">
        <v>1118</v>
      </c>
      <c r="F129" s="2" t="s">
        <v>2175</v>
      </c>
      <c r="G129" s="2" t="s">
        <v>1705</v>
      </c>
      <c r="H129" s="3">
        <v>44297</v>
      </c>
      <c r="I129" s="1" t="s">
        <v>521</v>
      </c>
      <c r="J129" s="1" t="s">
        <v>1967</v>
      </c>
      <c r="K129" s="5">
        <v>2437</v>
      </c>
      <c r="L129" s="2" t="s">
        <v>1119</v>
      </c>
      <c r="M129" s="2" t="s">
        <v>2197</v>
      </c>
      <c r="N129" s="2" t="s">
        <v>1333</v>
      </c>
      <c r="O129" s="2" t="s">
        <v>1333</v>
      </c>
      <c r="P129" s="2" t="s">
        <v>1120</v>
      </c>
      <c r="Q129" s="1" t="s">
        <v>450</v>
      </c>
      <c r="R129" s="1" t="s">
        <v>2084</v>
      </c>
      <c r="S129" s="2" t="s">
        <v>861</v>
      </c>
      <c r="T129" s="1" t="s">
        <v>42</v>
      </c>
      <c r="U129" s="1"/>
      <c r="V129" s="1"/>
      <c r="W129" s="1"/>
      <c r="X129" s="2" t="s">
        <v>282</v>
      </c>
      <c r="Y129" s="2" t="s">
        <v>1121</v>
      </c>
      <c r="Z129" s="2" t="s">
        <v>1639</v>
      </c>
      <c r="AA129" s="2" t="s">
        <v>1968</v>
      </c>
      <c r="AB129" s="2" t="s">
        <v>2376</v>
      </c>
      <c r="AC129" s="4"/>
      <c r="AD129" s="4"/>
      <c r="AE129" s="4"/>
      <c r="AF129" s="4"/>
      <c r="AG129" s="4"/>
      <c r="AH129" s="17" t="s">
        <v>619</v>
      </c>
      <c r="AI129" s="22">
        <v>45366</v>
      </c>
      <c r="AJ129" s="31">
        <f>DATE(YEAR(AI129)+3,MONTH(AI129),DAY(AI129))</f>
        <v>46461</v>
      </c>
      <c r="AK129" s="30" t="str">
        <f ca="1">IF(AH129="","抹消",IF((TODAY()-AI129-365*3)&gt;0,"抹消手続き",
IF((TODAY()-AI129-365*3+7*12)&gt;0,"要連絡","OK")))</f>
        <v>OK</v>
      </c>
      <c r="AL129" s="4" t="str">
        <f ca="1">IF(AK129="抹消手続き",CONCATENATE(TODAY()-AI129-365*3,"日経過"),
IF(AK129="要連絡",CONCATENATE("残り",-(TODAY()-AI129-365*3),"日"),""))</f>
        <v/>
      </c>
      <c r="AM129" s="4"/>
      <c r="AN129" s="4" t="s">
        <v>1959</v>
      </c>
    </row>
    <row r="130" spans="1:40" ht="33.9" customHeight="1" x14ac:dyDescent="0.2">
      <c r="A130" s="17">
        <v>120</v>
      </c>
      <c r="B130" s="27" t="s">
        <v>2270</v>
      </c>
      <c r="C130" s="22">
        <v>45341</v>
      </c>
      <c r="D130" s="4" t="s">
        <v>122</v>
      </c>
      <c r="E130" s="4" t="s">
        <v>1677</v>
      </c>
      <c r="F130" s="2" t="s">
        <v>1678</v>
      </c>
      <c r="G130" s="2" t="s">
        <v>1706</v>
      </c>
      <c r="H130" s="3">
        <v>43800</v>
      </c>
      <c r="I130" s="1" t="s">
        <v>521</v>
      </c>
      <c r="J130" s="1" t="s">
        <v>1982</v>
      </c>
      <c r="K130" s="1">
        <v>2687</v>
      </c>
      <c r="L130" s="2" t="s">
        <v>123</v>
      </c>
      <c r="M130" s="2" t="s">
        <v>124</v>
      </c>
      <c r="N130" s="2" t="s">
        <v>1334</v>
      </c>
      <c r="O130" s="4" t="s">
        <v>1414</v>
      </c>
      <c r="P130" s="2" t="s">
        <v>125</v>
      </c>
      <c r="Q130" s="1" t="s">
        <v>159</v>
      </c>
      <c r="R130" s="1" t="s">
        <v>2085</v>
      </c>
      <c r="S130" s="2" t="s">
        <v>1579</v>
      </c>
      <c r="T130" s="1" t="s">
        <v>42</v>
      </c>
      <c r="U130" s="1"/>
      <c r="V130" s="1"/>
      <c r="W130" s="1"/>
      <c r="X130" s="2" t="s">
        <v>583</v>
      </c>
      <c r="Y130" s="2" t="s">
        <v>1143</v>
      </c>
      <c r="Z130" s="2" t="s">
        <v>1676</v>
      </c>
      <c r="AA130" s="2" t="s">
        <v>1983</v>
      </c>
      <c r="AB130" s="2" t="s">
        <v>2377</v>
      </c>
      <c r="AC130" s="4"/>
      <c r="AD130" s="4"/>
      <c r="AE130" s="4"/>
      <c r="AF130" s="4"/>
      <c r="AG130" s="4"/>
      <c r="AH130" s="17" t="s">
        <v>619</v>
      </c>
      <c r="AI130" s="22">
        <v>45366</v>
      </c>
      <c r="AJ130" s="31">
        <f>DATE(YEAR(AI130)+3,MONTH(AI130),DAY(AI130))</f>
        <v>46461</v>
      </c>
      <c r="AK130" s="30" t="str">
        <f ca="1">IF(AH130="","抹消",IF((TODAY()-AI130-365*3)&gt;0,"抹消手続き",
IF((TODAY()-AI130-365*3+7*12)&gt;0,"要連絡","OK")))</f>
        <v>OK</v>
      </c>
      <c r="AL130" s="4" t="str">
        <f ca="1">IF(AK130="抹消手続き",CONCATENATE(TODAY()-AI130-365*3,"日経過"),
IF(AK130="要連絡",CONCATENATE("残り",-(TODAY()-AI130-365*3),"日"),""))</f>
        <v/>
      </c>
      <c r="AM130" s="4"/>
      <c r="AN130" s="4"/>
    </row>
    <row r="131" spans="1:40" ht="33.9" customHeight="1" x14ac:dyDescent="0.2">
      <c r="A131" s="17">
        <v>121</v>
      </c>
      <c r="B131" s="27" t="s">
        <v>1867</v>
      </c>
      <c r="C131" s="22">
        <v>43927</v>
      </c>
      <c r="D131" s="2" t="s">
        <v>726</v>
      </c>
      <c r="E131" s="2" t="s">
        <v>1201</v>
      </c>
      <c r="F131" s="2" t="s">
        <v>727</v>
      </c>
      <c r="G131" s="2" t="s">
        <v>1707</v>
      </c>
      <c r="H131" s="3">
        <v>43241</v>
      </c>
      <c r="I131" s="1" t="s">
        <v>521</v>
      </c>
      <c r="J131" s="1" t="s">
        <v>1455</v>
      </c>
      <c r="K131" s="1">
        <v>3150</v>
      </c>
      <c r="L131" s="2" t="s">
        <v>728</v>
      </c>
      <c r="M131" s="2" t="s">
        <v>729</v>
      </c>
      <c r="N131" s="2" t="s">
        <v>1335</v>
      </c>
      <c r="O131" s="2" t="s">
        <v>1415</v>
      </c>
      <c r="P131" t="s">
        <v>730</v>
      </c>
      <c r="Q131" s="1" t="s">
        <v>159</v>
      </c>
      <c r="R131" s="1" t="s">
        <v>731</v>
      </c>
      <c r="S131" s="2" t="s">
        <v>1574</v>
      </c>
      <c r="T131" s="1" t="s">
        <v>42</v>
      </c>
      <c r="U131" s="1"/>
      <c r="V131" s="1"/>
      <c r="W131" s="1"/>
      <c r="X131" s="2" t="s">
        <v>1202</v>
      </c>
      <c r="Y131" s="2" t="s">
        <v>1670</v>
      </c>
      <c r="Z131" s="2" t="s">
        <v>1743</v>
      </c>
      <c r="AA131" s="4"/>
      <c r="AB131" s="4"/>
      <c r="AC131" s="4"/>
      <c r="AD131" s="4"/>
      <c r="AE131" s="4"/>
      <c r="AF131" s="4"/>
      <c r="AG131" s="4"/>
      <c r="AH131" s="17"/>
      <c r="AI131" s="22">
        <v>43932</v>
      </c>
      <c r="AJ131" s="31">
        <f t="shared" si="15"/>
        <v>45027</v>
      </c>
      <c r="AK131" s="30" t="str">
        <f t="shared" ca="1" si="14"/>
        <v>抹消</v>
      </c>
      <c r="AL131" s="4" t="str">
        <f ca="1">IF(AK131="抹消手続き",CONCATENATE(TODAY()-AI131-365*3,"日経過"),
IF(AK131="要連絡",CONCATENATE("残り",-(TODAY()-AI131-365*3),"日"),""))</f>
        <v/>
      </c>
      <c r="AM131" s="4"/>
      <c r="AN131" s="4" t="s">
        <v>1999</v>
      </c>
    </row>
    <row r="132" spans="1:40" ht="33.9" customHeight="1" x14ac:dyDescent="0.2">
      <c r="A132" s="17">
        <v>122</v>
      </c>
      <c r="B132" s="27" t="s">
        <v>858</v>
      </c>
      <c r="C132" s="22">
        <v>41823</v>
      </c>
      <c r="D132" s="2" t="s">
        <v>733</v>
      </c>
      <c r="E132" s="2"/>
      <c r="F132" s="2" t="s">
        <v>743</v>
      </c>
      <c r="G132" s="2"/>
      <c r="H132" s="3">
        <v>41458</v>
      </c>
      <c r="I132" s="1" t="s">
        <v>521</v>
      </c>
      <c r="J132" s="1" t="s">
        <v>734</v>
      </c>
      <c r="K132" s="1">
        <v>2234</v>
      </c>
      <c r="L132" s="2" t="s">
        <v>735</v>
      </c>
      <c r="M132" s="2" t="s">
        <v>736</v>
      </c>
      <c r="N132" s="2" t="s">
        <v>1336</v>
      </c>
      <c r="O132" s="2" t="s">
        <v>1416</v>
      </c>
      <c r="P132" s="2" t="s">
        <v>737</v>
      </c>
      <c r="Q132" s="1" t="s">
        <v>450</v>
      </c>
      <c r="R132" s="1" t="s">
        <v>742</v>
      </c>
      <c r="S132" s="2" t="s">
        <v>1573</v>
      </c>
      <c r="T132" s="1" t="s">
        <v>42</v>
      </c>
      <c r="U132" s="1"/>
      <c r="V132" s="1"/>
      <c r="W132" s="1"/>
      <c r="X132" s="2" t="s">
        <v>738</v>
      </c>
      <c r="Y132" s="2" t="s">
        <v>1222</v>
      </c>
      <c r="Z132" s="46"/>
      <c r="AA132" s="46"/>
      <c r="AB132" s="46"/>
      <c r="AC132" s="46"/>
      <c r="AD132" s="46"/>
      <c r="AE132" s="46"/>
      <c r="AF132" s="46"/>
      <c r="AG132" s="46"/>
      <c r="AH132" s="17"/>
      <c r="AI132" s="28">
        <v>41823</v>
      </c>
      <c r="AJ132" s="31">
        <f t="shared" si="15"/>
        <v>42919</v>
      </c>
      <c r="AK132" s="30" t="str">
        <f t="shared" ca="1" si="14"/>
        <v>抹消</v>
      </c>
      <c r="AL132" s="4" t="str">
        <f t="shared" ca="1" si="16"/>
        <v/>
      </c>
      <c r="AM132" s="4"/>
      <c r="AN132" s="2" t="s">
        <v>1215</v>
      </c>
    </row>
    <row r="133" spans="1:40" ht="33.9" customHeight="1" x14ac:dyDescent="0.2">
      <c r="A133" s="17">
        <v>123</v>
      </c>
      <c r="B133" s="27" t="s">
        <v>859</v>
      </c>
      <c r="C133" s="22">
        <v>41823</v>
      </c>
      <c r="D133" s="2" t="s">
        <v>740</v>
      </c>
      <c r="E133" s="2"/>
      <c r="F133" s="2" t="s">
        <v>744</v>
      </c>
      <c r="G133" s="2"/>
      <c r="H133" s="3">
        <v>41458</v>
      </c>
      <c r="I133" s="1" t="s">
        <v>521</v>
      </c>
      <c r="J133" s="1" t="s">
        <v>734</v>
      </c>
      <c r="K133" s="1">
        <v>2234</v>
      </c>
      <c r="L133" s="2" t="s">
        <v>735</v>
      </c>
      <c r="M133" s="2" t="s">
        <v>736</v>
      </c>
      <c r="N133" s="2" t="s">
        <v>1336</v>
      </c>
      <c r="O133" s="2" t="s">
        <v>1416</v>
      </c>
      <c r="P133" s="2" t="s">
        <v>737</v>
      </c>
      <c r="Q133" s="1" t="s">
        <v>450</v>
      </c>
      <c r="R133" s="1" t="s">
        <v>741</v>
      </c>
      <c r="S133" s="2" t="s">
        <v>1573</v>
      </c>
      <c r="T133" s="1" t="s">
        <v>42</v>
      </c>
      <c r="U133" s="1"/>
      <c r="V133" s="1"/>
      <c r="W133" s="1"/>
      <c r="X133" s="2" t="s">
        <v>739</v>
      </c>
      <c r="Y133" s="2" t="s">
        <v>1222</v>
      </c>
      <c r="Z133" s="46"/>
      <c r="AA133" s="46"/>
      <c r="AB133" s="46"/>
      <c r="AC133" s="46"/>
      <c r="AD133" s="46"/>
      <c r="AE133" s="46"/>
      <c r="AF133" s="46"/>
      <c r="AG133" s="46"/>
      <c r="AH133" s="17"/>
      <c r="AI133" s="28">
        <v>41823</v>
      </c>
      <c r="AJ133" s="31">
        <f t="shared" si="15"/>
        <v>42919</v>
      </c>
      <c r="AK133" s="30" t="str">
        <f t="shared" ca="1" si="14"/>
        <v>抹消</v>
      </c>
      <c r="AL133" s="4" t="str">
        <f t="shared" ca="1" si="16"/>
        <v/>
      </c>
      <c r="AM133" s="4"/>
      <c r="AN133" s="2" t="s">
        <v>1226</v>
      </c>
    </row>
    <row r="134" spans="1:40" ht="33.9" customHeight="1" x14ac:dyDescent="0.2">
      <c r="A134" s="17">
        <v>124</v>
      </c>
      <c r="B134" s="27" t="s">
        <v>860</v>
      </c>
      <c r="C134" s="22">
        <v>41848</v>
      </c>
      <c r="D134" s="2" t="s">
        <v>745</v>
      </c>
      <c r="E134" s="2"/>
      <c r="F134" s="2" t="s">
        <v>746</v>
      </c>
      <c r="G134" s="2"/>
      <c r="H134" s="3">
        <v>41386</v>
      </c>
      <c r="I134" s="1" t="s">
        <v>521</v>
      </c>
      <c r="J134" s="1" t="s">
        <v>39</v>
      </c>
      <c r="K134" s="1">
        <v>4934</v>
      </c>
      <c r="L134" s="2" t="s">
        <v>747</v>
      </c>
      <c r="M134" s="2" t="s">
        <v>934</v>
      </c>
      <c r="N134" s="2" t="s">
        <v>1337</v>
      </c>
      <c r="O134" s="2" t="s">
        <v>1337</v>
      </c>
      <c r="P134" s="2" t="s">
        <v>748</v>
      </c>
      <c r="Q134" s="1" t="s">
        <v>749</v>
      </c>
      <c r="R134" s="1" t="s">
        <v>754</v>
      </c>
      <c r="S134" s="2" t="s">
        <v>1578</v>
      </c>
      <c r="T134" s="1" t="s">
        <v>42</v>
      </c>
      <c r="U134" s="1"/>
      <c r="V134" s="1"/>
      <c r="W134" s="1"/>
      <c r="X134" s="2" t="s">
        <v>757</v>
      </c>
      <c r="Y134" s="2" t="s">
        <v>1228</v>
      </c>
      <c r="Z134" s="46"/>
      <c r="AA134" s="46"/>
      <c r="AB134" s="46"/>
      <c r="AC134" s="46"/>
      <c r="AD134" s="46"/>
      <c r="AE134" s="46"/>
      <c r="AF134" s="46"/>
      <c r="AG134" s="46"/>
      <c r="AH134" s="17"/>
      <c r="AI134" s="28">
        <v>41865</v>
      </c>
      <c r="AJ134" s="31">
        <f t="shared" si="15"/>
        <v>42961</v>
      </c>
      <c r="AK134" s="30" t="str">
        <f t="shared" ca="1" si="14"/>
        <v>抹消</v>
      </c>
      <c r="AL134" s="4" t="str">
        <f t="shared" ca="1" si="16"/>
        <v/>
      </c>
      <c r="AM134" s="4"/>
      <c r="AN134" s="4" t="s">
        <v>1223</v>
      </c>
    </row>
    <row r="135" spans="1:40" ht="33.9" customHeight="1" x14ac:dyDescent="0.2">
      <c r="A135" s="17">
        <v>125</v>
      </c>
      <c r="B135" s="27" t="s">
        <v>1569</v>
      </c>
      <c r="C135" s="22">
        <v>42979</v>
      </c>
      <c r="D135" s="2" t="s">
        <v>750</v>
      </c>
      <c r="E135" s="2"/>
      <c r="F135" s="2" t="s">
        <v>751</v>
      </c>
      <c r="G135" s="2" t="s">
        <v>1224</v>
      </c>
      <c r="H135" s="3">
        <v>41998</v>
      </c>
      <c r="I135" s="1" t="s">
        <v>521</v>
      </c>
      <c r="J135" s="1" t="s">
        <v>1225</v>
      </c>
      <c r="K135" s="1">
        <v>4628</v>
      </c>
      <c r="L135" s="2" t="s">
        <v>752</v>
      </c>
      <c r="M135" s="2" t="s">
        <v>758</v>
      </c>
      <c r="N135" s="2" t="s">
        <v>1260</v>
      </c>
      <c r="O135" s="2" t="s">
        <v>1353</v>
      </c>
      <c r="P135" s="2" t="s">
        <v>753</v>
      </c>
      <c r="Q135" s="1" t="s">
        <v>749</v>
      </c>
      <c r="R135" s="1" t="s">
        <v>755</v>
      </c>
      <c r="S135" s="2" t="s">
        <v>861</v>
      </c>
      <c r="T135" s="1" t="s">
        <v>756</v>
      </c>
      <c r="U135" s="1"/>
      <c r="V135" s="1"/>
      <c r="W135" s="1"/>
      <c r="X135" s="2" t="s">
        <v>759</v>
      </c>
      <c r="Y135" s="2" t="s">
        <v>1239</v>
      </c>
      <c r="Z135" s="4" t="s">
        <v>1774</v>
      </c>
      <c r="AA135" s="4"/>
      <c r="AB135" s="4"/>
      <c r="AC135" s="4"/>
      <c r="AD135" s="4"/>
      <c r="AE135" s="4"/>
      <c r="AF135" s="4"/>
      <c r="AG135" s="4"/>
      <c r="AH135" s="17"/>
      <c r="AI135" s="28">
        <v>42979</v>
      </c>
      <c r="AJ135" s="31">
        <f t="shared" si="15"/>
        <v>44075</v>
      </c>
      <c r="AK135" s="30" t="str">
        <f t="shared" ca="1" si="14"/>
        <v>抹消</v>
      </c>
      <c r="AL135" s="4" t="str">
        <f t="shared" ca="1" si="16"/>
        <v/>
      </c>
      <c r="AM135" s="4"/>
      <c r="AN135" s="4" t="s">
        <v>1775</v>
      </c>
    </row>
    <row r="136" spans="1:40" ht="33.9" customHeight="1" x14ac:dyDescent="0.2">
      <c r="A136" s="17">
        <v>126</v>
      </c>
      <c r="B136" s="17" t="s">
        <v>1868</v>
      </c>
      <c r="C136" s="22">
        <v>44167</v>
      </c>
      <c r="D136" s="2" t="s">
        <v>923</v>
      </c>
      <c r="E136" s="2" t="s">
        <v>925</v>
      </c>
      <c r="F136" s="2" t="s">
        <v>1780</v>
      </c>
      <c r="G136" s="2" t="s">
        <v>1781</v>
      </c>
      <c r="H136" s="3">
        <v>43986</v>
      </c>
      <c r="I136" s="1" t="s">
        <v>521</v>
      </c>
      <c r="J136" s="1" t="s">
        <v>1782</v>
      </c>
      <c r="K136" s="1">
        <v>5447</v>
      </c>
      <c r="L136" s="2" t="s">
        <v>1783</v>
      </c>
      <c r="M136" s="2" t="s">
        <v>2208</v>
      </c>
      <c r="N136" s="2" t="s">
        <v>1784</v>
      </c>
      <c r="O136" s="4" t="s">
        <v>1785</v>
      </c>
      <c r="P136" s="2" t="s">
        <v>1786</v>
      </c>
      <c r="Q136" s="1" t="s">
        <v>917</v>
      </c>
      <c r="R136" s="1" t="s">
        <v>2086</v>
      </c>
      <c r="S136" s="2" t="s">
        <v>1787</v>
      </c>
      <c r="T136" s="1" t="s">
        <v>432</v>
      </c>
      <c r="U136" s="1"/>
      <c r="V136" s="1"/>
      <c r="W136" s="1"/>
      <c r="X136" s="2" t="s">
        <v>932</v>
      </c>
      <c r="Y136" s="2" t="s">
        <v>1441</v>
      </c>
      <c r="Z136" s="2" t="s">
        <v>1788</v>
      </c>
      <c r="AA136" s="4"/>
      <c r="AB136" s="4"/>
      <c r="AC136" s="4"/>
      <c r="AD136" s="4"/>
      <c r="AE136" s="4"/>
      <c r="AF136" s="4"/>
      <c r="AG136" s="4"/>
      <c r="AH136" s="17"/>
      <c r="AI136" s="28">
        <v>44174</v>
      </c>
      <c r="AJ136" s="31">
        <f t="shared" si="15"/>
        <v>45269</v>
      </c>
      <c r="AK136" s="30" t="str">
        <f t="shared" ca="1" si="14"/>
        <v>抹消</v>
      </c>
      <c r="AL136" s="4" t="str">
        <f t="shared" ca="1" si="16"/>
        <v/>
      </c>
      <c r="AM136" s="4"/>
      <c r="AN136" s="2" t="s">
        <v>2141</v>
      </c>
    </row>
    <row r="137" spans="1:40" ht="33.9" customHeight="1" x14ac:dyDescent="0.2">
      <c r="A137" s="17">
        <v>127</v>
      </c>
      <c r="B137" s="17" t="s">
        <v>1869</v>
      </c>
      <c r="C137" s="22">
        <v>44201</v>
      </c>
      <c r="D137" s="2" t="s">
        <v>927</v>
      </c>
      <c r="E137" s="2" t="s">
        <v>928</v>
      </c>
      <c r="F137" s="2" t="s">
        <v>929</v>
      </c>
      <c r="G137" s="2" t="s">
        <v>930</v>
      </c>
      <c r="H137" s="3">
        <v>42768</v>
      </c>
      <c r="I137" s="1" t="s">
        <v>521</v>
      </c>
      <c r="J137" s="1" t="s">
        <v>1440</v>
      </c>
      <c r="K137" s="1">
        <v>411</v>
      </c>
      <c r="L137" s="2" t="s">
        <v>931</v>
      </c>
      <c r="M137" s="2" t="s">
        <v>2207</v>
      </c>
      <c r="N137" s="2" t="s">
        <v>1338</v>
      </c>
      <c r="O137" s="2" t="s">
        <v>1417</v>
      </c>
      <c r="P137" s="24" t="s">
        <v>933</v>
      </c>
      <c r="Q137" s="1" t="s">
        <v>917</v>
      </c>
      <c r="R137" s="1" t="s">
        <v>2087</v>
      </c>
      <c r="S137" s="2" t="s">
        <v>1573</v>
      </c>
      <c r="T137" s="1"/>
      <c r="U137" s="1" t="s">
        <v>432</v>
      </c>
      <c r="V137" s="1"/>
      <c r="W137" s="1"/>
      <c r="X137" s="2" t="s">
        <v>1443</v>
      </c>
      <c r="Y137" s="2" t="s">
        <v>1442</v>
      </c>
      <c r="Z137" s="2" t="s">
        <v>1807</v>
      </c>
      <c r="AA137" s="2" t="s">
        <v>2271</v>
      </c>
      <c r="AB137" s="4"/>
      <c r="AC137" s="4"/>
      <c r="AD137" s="4"/>
      <c r="AE137" s="4"/>
      <c r="AF137" s="4"/>
      <c r="AG137" s="4"/>
      <c r="AH137" s="17"/>
      <c r="AI137" s="28">
        <v>44201</v>
      </c>
      <c r="AJ137" s="31">
        <f t="shared" si="15"/>
        <v>45296</v>
      </c>
      <c r="AK137" s="30" t="str">
        <f t="shared" ca="1" si="14"/>
        <v>抹消</v>
      </c>
      <c r="AL137" s="4" t="str">
        <f t="shared" ca="1" si="16"/>
        <v/>
      </c>
      <c r="AM137" s="4"/>
      <c r="AN137" s="4" t="s">
        <v>1789</v>
      </c>
    </row>
    <row r="138" spans="1:40" ht="33.9" customHeight="1" x14ac:dyDescent="0.2">
      <c r="A138" s="17">
        <v>128</v>
      </c>
      <c r="B138" s="17" t="s">
        <v>1870</v>
      </c>
      <c r="C138" s="22">
        <v>43266</v>
      </c>
      <c r="D138" s="2" t="s">
        <v>995</v>
      </c>
      <c r="E138" s="2" t="s">
        <v>996</v>
      </c>
      <c r="F138" s="2" t="s">
        <v>997</v>
      </c>
      <c r="G138" s="2" t="s">
        <v>998</v>
      </c>
      <c r="H138" s="3">
        <v>42421</v>
      </c>
      <c r="I138" s="1" t="s">
        <v>521</v>
      </c>
      <c r="J138" s="1" t="s">
        <v>1141</v>
      </c>
      <c r="K138" s="1">
        <v>2273</v>
      </c>
      <c r="L138" s="2" t="s">
        <v>999</v>
      </c>
      <c r="M138" s="2" t="s">
        <v>1000</v>
      </c>
      <c r="N138" s="2" t="s">
        <v>1339</v>
      </c>
      <c r="O138" s="4" t="s">
        <v>1339</v>
      </c>
      <c r="P138" s="74" t="s">
        <v>941</v>
      </c>
      <c r="Q138" s="1" t="s">
        <v>918</v>
      </c>
      <c r="R138" s="1" t="s">
        <v>1001</v>
      </c>
      <c r="S138" s="2" t="s">
        <v>941</v>
      </c>
      <c r="T138" s="1" t="s">
        <v>432</v>
      </c>
      <c r="U138" s="1"/>
      <c r="V138" s="1"/>
      <c r="W138" s="1"/>
      <c r="X138" s="2" t="s">
        <v>1002</v>
      </c>
      <c r="Y138" s="2" t="s">
        <v>1552</v>
      </c>
      <c r="Z138" s="2" t="s">
        <v>1889</v>
      </c>
      <c r="AA138" s="4"/>
      <c r="AB138" s="4"/>
      <c r="AC138" s="4"/>
      <c r="AD138" s="4"/>
      <c r="AE138" s="4"/>
      <c r="AF138" s="4"/>
      <c r="AG138" s="4"/>
      <c r="AH138" s="17"/>
      <c r="AI138" s="28">
        <v>43276</v>
      </c>
      <c r="AJ138" s="31">
        <f t="shared" si="15"/>
        <v>44372</v>
      </c>
      <c r="AK138" s="30" t="str">
        <f t="shared" ca="1" si="14"/>
        <v>抹消</v>
      </c>
      <c r="AL138" s="4" t="str">
        <f t="shared" ca="1" si="16"/>
        <v/>
      </c>
      <c r="AM138" s="4"/>
      <c r="AN138" s="4"/>
    </row>
    <row r="139" spans="1:40" ht="33.9" customHeight="1" x14ac:dyDescent="0.2">
      <c r="A139" s="17">
        <v>129</v>
      </c>
      <c r="B139" s="17" t="s">
        <v>2272</v>
      </c>
      <c r="C139" s="22">
        <v>45357</v>
      </c>
      <c r="D139" s="2" t="s">
        <v>1003</v>
      </c>
      <c r="E139" s="2" t="s">
        <v>1004</v>
      </c>
      <c r="F139" s="2" t="s">
        <v>2176</v>
      </c>
      <c r="G139" s="2" t="s">
        <v>1005</v>
      </c>
      <c r="H139" s="3">
        <v>44712</v>
      </c>
      <c r="I139" s="1" t="s">
        <v>521</v>
      </c>
      <c r="J139" s="1" t="s">
        <v>2273</v>
      </c>
      <c r="K139" s="5" t="s">
        <v>2274</v>
      </c>
      <c r="L139" s="2" t="s">
        <v>1006</v>
      </c>
      <c r="M139" s="2" t="s">
        <v>2209</v>
      </c>
      <c r="N139" s="2" t="s">
        <v>1340</v>
      </c>
      <c r="O139" s="4" t="s">
        <v>1418</v>
      </c>
      <c r="P139" t="s">
        <v>1007</v>
      </c>
      <c r="Q139" s="1" t="s">
        <v>917</v>
      </c>
      <c r="R139" s="1" t="s">
        <v>2278</v>
      </c>
      <c r="S139" s="2" t="s">
        <v>1011</v>
      </c>
      <c r="T139" s="1" t="s">
        <v>432</v>
      </c>
      <c r="U139" s="1"/>
      <c r="V139" s="1"/>
      <c r="W139" s="1"/>
      <c r="X139" s="2" t="s">
        <v>1010</v>
      </c>
      <c r="Y139" s="2" t="s">
        <v>1553</v>
      </c>
      <c r="Z139" s="2" t="s">
        <v>1890</v>
      </c>
      <c r="AA139" s="2" t="s">
        <v>2378</v>
      </c>
      <c r="AB139" s="4"/>
      <c r="AC139" s="4"/>
      <c r="AD139" s="4"/>
      <c r="AE139" s="4"/>
      <c r="AF139" s="4"/>
      <c r="AG139" s="4"/>
      <c r="AH139" s="17" t="s">
        <v>432</v>
      </c>
      <c r="AI139" s="22">
        <v>45366</v>
      </c>
      <c r="AJ139" s="31">
        <f t="shared" si="15"/>
        <v>46461</v>
      </c>
      <c r="AK139" s="30" t="str">
        <f t="shared" ca="1" si="14"/>
        <v>OK</v>
      </c>
      <c r="AL139" s="4" t="str">
        <f t="shared" ca="1" si="16"/>
        <v/>
      </c>
      <c r="AM139" s="4"/>
      <c r="AN139" s="4"/>
    </row>
    <row r="140" spans="1:40" ht="33.9" customHeight="1" x14ac:dyDescent="0.2">
      <c r="A140" s="17">
        <v>130</v>
      </c>
      <c r="B140" s="17" t="s">
        <v>2275</v>
      </c>
      <c r="C140" s="22">
        <v>45338</v>
      </c>
      <c r="D140" s="2" t="s">
        <v>1012</v>
      </c>
      <c r="E140" s="2" t="s">
        <v>1013</v>
      </c>
      <c r="F140" s="2" t="s">
        <v>2177</v>
      </c>
      <c r="G140" s="2" t="s">
        <v>1014</v>
      </c>
      <c r="H140" s="3">
        <v>44681</v>
      </c>
      <c r="I140" s="1" t="s">
        <v>521</v>
      </c>
      <c r="J140" s="1" t="s">
        <v>2005</v>
      </c>
      <c r="K140" s="5" t="s">
        <v>2276</v>
      </c>
      <c r="L140" s="2" t="s">
        <v>1015</v>
      </c>
      <c r="M140" s="2" t="s">
        <v>2210</v>
      </c>
      <c r="N140" s="2" t="s">
        <v>1261</v>
      </c>
      <c r="O140" s="2" t="s">
        <v>1261</v>
      </c>
      <c r="P140" t="s">
        <v>1558</v>
      </c>
      <c r="Q140" s="1" t="s">
        <v>917</v>
      </c>
      <c r="R140" s="1" t="s">
        <v>2277</v>
      </c>
      <c r="S140" s="2" t="s">
        <v>1575</v>
      </c>
      <c r="T140" s="1" t="s">
        <v>432</v>
      </c>
      <c r="U140" s="1"/>
      <c r="V140" s="1"/>
      <c r="W140" s="1"/>
      <c r="X140" s="2" t="s">
        <v>1017</v>
      </c>
      <c r="Y140" s="2" t="s">
        <v>1551</v>
      </c>
      <c r="Z140" s="2" t="s">
        <v>1888</v>
      </c>
      <c r="AA140" s="2" t="s">
        <v>2379</v>
      </c>
      <c r="AB140" s="4"/>
      <c r="AC140" s="4"/>
      <c r="AD140" s="4"/>
      <c r="AE140" s="4"/>
      <c r="AF140" s="4"/>
      <c r="AG140" s="4"/>
      <c r="AH140" s="17" t="s">
        <v>432</v>
      </c>
      <c r="AI140" s="22">
        <v>45366</v>
      </c>
      <c r="AJ140" s="31">
        <f t="shared" si="15"/>
        <v>46461</v>
      </c>
      <c r="AK140" s="30" t="str">
        <f t="shared" ref="AK140:AK147" ca="1" si="17">IF(AH140="","抹消",IF((TODAY()-AI140-365*3)&gt;0,"抹消手続き",
IF((TODAY()-AI140-365*3+7*12)&gt;0,"要連絡","OK")))</f>
        <v>OK</v>
      </c>
      <c r="AL140" s="4" t="str">
        <f t="shared" ca="1" si="16"/>
        <v/>
      </c>
      <c r="AM140" s="4"/>
      <c r="AN140" s="4"/>
    </row>
    <row r="141" spans="1:40" ht="33.9" customHeight="1" x14ac:dyDescent="0.2">
      <c r="A141" s="17">
        <v>131</v>
      </c>
      <c r="B141" s="17" t="s">
        <v>2281</v>
      </c>
      <c r="C141" s="22">
        <v>45358</v>
      </c>
      <c r="D141" s="2" t="s">
        <v>1066</v>
      </c>
      <c r="E141" s="2" t="s">
        <v>1067</v>
      </c>
      <c r="F141" s="2" t="s">
        <v>2178</v>
      </c>
      <c r="G141" s="2" t="s">
        <v>1068</v>
      </c>
      <c r="H141" s="3">
        <v>45057</v>
      </c>
      <c r="I141" s="1" t="s">
        <v>521</v>
      </c>
      <c r="J141" s="1" t="s">
        <v>2126</v>
      </c>
      <c r="K141" s="1">
        <v>1105</v>
      </c>
      <c r="L141" s="2" t="s">
        <v>1069</v>
      </c>
      <c r="M141" s="2" t="s">
        <v>1070</v>
      </c>
      <c r="N141" s="2" t="s">
        <v>1287</v>
      </c>
      <c r="O141" s="4" t="s">
        <v>1378</v>
      </c>
      <c r="P141" s="2" t="s">
        <v>1071</v>
      </c>
      <c r="Q141" s="1" t="s">
        <v>918</v>
      </c>
      <c r="R141" s="1" t="s">
        <v>2088</v>
      </c>
      <c r="S141" s="2" t="s">
        <v>1581</v>
      </c>
      <c r="T141" s="1" t="s">
        <v>432</v>
      </c>
      <c r="U141" s="1"/>
      <c r="V141" s="1"/>
      <c r="W141" s="1"/>
      <c r="X141" s="2" t="s">
        <v>1072</v>
      </c>
      <c r="Y141" s="2" t="s">
        <v>1600</v>
      </c>
      <c r="Z141" s="2" t="s">
        <v>1908</v>
      </c>
      <c r="AA141" s="2" t="s">
        <v>2380</v>
      </c>
      <c r="AB141" s="4"/>
      <c r="AC141" s="4"/>
      <c r="AD141" s="4"/>
      <c r="AE141" s="4"/>
      <c r="AF141" s="4"/>
      <c r="AG141" s="4"/>
      <c r="AH141" s="17" t="s">
        <v>432</v>
      </c>
      <c r="AI141" s="22">
        <v>45366</v>
      </c>
      <c r="AJ141" s="31">
        <f>DATE(YEAR(AI141)+3,MONTH(AI141),DAY(AI141))</f>
        <v>46461</v>
      </c>
      <c r="AK141" s="30" t="str">
        <f t="shared" ca="1" si="17"/>
        <v>OK</v>
      </c>
      <c r="AL141" s="4" t="str">
        <f t="shared" ca="1" si="16"/>
        <v/>
      </c>
      <c r="AM141" s="4"/>
      <c r="AN141" s="4"/>
    </row>
    <row r="142" spans="1:40" ht="33.9" customHeight="1" x14ac:dyDescent="0.2">
      <c r="A142" s="17">
        <v>132</v>
      </c>
      <c r="B142" s="17" t="s">
        <v>2282</v>
      </c>
      <c r="C142" s="22">
        <v>45338</v>
      </c>
      <c r="D142" s="2" t="s">
        <v>388</v>
      </c>
      <c r="E142" s="2" t="s">
        <v>1115</v>
      </c>
      <c r="F142" s="2" t="s">
        <v>1933</v>
      </c>
      <c r="G142" s="2" t="s">
        <v>1934</v>
      </c>
      <c r="H142" s="3">
        <v>44201</v>
      </c>
      <c r="I142" s="1" t="s">
        <v>521</v>
      </c>
      <c r="J142" s="1" t="s">
        <v>1932</v>
      </c>
      <c r="K142" s="1">
        <v>2607</v>
      </c>
      <c r="L142" s="2" t="s">
        <v>1935</v>
      </c>
      <c r="M142" s="2" t="s">
        <v>1936</v>
      </c>
      <c r="N142" s="2" t="s">
        <v>1937</v>
      </c>
      <c r="O142" s="4" t="s">
        <v>1938</v>
      </c>
      <c r="P142" s="2" t="s">
        <v>1116</v>
      </c>
      <c r="Q142" s="1" t="s">
        <v>391</v>
      </c>
      <c r="R142" s="1" t="s">
        <v>2089</v>
      </c>
      <c r="S142" s="2" t="s">
        <v>1576</v>
      </c>
      <c r="T142" s="1" t="s">
        <v>432</v>
      </c>
      <c r="U142" s="1"/>
      <c r="V142" s="1"/>
      <c r="W142" s="1"/>
      <c r="X142" s="2" t="s">
        <v>1117</v>
      </c>
      <c r="Y142" s="2" t="s">
        <v>1615</v>
      </c>
      <c r="Z142" s="2" t="s">
        <v>1931</v>
      </c>
      <c r="AA142" s="2" t="s">
        <v>2381</v>
      </c>
      <c r="AB142" s="4"/>
      <c r="AC142" s="4"/>
      <c r="AD142" s="4"/>
      <c r="AE142" s="4"/>
      <c r="AF142" s="4"/>
      <c r="AG142" s="4"/>
      <c r="AH142" s="17" t="s">
        <v>432</v>
      </c>
      <c r="AI142" s="22">
        <v>45366</v>
      </c>
      <c r="AJ142" s="31">
        <f t="shared" si="15"/>
        <v>46461</v>
      </c>
      <c r="AK142" s="30" t="str">
        <f t="shared" ca="1" si="17"/>
        <v>OK</v>
      </c>
      <c r="AL142" s="4" t="str">
        <f t="shared" ca="1" si="16"/>
        <v/>
      </c>
      <c r="AM142" s="4"/>
      <c r="AN142" s="4"/>
    </row>
    <row r="143" spans="1:40" ht="33.9" customHeight="1" x14ac:dyDescent="0.2">
      <c r="A143" s="17">
        <v>133</v>
      </c>
      <c r="B143" s="17" t="s">
        <v>1939</v>
      </c>
      <c r="C143" s="22">
        <v>44666</v>
      </c>
      <c r="D143" s="2" t="s">
        <v>1122</v>
      </c>
      <c r="E143" s="2" t="s">
        <v>1123</v>
      </c>
      <c r="F143" s="2" t="s">
        <v>1124</v>
      </c>
      <c r="G143" s="2" t="s">
        <v>1125</v>
      </c>
      <c r="H143" s="3">
        <v>43719</v>
      </c>
      <c r="I143" s="1" t="s">
        <v>1126</v>
      </c>
      <c r="J143" s="1" t="s">
        <v>1940</v>
      </c>
      <c r="K143" s="1">
        <v>5056</v>
      </c>
      <c r="L143" s="2" t="s">
        <v>1127</v>
      </c>
      <c r="M143" s="2" t="s">
        <v>1638</v>
      </c>
      <c r="N143" s="2" t="s">
        <v>1341</v>
      </c>
      <c r="O143" s="4" t="s">
        <v>1341</v>
      </c>
      <c r="P143" s="2" t="s">
        <v>1128</v>
      </c>
      <c r="Q143" s="1" t="s">
        <v>917</v>
      </c>
      <c r="R143" s="1" t="s">
        <v>2090</v>
      </c>
      <c r="S143" s="2" t="s">
        <v>1129</v>
      </c>
      <c r="T143" s="1" t="s">
        <v>432</v>
      </c>
      <c r="U143" s="1"/>
      <c r="V143" s="1"/>
      <c r="W143" s="1"/>
      <c r="X143" s="2" t="s">
        <v>1130</v>
      </c>
      <c r="Y143" s="2" t="s">
        <v>1637</v>
      </c>
      <c r="Z143" s="2" t="s">
        <v>1941</v>
      </c>
      <c r="AA143" s="4" t="s">
        <v>2283</v>
      </c>
      <c r="AB143" s="4"/>
      <c r="AC143" s="4"/>
      <c r="AD143" s="4"/>
      <c r="AE143" s="4"/>
      <c r="AF143" s="4"/>
      <c r="AG143" s="4"/>
      <c r="AH143" s="17"/>
      <c r="AI143" s="28">
        <v>44678</v>
      </c>
      <c r="AJ143" s="31">
        <f>DATE(YEAR(AI143)+3,MONTH(AI143),DAY(AI143))</f>
        <v>45774</v>
      </c>
      <c r="AK143" s="30" t="str">
        <f t="shared" ca="1" si="17"/>
        <v>抹消</v>
      </c>
      <c r="AL143" s="4" t="str">
        <f t="shared" ca="1" si="16"/>
        <v/>
      </c>
      <c r="AM143" s="4"/>
      <c r="AN143" s="4"/>
    </row>
    <row r="144" spans="1:40" ht="33.9" customHeight="1" x14ac:dyDescent="0.2">
      <c r="A144" s="17">
        <v>134</v>
      </c>
      <c r="B144" s="17" t="s">
        <v>1969</v>
      </c>
      <c r="C144" s="22">
        <v>45341</v>
      </c>
      <c r="D144" s="2" t="s">
        <v>1133</v>
      </c>
      <c r="E144" s="2" t="s">
        <v>1134</v>
      </c>
      <c r="F144" s="2" t="s">
        <v>2179</v>
      </c>
      <c r="G144" s="2" t="s">
        <v>1135</v>
      </c>
      <c r="H144" s="3">
        <v>45100</v>
      </c>
      <c r="I144" s="1" t="s">
        <v>521</v>
      </c>
      <c r="J144" s="1" t="s">
        <v>2126</v>
      </c>
      <c r="K144" s="1">
        <v>3862</v>
      </c>
      <c r="L144" s="2" t="s">
        <v>568</v>
      </c>
      <c r="M144" s="2" t="s">
        <v>2196</v>
      </c>
      <c r="N144" s="2" t="s">
        <v>1643</v>
      </c>
      <c r="O144" s="2" t="s">
        <v>1644</v>
      </c>
      <c r="P144" s="2" t="s">
        <v>1136</v>
      </c>
      <c r="Q144" s="1" t="s">
        <v>918</v>
      </c>
      <c r="R144" s="1" t="s">
        <v>2279</v>
      </c>
      <c r="S144" s="2" t="s">
        <v>941</v>
      </c>
      <c r="T144" s="1" t="s">
        <v>432</v>
      </c>
      <c r="U144" s="1"/>
      <c r="V144" s="1"/>
      <c r="W144" s="1"/>
      <c r="X144" s="2" t="s">
        <v>1138</v>
      </c>
      <c r="Y144" s="2" t="s">
        <v>1645</v>
      </c>
      <c r="Z144" s="2" t="s">
        <v>1966</v>
      </c>
      <c r="AA144" s="2" t="s">
        <v>2382</v>
      </c>
      <c r="AB144" s="4"/>
      <c r="AC144" s="4"/>
      <c r="AD144" s="4"/>
      <c r="AE144" s="4"/>
      <c r="AF144" s="4"/>
      <c r="AG144" s="4"/>
      <c r="AH144" s="17" t="s">
        <v>1137</v>
      </c>
      <c r="AI144" s="22">
        <v>45366</v>
      </c>
      <c r="AJ144" s="31">
        <f>DATE(YEAR(AI144)+3,MONTH(AI144),DAY(AI144))</f>
        <v>46461</v>
      </c>
      <c r="AK144" s="30" t="str">
        <f ca="1">IF(AH144="","抹消",IF((TODAY()-AI144-365*3)&gt;0,"抹消手続き",
IF((TODAY()-AI144-365*3+7*12)&gt;0,"要連絡","OK")))</f>
        <v>OK</v>
      </c>
      <c r="AL144" s="4" t="str">
        <f ca="1">IF(AK144="抹消手続き",CONCATENATE(TODAY()-AI144-365*3,"日経過"),
IF(AK144="要連絡",CONCATENATE("残り",-(TODAY()-AI144-365*3),"日"),""))</f>
        <v/>
      </c>
      <c r="AM144" s="4"/>
      <c r="AN144" s="4" t="s">
        <v>1957</v>
      </c>
    </row>
    <row r="145" spans="1:40" ht="33.9" customHeight="1" x14ac:dyDescent="0.2">
      <c r="A145" s="17">
        <v>135</v>
      </c>
      <c r="B145" s="17" t="s">
        <v>2536</v>
      </c>
      <c r="C145" s="22">
        <v>45344</v>
      </c>
      <c r="D145" s="2" t="s">
        <v>1139</v>
      </c>
      <c r="E145" s="2" t="s">
        <v>1140</v>
      </c>
      <c r="F145" s="2" t="s">
        <v>2530</v>
      </c>
      <c r="G145" s="2" t="s">
        <v>2531</v>
      </c>
      <c r="H145" s="3">
        <v>44960</v>
      </c>
      <c r="I145" s="1" t="s">
        <v>521</v>
      </c>
      <c r="J145" s="1" t="s">
        <v>2532</v>
      </c>
      <c r="K145" s="1">
        <v>3792</v>
      </c>
      <c r="L145" s="2" t="s">
        <v>2533</v>
      </c>
      <c r="M145" s="2" t="s">
        <v>2534</v>
      </c>
      <c r="N145" s="2" t="s">
        <v>1346</v>
      </c>
      <c r="O145" s="2" t="s">
        <v>2538</v>
      </c>
      <c r="P145" s="78" t="s">
        <v>2539</v>
      </c>
      <c r="Q145" s="1" t="s">
        <v>918</v>
      </c>
      <c r="R145" s="1" t="s">
        <v>2280</v>
      </c>
      <c r="S145" s="2" t="s">
        <v>2535</v>
      </c>
      <c r="T145" s="1" t="s">
        <v>432</v>
      </c>
      <c r="U145" s="1"/>
      <c r="V145" s="1"/>
      <c r="W145" s="1"/>
      <c r="X145" s="2" t="s">
        <v>1142</v>
      </c>
      <c r="Y145" s="2" t="s">
        <v>1668</v>
      </c>
      <c r="Z145" s="2" t="s">
        <v>1970</v>
      </c>
      <c r="AA145" s="2" t="s">
        <v>1996</v>
      </c>
      <c r="AB145" s="2" t="s">
        <v>2383</v>
      </c>
      <c r="AC145" s="2"/>
      <c r="AD145" s="4"/>
      <c r="AE145" s="4"/>
      <c r="AF145" s="4"/>
      <c r="AG145" s="4"/>
      <c r="AH145" s="17" t="s">
        <v>274</v>
      </c>
      <c r="AI145" s="22">
        <v>45366</v>
      </c>
      <c r="AJ145" s="31">
        <f>DATE(YEAR(AI145)+3,MONTH(AI145),DAY(AI145))</f>
        <v>46461</v>
      </c>
      <c r="AK145" s="30" t="str">
        <f ca="1">IF(AH145="","抹消",IF((TODAY()-AI145-365*3)&gt;0,"抹消手続き",
IF((TODAY()-AI145-365*3+7*12)&gt;0,"要連絡","OK")))</f>
        <v>OK</v>
      </c>
      <c r="AL145" s="4" t="str">
        <f ca="1">IF(AK145="抹消手続き",CONCATENATE(TODAY()-AI145-365*3,"日経過"),
IF(AK145="要連絡",CONCATENATE("残り",-(TODAY()-AI145-365*3),"日"),""))</f>
        <v/>
      </c>
      <c r="AM145" s="4"/>
      <c r="AN145" s="2" t="s">
        <v>2537</v>
      </c>
    </row>
    <row r="146" spans="1:40" ht="33.9" customHeight="1" x14ac:dyDescent="0.2">
      <c r="A146" s="17">
        <v>136</v>
      </c>
      <c r="B146" s="17" t="s">
        <v>2335</v>
      </c>
      <c r="C146" s="22">
        <v>45376</v>
      </c>
      <c r="D146" s="2" t="s">
        <v>1144</v>
      </c>
      <c r="E146" s="2" t="s">
        <v>1145</v>
      </c>
      <c r="F146" s="2" t="s">
        <v>2180</v>
      </c>
      <c r="G146" s="2" t="s">
        <v>1146</v>
      </c>
      <c r="H146" s="3">
        <v>45128</v>
      </c>
      <c r="I146" s="1" t="s">
        <v>1147</v>
      </c>
      <c r="J146" s="1" t="s">
        <v>2337</v>
      </c>
      <c r="K146" s="1">
        <v>1309</v>
      </c>
      <c r="L146" s="2" t="s">
        <v>1148</v>
      </c>
      <c r="M146" s="2" t="s">
        <v>1149</v>
      </c>
      <c r="N146" s="2" t="s">
        <v>1342</v>
      </c>
      <c r="O146" s="4" t="s">
        <v>1419</v>
      </c>
      <c r="P146" t="s">
        <v>1150</v>
      </c>
      <c r="Q146" s="1" t="s">
        <v>917</v>
      </c>
      <c r="R146" s="1" t="s">
        <v>2091</v>
      </c>
      <c r="S146" s="2" t="s">
        <v>1579</v>
      </c>
      <c r="T146" s="1" t="s">
        <v>432</v>
      </c>
      <c r="U146" s="1"/>
      <c r="V146" s="1"/>
      <c r="W146" s="1"/>
      <c r="X146" s="2" t="s">
        <v>1160</v>
      </c>
      <c r="Y146" s="2" t="s">
        <v>1669</v>
      </c>
      <c r="Z146" s="2" t="s">
        <v>1984</v>
      </c>
      <c r="AA146" s="2" t="s">
        <v>2384</v>
      </c>
      <c r="AB146" s="4"/>
      <c r="AC146" s="4"/>
      <c r="AD146" s="4"/>
      <c r="AE146" s="4"/>
      <c r="AF146" s="4"/>
      <c r="AG146" s="4"/>
      <c r="AH146" s="17" t="s">
        <v>2336</v>
      </c>
      <c r="AI146" s="28">
        <v>45366</v>
      </c>
      <c r="AJ146" s="31">
        <f t="shared" si="15"/>
        <v>46461</v>
      </c>
      <c r="AK146" s="30" t="str">
        <f ca="1">IF(AH146="","抹消",IF((TODAY()-AI146-365*3)&gt;0,"抹消手続き",
IF((TODAY()-AI146-365*3+7*12)&gt;0,"要連絡","OK")))</f>
        <v>OK</v>
      </c>
      <c r="AL146" s="4" t="str">
        <f t="shared" ca="1" si="16"/>
        <v/>
      </c>
      <c r="AM146" s="4"/>
      <c r="AN146" s="4"/>
    </row>
    <row r="147" spans="1:40" ht="33.9" customHeight="1" x14ac:dyDescent="0.2">
      <c r="A147" s="17">
        <v>137</v>
      </c>
      <c r="B147" s="17" t="s">
        <v>1570</v>
      </c>
      <c r="C147" s="22">
        <v>42748</v>
      </c>
      <c r="D147" s="2" t="s">
        <v>1151</v>
      </c>
      <c r="E147" s="2" t="s">
        <v>1152</v>
      </c>
      <c r="F147" s="2" t="s">
        <v>1153</v>
      </c>
      <c r="G147" s="2" t="s">
        <v>1154</v>
      </c>
      <c r="H147" s="3">
        <v>42634</v>
      </c>
      <c r="I147" s="1" t="s">
        <v>1155</v>
      </c>
      <c r="J147" s="1" t="s">
        <v>1156</v>
      </c>
      <c r="K147" s="1">
        <v>5207</v>
      </c>
      <c r="L147" s="2" t="s">
        <v>1157</v>
      </c>
      <c r="M147" s="2" t="s">
        <v>1158</v>
      </c>
      <c r="N147" s="2" t="s">
        <v>1263</v>
      </c>
      <c r="O147" s="4" t="s">
        <v>1263</v>
      </c>
      <c r="P147" s="2" t="s">
        <v>1583</v>
      </c>
      <c r="Q147" s="1" t="s">
        <v>917</v>
      </c>
      <c r="R147" s="1" t="s">
        <v>1159</v>
      </c>
      <c r="S147" s="2" t="s">
        <v>861</v>
      </c>
      <c r="T147" s="1" t="s">
        <v>432</v>
      </c>
      <c r="U147" s="1"/>
      <c r="V147" s="1"/>
      <c r="W147" s="1"/>
      <c r="X147" s="2" t="s">
        <v>1163</v>
      </c>
      <c r="Y147" s="2" t="s">
        <v>1722</v>
      </c>
      <c r="Z147" s="4"/>
      <c r="AA147" s="4"/>
      <c r="AB147" s="4"/>
      <c r="AC147" s="4"/>
      <c r="AD147" s="4"/>
      <c r="AE147" s="4"/>
      <c r="AF147" s="4"/>
      <c r="AG147" s="4"/>
      <c r="AH147" s="17"/>
      <c r="AI147" s="28">
        <v>42752</v>
      </c>
      <c r="AJ147" s="31">
        <f t="shared" ref="AJ147:AJ165" si="18">DATE(YEAR(AI147)+3,MONTH(AI147),DAY(AI147))</f>
        <v>43847</v>
      </c>
      <c r="AK147" s="30" t="str">
        <f t="shared" ca="1" si="17"/>
        <v>抹消</v>
      </c>
      <c r="AL147" s="4" t="str">
        <f t="shared" ca="1" si="16"/>
        <v/>
      </c>
      <c r="AM147" s="4"/>
      <c r="AN147" s="2" t="s">
        <v>1721</v>
      </c>
    </row>
    <row r="148" spans="1:40" ht="33.9" customHeight="1" x14ac:dyDescent="0.2">
      <c r="A148" s="17">
        <v>138</v>
      </c>
      <c r="B148" s="17" t="s">
        <v>1992</v>
      </c>
      <c r="C148" s="22">
        <v>44942</v>
      </c>
      <c r="D148" s="2" t="s">
        <v>1165</v>
      </c>
      <c r="E148" s="2" t="s">
        <v>1166</v>
      </c>
      <c r="F148" s="2" t="s">
        <v>2181</v>
      </c>
      <c r="G148" s="2" t="s">
        <v>1610</v>
      </c>
      <c r="H148" s="3">
        <v>43439</v>
      </c>
      <c r="I148" s="1" t="s">
        <v>34</v>
      </c>
      <c r="J148" s="1"/>
      <c r="K148" s="1">
        <v>62837</v>
      </c>
      <c r="L148" s="2" t="s">
        <v>1611</v>
      </c>
      <c r="M148" s="2" t="s">
        <v>1612</v>
      </c>
      <c r="N148" s="2" t="s">
        <v>2200</v>
      </c>
      <c r="O148" s="4" t="s">
        <v>1614</v>
      </c>
      <c r="P148" s="2" t="s">
        <v>1995</v>
      </c>
      <c r="Q148" s="1" t="s">
        <v>917</v>
      </c>
      <c r="R148" s="1" t="s">
        <v>2092</v>
      </c>
      <c r="S148" s="2" t="s">
        <v>1613</v>
      </c>
      <c r="T148" s="1" t="s">
        <v>432</v>
      </c>
      <c r="U148" s="1"/>
      <c r="V148" s="1"/>
      <c r="W148" s="1"/>
      <c r="X148" s="2" t="s">
        <v>1184</v>
      </c>
      <c r="Y148" s="2" t="s">
        <v>1616</v>
      </c>
      <c r="Z148" s="2" t="s">
        <v>1725</v>
      </c>
      <c r="AA148" s="2" t="s">
        <v>1993</v>
      </c>
      <c r="AB148" s="4" t="s">
        <v>2255</v>
      </c>
      <c r="AC148" s="4"/>
      <c r="AD148" s="4"/>
      <c r="AE148" s="4"/>
      <c r="AF148" s="4"/>
      <c r="AG148" s="4"/>
      <c r="AH148" s="17"/>
      <c r="AI148" s="28">
        <v>44959</v>
      </c>
      <c r="AJ148" s="31">
        <f>DATE(YEAR(AI148)+3,MONTH(AI148),DAY(AI148))</f>
        <v>46055</v>
      </c>
      <c r="AK148" s="30" t="str">
        <f ca="1">IF(AH148="","抹消",IF((TODAY()-AI148-365*3)&gt;0,"抹消手続き",
IF((TODAY()-AI148-365*3+7*12)&gt;0,"要連絡","OK")))</f>
        <v>抹消</v>
      </c>
      <c r="AL148" s="4" t="str">
        <f t="shared" ref="AL148:AL165" ca="1" si="19">IF(AK148="抹消手続き",CONCATENATE(TODAY()-AI148-365*3,"日経過"),
IF(AK148="要連絡",CONCATENATE("残り",-(TODAY()-AI148-365*3),"日"),""))</f>
        <v/>
      </c>
      <c r="AM148" s="4"/>
      <c r="AN148" s="77" t="s">
        <v>1989</v>
      </c>
    </row>
    <row r="149" spans="1:40" ht="33.9" customHeight="1" x14ac:dyDescent="0.2">
      <c r="A149" s="17">
        <v>139</v>
      </c>
      <c r="B149" s="17" t="s">
        <v>2284</v>
      </c>
      <c r="C149" s="22">
        <v>45349</v>
      </c>
      <c r="D149" s="2" t="s">
        <v>1167</v>
      </c>
      <c r="E149" s="2" t="s">
        <v>1168</v>
      </c>
      <c r="F149" s="2" t="s">
        <v>2182</v>
      </c>
      <c r="G149" s="2" t="s">
        <v>1169</v>
      </c>
      <c r="H149" s="3">
        <v>45374</v>
      </c>
      <c r="I149" s="1" t="s">
        <v>1170</v>
      </c>
      <c r="J149" s="1" t="s">
        <v>2291</v>
      </c>
      <c r="K149" s="1">
        <v>1654</v>
      </c>
      <c r="L149" s="2" t="s">
        <v>1174</v>
      </c>
      <c r="M149" s="2" t="s">
        <v>1171</v>
      </c>
      <c r="N149" s="2" t="s">
        <v>1343</v>
      </c>
      <c r="O149" s="4" t="s">
        <v>1420</v>
      </c>
      <c r="P149" s="2" t="s">
        <v>1176</v>
      </c>
      <c r="Q149" s="1" t="s">
        <v>918</v>
      </c>
      <c r="R149" s="1" t="s">
        <v>2093</v>
      </c>
      <c r="S149" s="2" t="s">
        <v>1573</v>
      </c>
      <c r="T149" s="1" t="s">
        <v>432</v>
      </c>
      <c r="U149" s="1"/>
      <c r="V149" s="1"/>
      <c r="W149" s="1"/>
      <c r="X149" s="2" t="s">
        <v>1185</v>
      </c>
      <c r="Y149" s="2" t="s">
        <v>1723</v>
      </c>
      <c r="Z149" s="2" t="s">
        <v>1994</v>
      </c>
      <c r="AA149" s="2" t="s">
        <v>2385</v>
      </c>
      <c r="AB149" s="4"/>
      <c r="AC149" s="4"/>
      <c r="AD149" s="4"/>
      <c r="AE149" s="4"/>
      <c r="AF149" s="4"/>
      <c r="AG149" s="4"/>
      <c r="AH149" s="17" t="s">
        <v>432</v>
      </c>
      <c r="AI149" s="22">
        <v>45366</v>
      </c>
      <c r="AJ149" s="31">
        <f>DATE(YEAR(AI149)+3,MONTH(AI149),DAY(AI149))</f>
        <v>46461</v>
      </c>
      <c r="AK149" s="30" t="str">
        <f t="shared" ref="AK149:AK165" ca="1" si="20">IF(AH149="","抹消",IF((TODAY()-AI149-365*3)&gt;0,"抹消手続き",
IF((TODAY()-AI149-365*3+7*12)&gt;0,"要連絡","OK")))</f>
        <v>OK</v>
      </c>
      <c r="AL149" s="4" t="str">
        <f t="shared" ca="1" si="19"/>
        <v/>
      </c>
      <c r="AM149" s="4"/>
      <c r="AN149" s="4" t="s">
        <v>1990</v>
      </c>
    </row>
    <row r="150" spans="1:40" ht="33.9" customHeight="1" x14ac:dyDescent="0.2">
      <c r="A150" s="17">
        <v>140</v>
      </c>
      <c r="B150" s="17" t="s">
        <v>1871</v>
      </c>
      <c r="C150" s="22">
        <v>43856</v>
      </c>
      <c r="D150" s="2" t="s">
        <v>1172</v>
      </c>
      <c r="E150" s="2" t="s">
        <v>1173</v>
      </c>
      <c r="F150" s="2" t="s">
        <v>1726</v>
      </c>
      <c r="G150" s="2" t="s">
        <v>1727</v>
      </c>
      <c r="H150" s="79">
        <v>43810</v>
      </c>
      <c r="I150" s="1" t="s">
        <v>1170</v>
      </c>
      <c r="J150" s="1" t="s">
        <v>1728</v>
      </c>
      <c r="K150" s="1">
        <v>5071</v>
      </c>
      <c r="L150" s="2" t="s">
        <v>566</v>
      </c>
      <c r="M150" s="2" t="s">
        <v>1729</v>
      </c>
      <c r="N150" s="2" t="s">
        <v>1730</v>
      </c>
      <c r="O150" s="4" t="s">
        <v>1731</v>
      </c>
      <c r="P150" s="78" t="s">
        <v>1732</v>
      </c>
      <c r="Q150" s="1" t="s">
        <v>918</v>
      </c>
      <c r="R150" s="1" t="s">
        <v>1175</v>
      </c>
      <c r="S150" s="2" t="s">
        <v>1734</v>
      </c>
      <c r="T150" s="1" t="s">
        <v>432</v>
      </c>
      <c r="U150" s="1"/>
      <c r="V150" s="1"/>
      <c r="W150" s="1"/>
      <c r="X150" s="2" t="s">
        <v>1186</v>
      </c>
      <c r="Y150" s="2" t="s">
        <v>1733</v>
      </c>
      <c r="Z150" s="4"/>
      <c r="AA150" s="4"/>
      <c r="AB150" s="4"/>
      <c r="AC150" s="4"/>
      <c r="AD150" s="4"/>
      <c r="AE150" s="4"/>
      <c r="AF150" s="4"/>
      <c r="AG150" s="4"/>
      <c r="AH150" s="17"/>
      <c r="AI150" s="28">
        <v>43863</v>
      </c>
      <c r="AJ150" s="31">
        <f t="shared" si="18"/>
        <v>44959</v>
      </c>
      <c r="AK150" s="30" t="str">
        <f t="shared" ca="1" si="20"/>
        <v>抹消</v>
      </c>
      <c r="AL150" s="4" t="str">
        <f t="shared" ca="1" si="19"/>
        <v/>
      </c>
      <c r="AM150" s="4"/>
      <c r="AN150" s="2" t="s">
        <v>1991</v>
      </c>
    </row>
    <row r="151" spans="1:40" ht="33.9" customHeight="1" x14ac:dyDescent="0.2">
      <c r="A151" s="17">
        <v>141</v>
      </c>
      <c r="B151" s="17" t="s">
        <v>1571</v>
      </c>
      <c r="C151" s="22">
        <v>42772</v>
      </c>
      <c r="D151" s="2" t="s">
        <v>1177</v>
      </c>
      <c r="E151" s="2" t="s">
        <v>1178</v>
      </c>
      <c r="F151" s="2" t="s">
        <v>1179</v>
      </c>
      <c r="G151" s="2" t="s">
        <v>1708</v>
      </c>
      <c r="H151" s="3">
        <v>41904</v>
      </c>
      <c r="I151" s="1" t="s">
        <v>521</v>
      </c>
      <c r="J151" s="1" t="s">
        <v>1180</v>
      </c>
      <c r="K151" s="1">
        <v>5058</v>
      </c>
      <c r="L151" s="2" t="s">
        <v>1209</v>
      </c>
      <c r="M151" s="2" t="s">
        <v>1181</v>
      </c>
      <c r="N151" s="2" t="s">
        <v>1344</v>
      </c>
      <c r="O151" s="4" t="s">
        <v>1421</v>
      </c>
      <c r="P151" s="2" t="s">
        <v>1182</v>
      </c>
      <c r="Q151" s="1" t="s">
        <v>917</v>
      </c>
      <c r="R151" s="1" t="s">
        <v>1183</v>
      </c>
      <c r="S151" s="2" t="s">
        <v>1579</v>
      </c>
      <c r="T151" s="1" t="s">
        <v>432</v>
      </c>
      <c r="U151" s="1"/>
      <c r="V151" s="1"/>
      <c r="W151" s="1"/>
      <c r="X151" s="2" t="s">
        <v>1214</v>
      </c>
      <c r="Y151" s="2" t="s">
        <v>1736</v>
      </c>
      <c r="Z151" s="4"/>
      <c r="AA151" s="4"/>
      <c r="AB151" s="4"/>
      <c r="AC151" s="4"/>
      <c r="AD151" s="4"/>
      <c r="AE151" s="4"/>
      <c r="AF151" s="4"/>
      <c r="AG151" s="4"/>
      <c r="AH151" s="17"/>
      <c r="AI151" s="28">
        <v>42775</v>
      </c>
      <c r="AJ151" s="31">
        <f t="shared" si="18"/>
        <v>43870</v>
      </c>
      <c r="AK151" s="30" t="str">
        <f t="shared" ca="1" si="20"/>
        <v>抹消</v>
      </c>
      <c r="AL151" s="4" t="str">
        <f t="shared" ca="1" si="19"/>
        <v/>
      </c>
      <c r="AM151" s="4"/>
      <c r="AN151" s="2" t="s">
        <v>1724</v>
      </c>
    </row>
    <row r="152" spans="1:40" ht="33.9" customHeight="1" x14ac:dyDescent="0.2">
      <c r="A152" s="17">
        <v>142</v>
      </c>
      <c r="B152" s="17" t="s">
        <v>1872</v>
      </c>
      <c r="C152" s="22">
        <v>44002</v>
      </c>
      <c r="D152" s="2" t="s">
        <v>1204</v>
      </c>
      <c r="E152" s="2" t="s">
        <v>1205</v>
      </c>
      <c r="F152" s="2" t="s">
        <v>1206</v>
      </c>
      <c r="G152" s="2" t="s">
        <v>1207</v>
      </c>
      <c r="H152" s="3">
        <v>42939</v>
      </c>
      <c r="I152" s="1" t="s">
        <v>1208</v>
      </c>
      <c r="J152" s="1" t="s">
        <v>1759</v>
      </c>
      <c r="K152" s="1">
        <v>2115</v>
      </c>
      <c r="L152" s="2" t="s">
        <v>1210</v>
      </c>
      <c r="M152" s="2" t="s">
        <v>1211</v>
      </c>
      <c r="N152" s="2" t="s">
        <v>1345</v>
      </c>
      <c r="O152" s="4" t="s">
        <v>1422</v>
      </c>
      <c r="P152" s="2" t="s">
        <v>1212</v>
      </c>
      <c r="Q152" s="1" t="s">
        <v>918</v>
      </c>
      <c r="R152" s="1" t="s">
        <v>1213</v>
      </c>
      <c r="S152" s="2" t="s">
        <v>861</v>
      </c>
      <c r="T152" s="1" t="s">
        <v>432</v>
      </c>
      <c r="U152" s="1"/>
      <c r="V152" s="1"/>
      <c r="W152" s="1"/>
      <c r="X152" s="2" t="s">
        <v>1219</v>
      </c>
      <c r="Y152" s="2" t="s">
        <v>1760</v>
      </c>
      <c r="Z152" s="4"/>
      <c r="AA152" s="4"/>
      <c r="AB152" s="4"/>
      <c r="AC152" s="4"/>
      <c r="AD152" s="4"/>
      <c r="AE152" s="4"/>
      <c r="AF152" s="4"/>
      <c r="AG152" s="4"/>
      <c r="AH152" s="17"/>
      <c r="AI152" s="28">
        <v>44002</v>
      </c>
      <c r="AJ152" s="31">
        <f t="shared" si="18"/>
        <v>45097</v>
      </c>
      <c r="AK152" s="30" t="str">
        <f t="shared" ca="1" si="20"/>
        <v>抹消</v>
      </c>
      <c r="AL152" s="4" t="str">
        <f t="shared" ca="1" si="19"/>
        <v/>
      </c>
      <c r="AM152" s="4"/>
      <c r="AN152" s="4" t="s">
        <v>2016</v>
      </c>
    </row>
    <row r="153" spans="1:40" ht="33.9" customHeight="1" x14ac:dyDescent="0.2">
      <c r="A153" s="17">
        <v>143</v>
      </c>
      <c r="B153" s="17" t="s">
        <v>2018</v>
      </c>
      <c r="C153" s="22">
        <v>45341</v>
      </c>
      <c r="D153" s="2" t="s">
        <v>1220</v>
      </c>
      <c r="E153" s="2" t="s">
        <v>1216</v>
      </c>
      <c r="F153" s="2" t="s">
        <v>1756</v>
      </c>
      <c r="G153" s="2" t="s">
        <v>1757</v>
      </c>
      <c r="H153" s="3">
        <v>44960</v>
      </c>
      <c r="I153" s="1" t="s">
        <v>1217</v>
      </c>
      <c r="J153" s="1" t="s">
        <v>2019</v>
      </c>
      <c r="K153" s="1">
        <v>3792</v>
      </c>
      <c r="L153" s="2" t="s">
        <v>1218</v>
      </c>
      <c r="M153" s="2" t="s">
        <v>2292</v>
      </c>
      <c r="N153" s="2" t="s">
        <v>1346</v>
      </c>
      <c r="O153" s="4" t="s">
        <v>1423</v>
      </c>
      <c r="P153" s="93" t="s">
        <v>2293</v>
      </c>
      <c r="Q153" s="1" t="s">
        <v>917</v>
      </c>
      <c r="R153" s="1" t="s">
        <v>2094</v>
      </c>
      <c r="S153" s="2" t="s">
        <v>1719</v>
      </c>
      <c r="T153" s="1" t="s">
        <v>432</v>
      </c>
      <c r="U153" s="1"/>
      <c r="V153" s="1"/>
      <c r="W153" s="1"/>
      <c r="X153" s="2" t="s">
        <v>1252</v>
      </c>
      <c r="Y153" s="2" t="s">
        <v>1758</v>
      </c>
      <c r="Z153" s="2" t="s">
        <v>2020</v>
      </c>
      <c r="AA153" s="2" t="s">
        <v>2386</v>
      </c>
      <c r="AB153" s="4"/>
      <c r="AC153" s="4"/>
      <c r="AD153" s="4"/>
      <c r="AE153" s="4"/>
      <c r="AF153" s="4"/>
      <c r="AG153" s="4"/>
      <c r="AH153" s="17" t="s">
        <v>432</v>
      </c>
      <c r="AI153" s="22">
        <v>45366</v>
      </c>
      <c r="AJ153" s="31">
        <f t="shared" si="18"/>
        <v>46461</v>
      </c>
      <c r="AK153" s="30" t="str">
        <f t="shared" ca="1" si="20"/>
        <v>OK</v>
      </c>
      <c r="AL153" s="4" t="str">
        <f t="shared" ca="1" si="19"/>
        <v/>
      </c>
      <c r="AM153" s="4"/>
      <c r="AN153" s="4" t="s">
        <v>2017</v>
      </c>
    </row>
    <row r="154" spans="1:40" ht="33.9" customHeight="1" x14ac:dyDescent="0.2">
      <c r="A154" s="17">
        <v>144</v>
      </c>
      <c r="B154" s="17" t="s">
        <v>2294</v>
      </c>
      <c r="C154" s="22">
        <v>45348</v>
      </c>
      <c r="D154" s="2" t="s">
        <v>1246</v>
      </c>
      <c r="E154" s="2" t="s">
        <v>1247</v>
      </c>
      <c r="F154" s="2" t="s">
        <v>1248</v>
      </c>
      <c r="G154" s="2" t="s">
        <v>1710</v>
      </c>
      <c r="H154" s="3">
        <v>43912</v>
      </c>
      <c r="I154" s="1" t="s">
        <v>1249</v>
      </c>
      <c r="J154" s="1" t="s">
        <v>1795</v>
      </c>
      <c r="K154" s="1">
        <v>4082</v>
      </c>
      <c r="L154" s="2" t="s">
        <v>1250</v>
      </c>
      <c r="M154" s="2" t="s">
        <v>2195</v>
      </c>
      <c r="N154" s="2" t="s">
        <v>1347</v>
      </c>
      <c r="O154" s="4" t="s">
        <v>1424</v>
      </c>
      <c r="P154" s="2" t="s">
        <v>1251</v>
      </c>
      <c r="Q154" s="1" t="s">
        <v>917</v>
      </c>
      <c r="R154" s="1" t="s">
        <v>2095</v>
      </c>
      <c r="S154" s="2" t="s">
        <v>1573</v>
      </c>
      <c r="T154" s="1" t="s">
        <v>432</v>
      </c>
      <c r="U154" s="1"/>
      <c r="V154" s="1"/>
      <c r="W154" s="1"/>
      <c r="X154" s="2" t="s">
        <v>1437</v>
      </c>
      <c r="Y154" s="2" t="s">
        <v>1797</v>
      </c>
      <c r="Z154" s="2" t="s">
        <v>2387</v>
      </c>
      <c r="AA154" s="4"/>
      <c r="AB154" s="4"/>
      <c r="AC154" s="4"/>
      <c r="AD154" s="4"/>
      <c r="AE154" s="4"/>
      <c r="AF154" s="4"/>
      <c r="AG154" s="4"/>
      <c r="AH154" s="17" t="s">
        <v>432</v>
      </c>
      <c r="AI154" s="22">
        <v>45366</v>
      </c>
      <c r="AJ154" s="31">
        <f t="shared" si="18"/>
        <v>46461</v>
      </c>
      <c r="AK154" s="30" t="str">
        <f t="shared" ca="1" si="20"/>
        <v>OK</v>
      </c>
      <c r="AL154" s="4" t="str">
        <f t="shared" ca="1" si="19"/>
        <v/>
      </c>
      <c r="AM154" s="4"/>
      <c r="AN154" s="4"/>
    </row>
    <row r="155" spans="1:40" ht="33.9" customHeight="1" x14ac:dyDescent="0.2">
      <c r="A155" s="17">
        <v>145</v>
      </c>
      <c r="B155" s="17" t="s">
        <v>2137</v>
      </c>
      <c r="C155" s="22">
        <v>45336</v>
      </c>
      <c r="D155" s="2" t="s">
        <v>1438</v>
      </c>
      <c r="E155" s="2" t="s">
        <v>1429</v>
      </c>
      <c r="F155" s="2" t="s">
        <v>2183</v>
      </c>
      <c r="G155" s="2" t="s">
        <v>1709</v>
      </c>
      <c r="H155" s="3" t="s">
        <v>1798</v>
      </c>
      <c r="I155" s="1" t="s">
        <v>1430</v>
      </c>
      <c r="J155" s="1" t="s">
        <v>1799</v>
      </c>
      <c r="K155" s="1">
        <v>1704</v>
      </c>
      <c r="L155" s="2" t="s">
        <v>1431</v>
      </c>
      <c r="M155" s="2" t="s">
        <v>1432</v>
      </c>
      <c r="N155" s="2" t="s">
        <v>1433</v>
      </c>
      <c r="O155" s="4" t="s">
        <v>1434</v>
      </c>
      <c r="P155" s="2" t="s">
        <v>1435</v>
      </c>
      <c r="Q155" s="1" t="s">
        <v>918</v>
      </c>
      <c r="R155" s="1" t="s">
        <v>2096</v>
      </c>
      <c r="S155" s="2" t="s">
        <v>1573</v>
      </c>
      <c r="T155" s="1" t="s">
        <v>432</v>
      </c>
      <c r="U155" s="1"/>
      <c r="V155" s="1"/>
      <c r="W155" s="1"/>
      <c r="X155" s="2" t="s">
        <v>1522</v>
      </c>
      <c r="Y155" s="2" t="s">
        <v>1796</v>
      </c>
      <c r="Z155" s="2" t="s">
        <v>2138</v>
      </c>
      <c r="AA155" s="2" t="s">
        <v>2388</v>
      </c>
      <c r="AB155" s="4"/>
      <c r="AC155" s="4"/>
      <c r="AD155" s="4"/>
      <c r="AE155" s="4"/>
      <c r="AF155" s="4"/>
      <c r="AG155" s="4"/>
      <c r="AH155" s="17" t="s">
        <v>1436</v>
      </c>
      <c r="AI155" s="22">
        <v>45366</v>
      </c>
      <c r="AJ155" s="31">
        <f t="shared" si="18"/>
        <v>46461</v>
      </c>
      <c r="AK155" s="30" t="str">
        <f t="shared" ca="1" si="20"/>
        <v>OK</v>
      </c>
      <c r="AL155" s="4" t="str">
        <f t="shared" ca="1" si="19"/>
        <v/>
      </c>
      <c r="AM155" s="4"/>
      <c r="AN155" s="4"/>
    </row>
    <row r="156" spans="1:40" ht="33.9" customHeight="1" x14ac:dyDescent="0.2">
      <c r="A156" s="17">
        <v>146</v>
      </c>
      <c r="B156" s="17" t="s">
        <v>1572</v>
      </c>
      <c r="C156" s="22">
        <v>43189</v>
      </c>
      <c r="D156" s="2" t="s">
        <v>1511</v>
      </c>
      <c r="E156" s="2" t="s">
        <v>1512</v>
      </c>
      <c r="F156" s="2" t="s">
        <v>1513</v>
      </c>
      <c r="G156" s="2" t="s">
        <v>1514</v>
      </c>
      <c r="H156" s="3">
        <v>42016</v>
      </c>
      <c r="I156" s="1" t="s">
        <v>521</v>
      </c>
      <c r="J156" s="1" t="s">
        <v>1515</v>
      </c>
      <c r="K156" s="1">
        <v>2234</v>
      </c>
      <c r="L156" s="2" t="s">
        <v>1516</v>
      </c>
      <c r="M156" s="2" t="s">
        <v>1517</v>
      </c>
      <c r="N156" s="2" t="s">
        <v>1518</v>
      </c>
      <c r="O156" s="4" t="s">
        <v>1519</v>
      </c>
      <c r="P156" s="2" t="s">
        <v>1520</v>
      </c>
      <c r="Q156" s="1" t="s">
        <v>918</v>
      </c>
      <c r="R156" s="1" t="s">
        <v>1521</v>
      </c>
      <c r="S156" s="2" t="s">
        <v>1577</v>
      </c>
      <c r="T156" s="1" t="s">
        <v>432</v>
      </c>
      <c r="U156" s="1"/>
      <c r="V156" s="1"/>
      <c r="W156" s="1"/>
      <c r="X156" s="2" t="s">
        <v>1537</v>
      </c>
      <c r="Y156" s="4" t="s">
        <v>1847</v>
      </c>
      <c r="Z156" s="4"/>
      <c r="AA156" s="4"/>
      <c r="AB156" s="4"/>
      <c r="AC156" s="4"/>
      <c r="AD156" s="4"/>
      <c r="AE156" s="4"/>
      <c r="AF156" s="4"/>
      <c r="AG156" s="4"/>
      <c r="AH156" s="17"/>
      <c r="AI156" s="28">
        <v>43189</v>
      </c>
      <c r="AJ156" s="31">
        <f t="shared" si="18"/>
        <v>44285</v>
      </c>
      <c r="AK156" s="30" t="str">
        <f t="shared" ca="1" si="20"/>
        <v>抹消</v>
      </c>
      <c r="AL156" s="4" t="str">
        <f t="shared" ca="1" si="19"/>
        <v/>
      </c>
      <c r="AM156" s="4"/>
      <c r="AN156" s="4" t="s">
        <v>1848</v>
      </c>
    </row>
    <row r="157" spans="1:40" ht="33.9" customHeight="1" x14ac:dyDescent="0.2">
      <c r="A157" s="17">
        <v>147</v>
      </c>
      <c r="B157" s="17" t="s">
        <v>1873</v>
      </c>
      <c r="C157" s="22">
        <v>43237</v>
      </c>
      <c r="D157" s="2" t="s">
        <v>1527</v>
      </c>
      <c r="E157" s="2" t="s">
        <v>1528</v>
      </c>
      <c r="F157" s="73" t="s">
        <v>1548</v>
      </c>
      <c r="G157" s="2" t="s">
        <v>1529</v>
      </c>
      <c r="H157" s="3">
        <v>42139</v>
      </c>
      <c r="I157" s="1" t="s">
        <v>1530</v>
      </c>
      <c r="J157" s="1"/>
      <c r="K157" s="1">
        <v>56323</v>
      </c>
      <c r="L157" s="2" t="s">
        <v>1531</v>
      </c>
      <c r="M157" s="2" t="s">
        <v>1532</v>
      </c>
      <c r="N157" s="2" t="s">
        <v>1533</v>
      </c>
      <c r="O157" s="4" t="s">
        <v>1534</v>
      </c>
      <c r="P157" s="2" t="s">
        <v>1535</v>
      </c>
      <c r="Q157" s="1" t="s">
        <v>917</v>
      </c>
      <c r="R157" s="1" t="s">
        <v>1536</v>
      </c>
      <c r="S157" s="2" t="s">
        <v>861</v>
      </c>
      <c r="T157" s="1" t="s">
        <v>432</v>
      </c>
      <c r="U157" s="1"/>
      <c r="V157" s="1"/>
      <c r="W157" s="1"/>
      <c r="X157" s="2" t="s">
        <v>1541</v>
      </c>
      <c r="Y157" s="2" t="s">
        <v>1885</v>
      </c>
      <c r="Z157" s="4"/>
      <c r="AA157" s="4"/>
      <c r="AB157" s="4"/>
      <c r="AC157" s="4"/>
      <c r="AD157" s="4"/>
      <c r="AE157" s="4"/>
      <c r="AF157" s="4"/>
      <c r="AG157" s="4"/>
      <c r="AH157" s="17"/>
      <c r="AI157" s="28">
        <v>43249</v>
      </c>
      <c r="AJ157" s="31">
        <f t="shared" si="18"/>
        <v>44345</v>
      </c>
      <c r="AK157" s="30" t="str">
        <f t="shared" ca="1" si="20"/>
        <v>抹消</v>
      </c>
      <c r="AL157" s="4" t="str">
        <f t="shared" ca="1" si="19"/>
        <v/>
      </c>
      <c r="AM157" s="4"/>
      <c r="AN157" s="4" t="s">
        <v>1883</v>
      </c>
    </row>
    <row r="158" spans="1:40" ht="33.9" customHeight="1" x14ac:dyDescent="0.2">
      <c r="A158" s="17">
        <v>148</v>
      </c>
      <c r="B158" s="17" t="s">
        <v>1874</v>
      </c>
      <c r="C158" s="22">
        <v>43237</v>
      </c>
      <c r="D158" s="2" t="s">
        <v>33</v>
      </c>
      <c r="E158" s="2" t="s">
        <v>1538</v>
      </c>
      <c r="F158" s="73" t="s">
        <v>1549</v>
      </c>
      <c r="G158" s="2" t="s">
        <v>1529</v>
      </c>
      <c r="H158" s="3">
        <v>42139</v>
      </c>
      <c r="I158" s="1" t="s">
        <v>34</v>
      </c>
      <c r="J158" s="1"/>
      <c r="K158" s="1">
        <v>56323</v>
      </c>
      <c r="L158" s="2" t="s">
        <v>1531</v>
      </c>
      <c r="M158" s="2" t="s">
        <v>1532</v>
      </c>
      <c r="N158" s="2" t="s">
        <v>1533</v>
      </c>
      <c r="O158" s="4" t="s">
        <v>1534</v>
      </c>
      <c r="P158" s="2" t="s">
        <v>1539</v>
      </c>
      <c r="Q158" s="1" t="s">
        <v>918</v>
      </c>
      <c r="R158" s="1" t="s">
        <v>1540</v>
      </c>
      <c r="S158" s="2" t="s">
        <v>861</v>
      </c>
      <c r="T158" s="1" t="s">
        <v>432</v>
      </c>
      <c r="U158" s="1"/>
      <c r="V158" s="1"/>
      <c r="W158" s="1"/>
      <c r="X158" s="2" t="s">
        <v>1546</v>
      </c>
      <c r="Y158" s="2" t="s">
        <v>1886</v>
      </c>
      <c r="Z158" s="4"/>
      <c r="AA158" s="4"/>
      <c r="AB158" s="4"/>
      <c r="AC158" s="4"/>
      <c r="AD158" s="4"/>
      <c r="AE158" s="4"/>
      <c r="AF158" s="4"/>
      <c r="AG158" s="4"/>
      <c r="AH158" s="17"/>
      <c r="AI158" s="28">
        <v>43249</v>
      </c>
      <c r="AJ158" s="31">
        <f t="shared" si="18"/>
        <v>44345</v>
      </c>
      <c r="AK158" s="30" t="str">
        <f t="shared" ca="1" si="20"/>
        <v>抹消</v>
      </c>
      <c r="AL158" s="4" t="str">
        <f t="shared" ca="1" si="19"/>
        <v/>
      </c>
      <c r="AM158" s="4"/>
      <c r="AN158" s="4" t="s">
        <v>1884</v>
      </c>
    </row>
    <row r="159" spans="1:40" ht="33.9" customHeight="1" x14ac:dyDescent="0.2">
      <c r="A159" s="17">
        <v>149</v>
      </c>
      <c r="B159" s="17" t="s">
        <v>1875</v>
      </c>
      <c r="C159" s="22">
        <v>43237</v>
      </c>
      <c r="D159" s="2" t="s">
        <v>1542</v>
      </c>
      <c r="E159" s="2" t="s">
        <v>1543</v>
      </c>
      <c r="F159" s="73" t="s">
        <v>1549</v>
      </c>
      <c r="G159" s="2" t="s">
        <v>1529</v>
      </c>
      <c r="H159" s="3">
        <v>42139</v>
      </c>
      <c r="I159" s="1" t="s">
        <v>34</v>
      </c>
      <c r="J159" s="1"/>
      <c r="K159" s="1">
        <v>56323</v>
      </c>
      <c r="L159" s="2" t="s">
        <v>1531</v>
      </c>
      <c r="M159" s="2" t="s">
        <v>1532</v>
      </c>
      <c r="N159" s="2" t="s">
        <v>1533</v>
      </c>
      <c r="O159" s="4" t="s">
        <v>1534</v>
      </c>
      <c r="P159" s="2" t="s">
        <v>1544</v>
      </c>
      <c r="Q159" s="1" t="s">
        <v>918</v>
      </c>
      <c r="R159" s="1" t="s">
        <v>1545</v>
      </c>
      <c r="S159" s="2" t="s">
        <v>861</v>
      </c>
      <c r="T159" s="1" t="s">
        <v>432</v>
      </c>
      <c r="U159" s="1"/>
      <c r="V159" s="1"/>
      <c r="W159" s="1"/>
      <c r="X159" s="2" t="s">
        <v>1547</v>
      </c>
      <c r="Y159" s="2" t="s">
        <v>1887</v>
      </c>
      <c r="Z159" s="4"/>
      <c r="AA159" s="4"/>
      <c r="AB159" s="4"/>
      <c r="AC159" s="4"/>
      <c r="AD159" s="4"/>
      <c r="AE159" s="4"/>
      <c r="AF159" s="4"/>
      <c r="AG159" s="4"/>
      <c r="AH159" s="17"/>
      <c r="AI159" s="28">
        <v>43249</v>
      </c>
      <c r="AJ159" s="31">
        <f t="shared" si="18"/>
        <v>44345</v>
      </c>
      <c r="AK159" s="30" t="str">
        <f t="shared" ca="1" si="20"/>
        <v>抹消</v>
      </c>
      <c r="AL159" s="4" t="str">
        <f t="shared" ca="1" si="19"/>
        <v/>
      </c>
      <c r="AM159" s="4"/>
      <c r="AN159" s="4" t="s">
        <v>1883</v>
      </c>
    </row>
    <row r="160" spans="1:40" ht="33.9" customHeight="1" x14ac:dyDescent="0.2">
      <c r="A160" s="17">
        <v>150</v>
      </c>
      <c r="B160" s="17" t="s">
        <v>2295</v>
      </c>
      <c r="C160" s="22">
        <v>45341</v>
      </c>
      <c r="D160" s="2" t="s">
        <v>1584</v>
      </c>
      <c r="E160" s="2" t="s">
        <v>1585</v>
      </c>
      <c r="F160" s="2" t="s">
        <v>2184</v>
      </c>
      <c r="G160" s="2" t="s">
        <v>1586</v>
      </c>
      <c r="H160" s="3">
        <v>44536</v>
      </c>
      <c r="I160" s="1" t="s">
        <v>521</v>
      </c>
      <c r="J160" s="1" t="s">
        <v>2296</v>
      </c>
      <c r="K160" s="5" t="s">
        <v>1589</v>
      </c>
      <c r="L160" s="2" t="s">
        <v>728</v>
      </c>
      <c r="M160" s="2" t="s">
        <v>1903</v>
      </c>
      <c r="N160" s="2" t="s">
        <v>1601</v>
      </c>
      <c r="O160" s="4" t="s">
        <v>1598</v>
      </c>
      <c r="P160" s="4" t="s">
        <v>1596</v>
      </c>
      <c r="Q160" s="1" t="s">
        <v>917</v>
      </c>
      <c r="R160" s="1" t="s">
        <v>2097</v>
      </c>
      <c r="S160" s="2" t="s">
        <v>1579</v>
      </c>
      <c r="T160" s="1" t="s">
        <v>432</v>
      </c>
      <c r="U160" s="1"/>
      <c r="V160" s="1"/>
      <c r="W160" s="1"/>
      <c r="X160" s="2" t="s">
        <v>1626</v>
      </c>
      <c r="Y160" s="2" t="s">
        <v>1904</v>
      </c>
      <c r="Z160" s="2" t="s">
        <v>2389</v>
      </c>
      <c r="AA160" s="4"/>
      <c r="AB160" s="4"/>
      <c r="AC160" s="4"/>
      <c r="AD160" s="4"/>
      <c r="AE160" s="4"/>
      <c r="AF160" s="4"/>
      <c r="AG160" s="4"/>
      <c r="AH160" s="17" t="s">
        <v>432</v>
      </c>
      <c r="AI160" s="22">
        <v>45366</v>
      </c>
      <c r="AJ160" s="31">
        <f t="shared" si="18"/>
        <v>46461</v>
      </c>
      <c r="AK160" s="30" t="str">
        <f t="shared" ca="1" si="20"/>
        <v>OK</v>
      </c>
      <c r="AL160" s="4" t="str">
        <f t="shared" ca="1" si="19"/>
        <v/>
      </c>
      <c r="AM160" s="4"/>
      <c r="AN160" s="4"/>
    </row>
    <row r="161" spans="1:41" ht="33.9" customHeight="1" x14ac:dyDescent="0.2">
      <c r="A161" s="17">
        <v>151</v>
      </c>
      <c r="B161" s="17" t="s">
        <v>1876</v>
      </c>
      <c r="C161" s="22">
        <v>43312</v>
      </c>
      <c r="D161" s="2" t="s">
        <v>1593</v>
      </c>
      <c r="E161" s="2" t="s">
        <v>1594</v>
      </c>
      <c r="F161" s="2" t="s">
        <v>1587</v>
      </c>
      <c r="G161" s="2" t="s">
        <v>1586</v>
      </c>
      <c r="H161" s="3">
        <v>42710</v>
      </c>
      <c r="I161" s="1" t="s">
        <v>521</v>
      </c>
      <c r="J161" s="1" t="s">
        <v>1588</v>
      </c>
      <c r="K161" s="5" t="s">
        <v>1589</v>
      </c>
      <c r="L161" s="2" t="s">
        <v>1590</v>
      </c>
      <c r="M161" s="2" t="s">
        <v>1591</v>
      </c>
      <c r="N161" s="2" t="s">
        <v>1601</v>
      </c>
      <c r="O161" s="4" t="s">
        <v>1592</v>
      </c>
      <c r="P161" s="4" t="s">
        <v>1595</v>
      </c>
      <c r="Q161" s="1" t="s">
        <v>917</v>
      </c>
      <c r="R161" s="1" t="s">
        <v>1597</v>
      </c>
      <c r="S161" s="2" t="s">
        <v>1767</v>
      </c>
      <c r="T161" s="1" t="s">
        <v>432</v>
      </c>
      <c r="U161" s="1"/>
      <c r="V161" s="1"/>
      <c r="W161" s="1"/>
      <c r="X161" s="2" t="s">
        <v>1627</v>
      </c>
      <c r="Y161" s="4"/>
      <c r="Z161" s="4"/>
      <c r="AA161" s="4"/>
      <c r="AB161" s="4"/>
      <c r="AC161" s="4"/>
      <c r="AD161" s="4"/>
      <c r="AE161" s="4"/>
      <c r="AF161" s="4"/>
      <c r="AG161" s="4"/>
      <c r="AH161" s="17"/>
      <c r="AI161" s="28">
        <v>43320</v>
      </c>
      <c r="AJ161" s="31">
        <f t="shared" si="18"/>
        <v>44416</v>
      </c>
      <c r="AK161" s="30" t="str">
        <f ca="1">IF(AH161="","抹消",IF((TODAY()-AI161-365*3)&gt;0,"抹消手続き",
IF((TODAY()-AI161-365*3+7*12)&gt;0,"要連絡","OK")))</f>
        <v>抹消</v>
      </c>
      <c r="AL161" s="4" t="str">
        <f t="shared" ca="1" si="19"/>
        <v/>
      </c>
      <c r="AM161" s="4"/>
      <c r="AN161" s="2" t="s">
        <v>1901</v>
      </c>
    </row>
    <row r="162" spans="1:41" ht="33.9" customHeight="1" x14ac:dyDescent="0.2">
      <c r="A162" s="17">
        <v>152</v>
      </c>
      <c r="B162" s="17" t="s">
        <v>1923</v>
      </c>
      <c r="C162" s="22">
        <v>44620</v>
      </c>
      <c r="D162" s="2" t="s">
        <v>1617</v>
      </c>
      <c r="E162" s="2" t="s">
        <v>1618</v>
      </c>
      <c r="F162" s="2" t="s">
        <v>2185</v>
      </c>
      <c r="G162" s="2" t="s">
        <v>1619</v>
      </c>
      <c r="H162" s="3">
        <v>43080</v>
      </c>
      <c r="I162" s="1" t="s">
        <v>521</v>
      </c>
      <c r="J162" s="1" t="s">
        <v>1620</v>
      </c>
      <c r="K162" s="75" t="s">
        <v>1621</v>
      </c>
      <c r="L162" s="2" t="s">
        <v>1622</v>
      </c>
      <c r="M162" s="2" t="s">
        <v>1623</v>
      </c>
      <c r="N162" s="2" t="s">
        <v>1628</v>
      </c>
      <c r="O162" s="4" t="s">
        <v>1629</v>
      </c>
      <c r="P162" s="4" t="s">
        <v>1624</v>
      </c>
      <c r="Q162" s="1" t="s">
        <v>917</v>
      </c>
      <c r="R162" s="1" t="s">
        <v>2098</v>
      </c>
      <c r="S162" s="2" t="s">
        <v>1924</v>
      </c>
      <c r="T162" s="1"/>
      <c r="U162" s="1" t="s">
        <v>432</v>
      </c>
      <c r="V162" s="1"/>
      <c r="W162" s="1"/>
      <c r="X162" s="2" t="s">
        <v>1630</v>
      </c>
      <c r="Y162" s="2" t="s">
        <v>1925</v>
      </c>
      <c r="Z162" s="4" t="s">
        <v>2283</v>
      </c>
      <c r="AA162" s="4"/>
      <c r="AB162" s="4"/>
      <c r="AC162" s="4"/>
      <c r="AD162" s="4"/>
      <c r="AE162" s="4"/>
      <c r="AF162" s="4"/>
      <c r="AG162" s="4"/>
      <c r="AH162" s="17"/>
      <c r="AI162" s="28">
        <v>44621</v>
      </c>
      <c r="AJ162" s="31">
        <f t="shared" si="18"/>
        <v>45717</v>
      </c>
      <c r="AK162" s="30" t="str">
        <f t="shared" ca="1" si="20"/>
        <v>抹消</v>
      </c>
      <c r="AL162" s="4" t="str">
        <f t="shared" ca="1" si="19"/>
        <v/>
      </c>
      <c r="AM162" s="4"/>
      <c r="AN162" s="4"/>
    </row>
    <row r="163" spans="1:41" ht="33.9" customHeight="1" x14ac:dyDescent="0.2">
      <c r="A163" s="17">
        <v>153</v>
      </c>
      <c r="B163" s="17" t="s">
        <v>1960</v>
      </c>
      <c r="C163" s="22">
        <v>43616</v>
      </c>
      <c r="D163" s="2" t="s">
        <v>1656</v>
      </c>
      <c r="E163" s="2" t="s">
        <v>1657</v>
      </c>
      <c r="F163" s="2" t="s">
        <v>1649</v>
      </c>
      <c r="G163" s="2" t="s">
        <v>1650</v>
      </c>
      <c r="H163" s="3">
        <v>42856</v>
      </c>
      <c r="I163" s="1" t="s">
        <v>521</v>
      </c>
      <c r="J163" s="1" t="s">
        <v>1620</v>
      </c>
      <c r="K163" s="1">
        <v>5249</v>
      </c>
      <c r="L163" s="2" t="s">
        <v>1651</v>
      </c>
      <c r="M163" s="2" t="s">
        <v>1652</v>
      </c>
      <c r="N163" s="2" t="s">
        <v>1680</v>
      </c>
      <c r="O163" s="4" t="s">
        <v>1681</v>
      </c>
      <c r="P163" s="9" t="s">
        <v>1658</v>
      </c>
      <c r="Q163" s="1" t="s">
        <v>918</v>
      </c>
      <c r="R163" s="1" t="s">
        <v>1659</v>
      </c>
      <c r="S163" s="2" t="s">
        <v>1655</v>
      </c>
      <c r="T163" s="1" t="s">
        <v>432</v>
      </c>
      <c r="U163" s="1"/>
      <c r="V163" s="1"/>
      <c r="W163" s="1"/>
      <c r="X163" s="2" t="s">
        <v>1665</v>
      </c>
      <c r="Y163" s="4"/>
      <c r="Z163" s="4"/>
      <c r="AA163" s="4"/>
      <c r="AB163" s="4"/>
      <c r="AC163" s="4"/>
      <c r="AD163" s="4"/>
      <c r="AE163" s="4"/>
      <c r="AF163" s="4"/>
      <c r="AG163" s="4"/>
      <c r="AH163" s="17"/>
      <c r="AI163" s="28">
        <v>43628</v>
      </c>
      <c r="AJ163" s="31">
        <f t="shared" si="18"/>
        <v>44724</v>
      </c>
      <c r="AK163" s="30" t="str">
        <f ca="1">IF(AH163="","抹消",IF((TODAY()-AI163-365*3)&gt;0,"抹消手続き",
IF((TODAY()-AI163-365*3+7*12)&gt;0,"要連絡","OK")))</f>
        <v>抹消</v>
      </c>
      <c r="AL163" s="4" t="str">
        <f t="shared" ca="1" si="19"/>
        <v/>
      </c>
      <c r="AM163" s="4"/>
      <c r="AN163" s="4" t="s">
        <v>1954</v>
      </c>
    </row>
    <row r="164" spans="1:41" ht="33.9" customHeight="1" x14ac:dyDescent="0.2">
      <c r="A164" s="17">
        <v>154</v>
      </c>
      <c r="B164" s="76" t="s">
        <v>1877</v>
      </c>
      <c r="C164" s="22">
        <v>43616</v>
      </c>
      <c r="D164" s="2" t="s">
        <v>1647</v>
      </c>
      <c r="E164" s="2" t="s">
        <v>1648</v>
      </c>
      <c r="F164" s="2" t="s">
        <v>1649</v>
      </c>
      <c r="G164" s="2" t="s">
        <v>1650</v>
      </c>
      <c r="H164" s="3">
        <v>42856</v>
      </c>
      <c r="I164" s="1" t="s">
        <v>521</v>
      </c>
      <c r="J164" s="1" t="s">
        <v>1620</v>
      </c>
      <c r="K164" s="1">
        <v>5249</v>
      </c>
      <c r="L164" s="2" t="s">
        <v>1651</v>
      </c>
      <c r="M164" s="2" t="s">
        <v>1652</v>
      </c>
      <c r="N164" s="2" t="s">
        <v>1680</v>
      </c>
      <c r="O164" s="4" t="s">
        <v>1681</v>
      </c>
      <c r="P164" s="9" t="s">
        <v>1653</v>
      </c>
      <c r="Q164" s="1" t="s">
        <v>917</v>
      </c>
      <c r="R164" s="1" t="s">
        <v>1654</v>
      </c>
      <c r="S164" s="2" t="s">
        <v>1655</v>
      </c>
      <c r="T164" s="1" t="s">
        <v>432</v>
      </c>
      <c r="U164" s="1"/>
      <c r="V164" s="1"/>
      <c r="W164" s="1"/>
      <c r="X164" s="2" t="s">
        <v>1666</v>
      </c>
      <c r="Y164" s="4"/>
      <c r="Z164" s="4"/>
      <c r="AA164" s="4"/>
      <c r="AB164" s="4"/>
      <c r="AC164" s="4"/>
      <c r="AD164" s="4"/>
      <c r="AE164" s="4"/>
      <c r="AF164" s="4"/>
      <c r="AG164" s="4"/>
      <c r="AH164" s="17"/>
      <c r="AI164" s="28">
        <v>43628</v>
      </c>
      <c r="AJ164" s="31">
        <f t="shared" si="18"/>
        <v>44724</v>
      </c>
      <c r="AK164" s="30" t="str">
        <f t="shared" ca="1" si="20"/>
        <v>抹消</v>
      </c>
      <c r="AL164" s="4" t="str">
        <f t="shared" ca="1" si="19"/>
        <v/>
      </c>
      <c r="AM164" s="4"/>
      <c r="AN164" s="4" t="s">
        <v>1954</v>
      </c>
    </row>
    <row r="165" spans="1:41" ht="33.9" customHeight="1" x14ac:dyDescent="0.2">
      <c r="A165" s="17">
        <v>155</v>
      </c>
      <c r="B165" s="17" t="s">
        <v>1878</v>
      </c>
      <c r="C165" s="22">
        <v>43622</v>
      </c>
      <c r="D165" s="2" t="s">
        <v>1660</v>
      </c>
      <c r="E165" s="2" t="s">
        <v>1661</v>
      </c>
      <c r="F165" s="2" t="s">
        <v>1649</v>
      </c>
      <c r="G165" s="2" t="s">
        <v>1650</v>
      </c>
      <c r="H165" s="3">
        <v>42856</v>
      </c>
      <c r="I165" s="1" t="s">
        <v>521</v>
      </c>
      <c r="J165" s="1" t="s">
        <v>1189</v>
      </c>
      <c r="K165" s="1">
        <v>5249</v>
      </c>
      <c r="L165" s="2" t="s">
        <v>1651</v>
      </c>
      <c r="M165" s="2" t="s">
        <v>1652</v>
      </c>
      <c r="N165" s="2" t="s">
        <v>1680</v>
      </c>
      <c r="O165" s="4" t="s">
        <v>1681</v>
      </c>
      <c r="P165" s="9" t="s">
        <v>1662</v>
      </c>
      <c r="Q165" s="1" t="s">
        <v>918</v>
      </c>
      <c r="R165" s="1" t="s">
        <v>1663</v>
      </c>
      <c r="S165" s="2" t="s">
        <v>1664</v>
      </c>
      <c r="T165" s="1" t="s">
        <v>432</v>
      </c>
      <c r="U165" s="1"/>
      <c r="V165" s="1"/>
      <c r="W165" s="1"/>
      <c r="X165" s="2" t="s">
        <v>1667</v>
      </c>
      <c r="Y165" s="4"/>
      <c r="Z165" s="4"/>
      <c r="AA165" s="4"/>
      <c r="AB165" s="4"/>
      <c r="AC165" s="4"/>
      <c r="AD165" s="4"/>
      <c r="AE165" s="4"/>
      <c r="AF165" s="4"/>
      <c r="AG165" s="4"/>
      <c r="AH165" s="17"/>
      <c r="AI165" s="28">
        <v>43628</v>
      </c>
      <c r="AJ165" s="31">
        <f t="shared" si="18"/>
        <v>44724</v>
      </c>
      <c r="AK165" s="30" t="str">
        <f t="shared" ca="1" si="20"/>
        <v>抹消</v>
      </c>
      <c r="AL165" s="4" t="str">
        <f t="shared" ca="1" si="19"/>
        <v/>
      </c>
      <c r="AM165" s="4"/>
      <c r="AN165" s="4" t="s">
        <v>1955</v>
      </c>
    </row>
    <row r="166" spans="1:41" ht="33.9" customHeight="1" x14ac:dyDescent="0.2">
      <c r="A166" s="17">
        <v>156</v>
      </c>
      <c r="B166" s="17" t="s">
        <v>1879</v>
      </c>
      <c r="C166" s="22">
        <v>43739</v>
      </c>
      <c r="D166" s="2" t="s">
        <v>1671</v>
      </c>
      <c r="E166" s="2" t="s">
        <v>1672</v>
      </c>
      <c r="F166" s="2" t="s">
        <v>1649</v>
      </c>
      <c r="G166" s="2" t="s">
        <v>1650</v>
      </c>
      <c r="H166" s="3">
        <v>42856</v>
      </c>
      <c r="I166" s="1" t="s">
        <v>521</v>
      </c>
      <c r="J166" s="1" t="s">
        <v>1189</v>
      </c>
      <c r="K166" s="1">
        <v>5249</v>
      </c>
      <c r="L166" s="2" t="s">
        <v>1651</v>
      </c>
      <c r="M166" s="2" t="s">
        <v>1652</v>
      </c>
      <c r="N166" s="2" t="s">
        <v>1680</v>
      </c>
      <c r="O166" s="4" t="s">
        <v>1681</v>
      </c>
      <c r="P166" s="9" t="s">
        <v>1673</v>
      </c>
      <c r="Q166" s="1" t="s">
        <v>918</v>
      </c>
      <c r="R166" s="1" t="s">
        <v>1674</v>
      </c>
      <c r="S166" s="2" t="s">
        <v>1575</v>
      </c>
      <c r="T166" s="1" t="s">
        <v>1675</v>
      </c>
      <c r="U166" s="1"/>
      <c r="V166" s="1"/>
      <c r="W166" s="1"/>
      <c r="X166" s="2" t="s">
        <v>1679</v>
      </c>
      <c r="Y166" s="4"/>
      <c r="Z166" s="4"/>
      <c r="AA166" s="4"/>
      <c r="AB166" s="4"/>
      <c r="AC166" s="4"/>
      <c r="AD166" s="4"/>
      <c r="AE166" s="4"/>
      <c r="AF166" s="4"/>
      <c r="AG166" s="4"/>
      <c r="AH166" s="17"/>
      <c r="AI166" s="28">
        <v>43746</v>
      </c>
      <c r="AJ166" s="31">
        <f t="shared" ref="AJ166:AJ171" si="21">DATE(YEAR(AI166)+3,MONTH(AI166),DAY(AI166))</f>
        <v>44842</v>
      </c>
      <c r="AK166" s="30" t="str">
        <f t="shared" ref="AK166:AK171" ca="1" si="22">IF(AH166="","抹消",IF((TODAY()-AI166-365*3)&gt;0,"抹消手続き",
IF((TODAY()-AI166-365*3+7*12)&gt;0,"要連絡","OK")))</f>
        <v>抹消</v>
      </c>
      <c r="AL166" s="4"/>
      <c r="AM166" s="4"/>
      <c r="AN166" s="4"/>
    </row>
    <row r="167" spans="1:41" ht="33.9" customHeight="1" x14ac:dyDescent="0.2">
      <c r="A167" s="17">
        <v>157</v>
      </c>
      <c r="B167" s="17" t="s">
        <v>1880</v>
      </c>
      <c r="C167" s="22">
        <v>43811</v>
      </c>
      <c r="D167" s="2" t="s">
        <v>1682</v>
      </c>
      <c r="E167" s="2" t="s">
        <v>1683</v>
      </c>
      <c r="F167" s="2" t="s">
        <v>1684</v>
      </c>
      <c r="G167" s="2" t="s">
        <v>1711</v>
      </c>
      <c r="H167" s="3">
        <v>43498</v>
      </c>
      <c r="I167" s="1" t="s">
        <v>1712</v>
      </c>
      <c r="J167" s="1" t="s">
        <v>1713</v>
      </c>
      <c r="K167" s="1">
        <v>3932</v>
      </c>
      <c r="L167" s="2" t="s">
        <v>1714</v>
      </c>
      <c r="M167" s="2" t="s">
        <v>1715</v>
      </c>
      <c r="N167" s="2" t="s">
        <v>1716</v>
      </c>
      <c r="O167" s="4" t="s">
        <v>1717</v>
      </c>
      <c r="P167" s="9" t="s">
        <v>451</v>
      </c>
      <c r="Q167" s="1" t="s">
        <v>917</v>
      </c>
      <c r="R167" s="1" t="s">
        <v>1718</v>
      </c>
      <c r="S167" s="2" t="s">
        <v>1719</v>
      </c>
      <c r="T167" s="1" t="s">
        <v>432</v>
      </c>
      <c r="U167" s="1"/>
      <c r="V167" s="1"/>
      <c r="W167" s="1"/>
      <c r="X167" s="2" t="s">
        <v>1720</v>
      </c>
      <c r="Y167" s="4"/>
      <c r="Z167" s="4"/>
      <c r="AA167" s="4"/>
      <c r="AB167" s="4"/>
      <c r="AC167" s="4"/>
      <c r="AD167" s="4"/>
      <c r="AE167" s="4"/>
      <c r="AF167" s="4"/>
      <c r="AG167" s="4"/>
      <c r="AH167" s="17"/>
      <c r="AI167" s="28">
        <v>43815</v>
      </c>
      <c r="AJ167" s="31">
        <f t="shared" si="21"/>
        <v>44911</v>
      </c>
      <c r="AK167" s="30" t="str">
        <f t="shared" ca="1" si="22"/>
        <v>抹消</v>
      </c>
      <c r="AL167" s="4"/>
      <c r="AM167" s="4"/>
      <c r="AN167" s="4"/>
    </row>
    <row r="168" spans="1:41" ht="33.9" customHeight="1" x14ac:dyDescent="0.2">
      <c r="A168" s="17">
        <v>158</v>
      </c>
      <c r="B168" s="17" t="s">
        <v>1881</v>
      </c>
      <c r="C168" s="22">
        <v>43963</v>
      </c>
      <c r="D168" s="2" t="s">
        <v>1745</v>
      </c>
      <c r="E168" s="2" t="s">
        <v>1746</v>
      </c>
      <c r="F168" s="2" t="s">
        <v>1747</v>
      </c>
      <c r="G168" s="2" t="s">
        <v>1748</v>
      </c>
      <c r="H168" s="3">
        <v>43080</v>
      </c>
      <c r="I168" s="1" t="s">
        <v>521</v>
      </c>
      <c r="J168" s="1" t="s">
        <v>1749</v>
      </c>
      <c r="K168" s="1">
        <v>4900</v>
      </c>
      <c r="L168" s="2" t="s">
        <v>1750</v>
      </c>
      <c r="M168" s="2" t="s">
        <v>1751</v>
      </c>
      <c r="N168" s="2" t="s">
        <v>1752</v>
      </c>
      <c r="O168" s="4" t="s">
        <v>1753</v>
      </c>
      <c r="P168" s="80" t="s">
        <v>1755</v>
      </c>
      <c r="Q168" s="1" t="s">
        <v>918</v>
      </c>
      <c r="R168" s="1" t="s">
        <v>1754</v>
      </c>
      <c r="S168" s="2" t="s">
        <v>1625</v>
      </c>
      <c r="T168" s="1" t="s">
        <v>432</v>
      </c>
      <c r="U168" s="1"/>
      <c r="V168" s="1"/>
      <c r="W168" s="1"/>
      <c r="X168" s="2" t="s">
        <v>1922</v>
      </c>
      <c r="Y168" s="4"/>
      <c r="Z168" s="4"/>
      <c r="AA168" s="4"/>
      <c r="AB168" s="4"/>
      <c r="AC168" s="4"/>
      <c r="AD168" s="4"/>
      <c r="AE168" s="4"/>
      <c r="AF168" s="4"/>
      <c r="AG168" s="4"/>
      <c r="AH168" s="17"/>
      <c r="AI168" s="28">
        <v>43971</v>
      </c>
      <c r="AJ168" s="31">
        <f t="shared" si="21"/>
        <v>45066</v>
      </c>
      <c r="AK168" s="30" t="str">
        <f t="shared" ca="1" si="22"/>
        <v>抹消</v>
      </c>
      <c r="AL168" s="4" t="str">
        <f ca="1">IF(AK168="抹消手続き",CONCATENATE(TODAY()-AI168-365*3,"日経過"),
IF(AK168="要連絡",CONCATENATE("残り",-(TODAY()-AI168-365*3),"日"),""))</f>
        <v/>
      </c>
      <c r="AM168" s="4"/>
      <c r="AN168" s="2" t="s">
        <v>2009</v>
      </c>
    </row>
    <row r="169" spans="1:41" ht="33.9" customHeight="1" x14ac:dyDescent="0.2">
      <c r="A169" s="17">
        <v>159</v>
      </c>
      <c r="B169" s="17" t="s">
        <v>2285</v>
      </c>
      <c r="C169" s="22">
        <v>45337</v>
      </c>
      <c r="D169" s="2" t="s">
        <v>1761</v>
      </c>
      <c r="E169" s="2" t="s">
        <v>1762</v>
      </c>
      <c r="F169" s="2" t="s">
        <v>2186</v>
      </c>
      <c r="G169" s="2" t="s">
        <v>1763</v>
      </c>
      <c r="H169" s="3">
        <v>44978</v>
      </c>
      <c r="I169" s="1" t="s">
        <v>521</v>
      </c>
      <c r="J169" s="1" t="s">
        <v>2297</v>
      </c>
      <c r="K169" s="81" t="s">
        <v>1764</v>
      </c>
      <c r="L169" s="2" t="s">
        <v>1765</v>
      </c>
      <c r="M169" s="2" t="s">
        <v>1766</v>
      </c>
      <c r="N169" s="2" t="s">
        <v>2202</v>
      </c>
      <c r="O169" s="4" t="s">
        <v>2205</v>
      </c>
      <c r="P169" s="80" t="s">
        <v>445</v>
      </c>
      <c r="Q169" s="1" t="s">
        <v>918</v>
      </c>
      <c r="R169" s="1" t="s">
        <v>2099</v>
      </c>
      <c r="S169" s="2" t="s">
        <v>1768</v>
      </c>
      <c r="T169" s="1" t="s">
        <v>432</v>
      </c>
      <c r="U169" s="1"/>
      <c r="V169" s="1"/>
      <c r="W169" s="1"/>
      <c r="X169" s="2" t="s">
        <v>1921</v>
      </c>
      <c r="Y169" s="2" t="s">
        <v>2136</v>
      </c>
      <c r="Z169" s="2" t="s">
        <v>2390</v>
      </c>
      <c r="AA169" s="2" t="s">
        <v>2571</v>
      </c>
      <c r="AB169" s="4"/>
      <c r="AC169" s="4"/>
      <c r="AD169" s="4"/>
      <c r="AE169" s="4"/>
      <c r="AF169" s="4"/>
      <c r="AG169" s="4"/>
      <c r="AH169" s="17"/>
      <c r="AI169" s="22">
        <v>45366</v>
      </c>
      <c r="AJ169" s="31">
        <f t="shared" si="21"/>
        <v>46461</v>
      </c>
      <c r="AK169" s="30" t="str">
        <f t="shared" ca="1" si="22"/>
        <v>抹消</v>
      </c>
      <c r="AL169" s="4" t="str">
        <f t="shared" ref="AL169" ca="1" si="23">IF(AK169="抹消手続き",CONCATENATE(TODAY()-AI169-365*3,"日経過"),
IF(AK169="要連絡",CONCATENATE("残り",-(TODAY()-AI169-365*3),"日"),""))</f>
        <v/>
      </c>
      <c r="AM169" s="4"/>
      <c r="AN169" s="4"/>
      <c r="AO169" s="86" t="s">
        <v>2030</v>
      </c>
    </row>
    <row r="170" spans="1:41" ht="33.9" customHeight="1" x14ac:dyDescent="0.2">
      <c r="A170" s="17">
        <v>160</v>
      </c>
      <c r="B170" s="17" t="s">
        <v>2286</v>
      </c>
      <c r="C170" s="22">
        <v>44202</v>
      </c>
      <c r="D170" s="2" t="s">
        <v>1800</v>
      </c>
      <c r="E170" s="2" t="s">
        <v>1801</v>
      </c>
      <c r="F170" s="2" t="s">
        <v>1802</v>
      </c>
      <c r="G170" s="2" t="s">
        <v>1803</v>
      </c>
      <c r="H170" s="3">
        <v>43719</v>
      </c>
      <c r="I170" s="1" t="s">
        <v>521</v>
      </c>
      <c r="J170" s="1" t="s">
        <v>1739</v>
      </c>
      <c r="K170" s="81">
        <v>5055</v>
      </c>
      <c r="L170" s="2" t="s">
        <v>1804</v>
      </c>
      <c r="M170" s="2" t="s">
        <v>2194</v>
      </c>
      <c r="N170" s="2" t="s">
        <v>2203</v>
      </c>
      <c r="O170" s="4" t="s">
        <v>2206</v>
      </c>
      <c r="P170" s="80" t="s">
        <v>1805</v>
      </c>
      <c r="Q170" s="1" t="s">
        <v>918</v>
      </c>
      <c r="R170" s="1" t="s">
        <v>2100</v>
      </c>
      <c r="S170" s="2" t="s">
        <v>1806</v>
      </c>
      <c r="T170" s="1" t="s">
        <v>432</v>
      </c>
      <c r="U170" s="1"/>
      <c r="V170" s="1"/>
      <c r="W170" s="1"/>
      <c r="X170" s="2" t="s">
        <v>1920</v>
      </c>
      <c r="Y170" s="4" t="s">
        <v>2298</v>
      </c>
      <c r="Z170" s="4"/>
      <c r="AA170" s="4"/>
      <c r="AB170" s="4"/>
      <c r="AC170" s="4"/>
      <c r="AD170" s="4"/>
      <c r="AE170" s="4"/>
      <c r="AF170" s="4"/>
      <c r="AG170" s="4"/>
      <c r="AH170" s="17"/>
      <c r="AI170" s="28">
        <v>44215</v>
      </c>
      <c r="AJ170" s="31">
        <f t="shared" si="21"/>
        <v>45310</v>
      </c>
      <c r="AK170" s="30" t="str">
        <f t="shared" ca="1" si="22"/>
        <v>抹消</v>
      </c>
      <c r="AL170" s="4"/>
      <c r="AM170" s="4"/>
      <c r="AN170" s="4"/>
    </row>
    <row r="171" spans="1:41" ht="33.9" customHeight="1" x14ac:dyDescent="0.2">
      <c r="A171" s="17">
        <v>161</v>
      </c>
      <c r="B171" s="17" t="s">
        <v>2299</v>
      </c>
      <c r="C171" s="22">
        <v>45335</v>
      </c>
      <c r="D171" s="2" t="s">
        <v>1810</v>
      </c>
      <c r="E171" s="2" t="s">
        <v>1811</v>
      </c>
      <c r="F171" s="2" t="s">
        <v>2187</v>
      </c>
      <c r="G171" s="2" t="s">
        <v>1812</v>
      </c>
      <c r="H171" s="3">
        <v>44511</v>
      </c>
      <c r="I171" s="1" t="s">
        <v>521</v>
      </c>
      <c r="J171" s="1" t="s">
        <v>2300</v>
      </c>
      <c r="K171" s="81">
        <v>2304</v>
      </c>
      <c r="L171" s="2" t="s">
        <v>1813</v>
      </c>
      <c r="M171" s="2" t="s">
        <v>1814</v>
      </c>
      <c r="N171" s="2" t="s">
        <v>2201</v>
      </c>
      <c r="O171" s="4" t="s">
        <v>2204</v>
      </c>
      <c r="P171" s="84" t="s">
        <v>1917</v>
      </c>
      <c r="Q171" s="1" t="s">
        <v>918</v>
      </c>
      <c r="R171" s="1" t="s">
        <v>2101</v>
      </c>
      <c r="S171" s="2" t="s">
        <v>1625</v>
      </c>
      <c r="T171" s="1" t="s">
        <v>432</v>
      </c>
      <c r="U171" s="1"/>
      <c r="V171" s="1"/>
      <c r="W171" s="1"/>
      <c r="X171" s="2" t="s">
        <v>1919</v>
      </c>
      <c r="Y171" s="2" t="s">
        <v>2391</v>
      </c>
      <c r="Z171" s="4"/>
      <c r="AA171" s="4"/>
      <c r="AB171" s="4"/>
      <c r="AC171" s="4"/>
      <c r="AD171" s="4"/>
      <c r="AE171" s="4"/>
      <c r="AF171" s="4"/>
      <c r="AG171" s="4"/>
      <c r="AH171" s="17" t="s">
        <v>1857</v>
      </c>
      <c r="AI171" s="22">
        <v>45366</v>
      </c>
      <c r="AJ171" s="31">
        <f t="shared" si="21"/>
        <v>46461</v>
      </c>
      <c r="AK171" s="30" t="str">
        <f t="shared" ca="1" si="22"/>
        <v>OK</v>
      </c>
      <c r="AL171" s="4"/>
      <c r="AM171" s="4"/>
      <c r="AN171" s="4"/>
    </row>
    <row r="172" spans="1:41" ht="33.9" customHeight="1" x14ac:dyDescent="0.2">
      <c r="A172" s="17">
        <v>162</v>
      </c>
      <c r="B172" s="17" t="s">
        <v>2301</v>
      </c>
      <c r="C172" s="22">
        <v>45341</v>
      </c>
      <c r="D172" s="2" t="s">
        <v>1912</v>
      </c>
      <c r="E172" s="2" t="s">
        <v>1913</v>
      </c>
      <c r="F172" s="2" t="s">
        <v>2184</v>
      </c>
      <c r="G172" s="2" t="s">
        <v>1586</v>
      </c>
      <c r="H172" s="3">
        <v>44536</v>
      </c>
      <c r="I172" s="1" t="s">
        <v>521</v>
      </c>
      <c r="J172" s="1" t="s">
        <v>1951</v>
      </c>
      <c r="K172" s="81" t="s">
        <v>1914</v>
      </c>
      <c r="L172" s="2" t="s">
        <v>1915</v>
      </c>
      <c r="M172" s="2" t="s">
        <v>1903</v>
      </c>
      <c r="N172" s="2" t="s">
        <v>1452</v>
      </c>
      <c r="O172" s="4" t="s">
        <v>1453</v>
      </c>
      <c r="P172" s="85" t="s">
        <v>1916</v>
      </c>
      <c r="Q172" s="1" t="s">
        <v>917</v>
      </c>
      <c r="R172" s="1" t="s">
        <v>2102</v>
      </c>
      <c r="S172" s="2" t="s">
        <v>2327</v>
      </c>
      <c r="T172" s="1" t="s">
        <v>432</v>
      </c>
      <c r="U172" s="1"/>
      <c r="V172" s="1"/>
      <c r="W172" s="1"/>
      <c r="X172" s="2" t="s">
        <v>1918</v>
      </c>
      <c r="Y172" s="2" t="s">
        <v>2305</v>
      </c>
      <c r="Z172" s="4"/>
      <c r="AA172" s="4"/>
      <c r="AB172" s="4"/>
      <c r="AC172" s="4"/>
      <c r="AD172" s="4"/>
      <c r="AE172" s="4"/>
      <c r="AF172" s="4"/>
      <c r="AG172" s="4"/>
      <c r="AH172" s="17" t="s">
        <v>42</v>
      </c>
      <c r="AI172" s="22">
        <v>45366</v>
      </c>
      <c r="AJ172" s="31">
        <f t="shared" ref="AJ172:AJ174" si="24">DATE(YEAR(AI172)+3,MONTH(AI172),DAY(AI172))</f>
        <v>46461</v>
      </c>
      <c r="AK172" s="30" t="str">
        <f t="shared" ref="AK172:AK173" ca="1" si="25">IF(AH172="","抹消",IF((TODAY()-AI172-365*3)&gt;0,"抹消手続き",
IF((TODAY()-AI172-365*3+7*12)&gt;0,"要連絡","OK")))</f>
        <v>OK</v>
      </c>
      <c r="AL172" s="4"/>
      <c r="AM172" s="4"/>
      <c r="AN172" s="4"/>
    </row>
    <row r="173" spans="1:41" ht="33.9" customHeight="1" x14ac:dyDescent="0.2">
      <c r="A173" s="17">
        <v>163</v>
      </c>
      <c r="B173" s="17" t="s">
        <v>2287</v>
      </c>
      <c r="C173" s="22">
        <v>44694</v>
      </c>
      <c r="D173" s="2" t="s">
        <v>1958</v>
      </c>
      <c r="E173" s="2" t="s">
        <v>1942</v>
      </c>
      <c r="F173" s="2" t="s">
        <v>2188</v>
      </c>
      <c r="G173" s="2" t="s">
        <v>1943</v>
      </c>
      <c r="H173" s="3">
        <v>43252</v>
      </c>
      <c r="I173" s="1" t="s">
        <v>521</v>
      </c>
      <c r="J173" s="1" t="s">
        <v>1944</v>
      </c>
      <c r="K173" s="81">
        <v>1223</v>
      </c>
      <c r="L173" s="2" t="s">
        <v>1945</v>
      </c>
      <c r="M173" s="2" t="s">
        <v>1950</v>
      </c>
      <c r="N173" s="2" t="s">
        <v>1946</v>
      </c>
      <c r="O173" s="4" t="s">
        <v>1947</v>
      </c>
      <c r="P173" s="85" t="s">
        <v>1948</v>
      </c>
      <c r="Q173" s="1" t="s">
        <v>918</v>
      </c>
      <c r="R173" s="1" t="s">
        <v>2103</v>
      </c>
      <c r="S173" s="2" t="s">
        <v>1625</v>
      </c>
      <c r="T173" s="1" t="s">
        <v>432</v>
      </c>
      <c r="U173" s="1"/>
      <c r="V173" s="1"/>
      <c r="W173" s="1"/>
      <c r="X173" s="2" t="s">
        <v>1949</v>
      </c>
      <c r="Y173" s="4" t="s">
        <v>2302</v>
      </c>
      <c r="Z173" s="4"/>
      <c r="AA173" s="4"/>
      <c r="AB173" s="4"/>
      <c r="AC173" s="4"/>
      <c r="AD173" s="4"/>
      <c r="AE173" s="4"/>
      <c r="AF173" s="4"/>
      <c r="AG173" s="4"/>
      <c r="AH173" s="17"/>
      <c r="AI173" s="28">
        <v>44699</v>
      </c>
      <c r="AJ173" s="31">
        <f t="shared" si="24"/>
        <v>45795</v>
      </c>
      <c r="AK173" s="30" t="str">
        <f t="shared" ca="1" si="25"/>
        <v>抹消</v>
      </c>
      <c r="AL173" s="4"/>
      <c r="AM173" s="4"/>
      <c r="AN173" s="4"/>
    </row>
    <row r="174" spans="1:41" ht="33.9" customHeight="1" x14ac:dyDescent="0.2">
      <c r="A174" s="17">
        <v>164</v>
      </c>
      <c r="B174" s="17" t="s">
        <v>2288</v>
      </c>
      <c r="C174" s="22">
        <v>44739</v>
      </c>
      <c r="D174" s="4" t="s">
        <v>439</v>
      </c>
      <c r="E174" s="4" t="s">
        <v>1962</v>
      </c>
      <c r="F174" s="2" t="s">
        <v>2189</v>
      </c>
      <c r="G174" s="2" t="s">
        <v>1650</v>
      </c>
      <c r="H174" s="26">
        <v>44235</v>
      </c>
      <c r="I174" s="17" t="s">
        <v>521</v>
      </c>
      <c r="J174" s="17" t="s">
        <v>1951</v>
      </c>
      <c r="K174" s="17">
        <v>5481</v>
      </c>
      <c r="L174" s="4" t="s">
        <v>573</v>
      </c>
      <c r="M174" s="4" t="s">
        <v>2193</v>
      </c>
      <c r="N174" s="4" t="s">
        <v>1326</v>
      </c>
      <c r="O174" s="4" t="s">
        <v>1963</v>
      </c>
      <c r="P174" s="4" t="s">
        <v>484</v>
      </c>
      <c r="Q174" s="17" t="s">
        <v>159</v>
      </c>
      <c r="R174" s="1" t="s">
        <v>2104</v>
      </c>
      <c r="S174" s="2" t="s">
        <v>1964</v>
      </c>
      <c r="T174" s="1" t="s">
        <v>42</v>
      </c>
      <c r="U174" s="17"/>
      <c r="V174" s="17"/>
      <c r="W174" s="17"/>
      <c r="X174" s="2" t="s">
        <v>1965</v>
      </c>
      <c r="Y174" s="4" t="s">
        <v>2303</v>
      </c>
      <c r="Z174" s="4"/>
      <c r="AA174" s="4"/>
      <c r="AB174" s="4"/>
      <c r="AC174" s="4"/>
      <c r="AD174" s="4"/>
      <c r="AE174" s="4"/>
      <c r="AF174" s="4"/>
      <c r="AG174" s="4"/>
      <c r="AH174" s="17"/>
      <c r="AI174" s="22">
        <v>44739</v>
      </c>
      <c r="AJ174" s="31">
        <f t="shared" si="24"/>
        <v>45835</v>
      </c>
      <c r="AK174" s="30" t="str">
        <f ca="1">IF(AH174="","抹消",IF((TODAY()-AI174-365*3)&gt;0,"抹消手続き",
IF((TODAY()-AI174-365*3+7*12)&gt;0,"要連絡","OK")))</f>
        <v>抹消</v>
      </c>
      <c r="AL174" s="4" t="str">
        <f t="shared" ref="AL174" ca="1" si="26">IF(AK174="抹消手続き",CONCATENATE(TODAY()-AI174-365*3,"日経過"),
IF(AK174="要連絡",CONCATENATE("残り",-(TODAY()-AI174-365*3),"日"),""))</f>
        <v/>
      </c>
      <c r="AM174" s="4"/>
      <c r="AN174" s="4"/>
    </row>
    <row r="175" spans="1:41" ht="33.9" customHeight="1" x14ac:dyDescent="0.2">
      <c r="A175" s="17">
        <v>165</v>
      </c>
      <c r="B175" s="17" t="s">
        <v>2304</v>
      </c>
      <c r="C175" s="22">
        <v>45350</v>
      </c>
      <c r="D175" s="4" t="s">
        <v>1971</v>
      </c>
      <c r="E175" s="4" t="s">
        <v>1972</v>
      </c>
      <c r="F175" s="2" t="s">
        <v>1973</v>
      </c>
      <c r="G175" s="2" t="s">
        <v>1974</v>
      </c>
      <c r="H175" s="26">
        <v>44802</v>
      </c>
      <c r="I175" s="17" t="s">
        <v>521</v>
      </c>
      <c r="J175" s="17" t="s">
        <v>1975</v>
      </c>
      <c r="K175" s="17">
        <v>2657</v>
      </c>
      <c r="L175" s="4" t="s">
        <v>1976</v>
      </c>
      <c r="M175" s="4" t="s">
        <v>2192</v>
      </c>
      <c r="N175" s="4" t="s">
        <v>1977</v>
      </c>
      <c r="O175" s="4" t="s">
        <v>1978</v>
      </c>
      <c r="P175" s="4" t="s">
        <v>1979</v>
      </c>
      <c r="Q175" s="17" t="s">
        <v>1980</v>
      </c>
      <c r="R175" s="1" t="s">
        <v>2105</v>
      </c>
      <c r="S175" s="2" t="s">
        <v>2120</v>
      </c>
      <c r="T175" s="1" t="s">
        <v>42</v>
      </c>
      <c r="U175" s="17"/>
      <c r="V175" s="17"/>
      <c r="W175" s="17"/>
      <c r="X175" s="2" t="s">
        <v>1981</v>
      </c>
      <c r="Y175" s="2" t="s">
        <v>2392</v>
      </c>
      <c r="Z175" s="4"/>
      <c r="AA175" s="4"/>
      <c r="AB175" s="4"/>
      <c r="AC175" s="4"/>
      <c r="AD175" s="4"/>
      <c r="AE175" s="4"/>
      <c r="AF175" s="4"/>
      <c r="AG175" s="4"/>
      <c r="AH175" s="17" t="s">
        <v>42</v>
      </c>
      <c r="AI175" s="22">
        <v>45366</v>
      </c>
      <c r="AJ175" s="31">
        <f t="shared" ref="AJ175" si="27">DATE(YEAR(AI175)+3,MONTH(AI175),DAY(AI175))</f>
        <v>46461</v>
      </c>
      <c r="AK175" s="30" t="str">
        <f ca="1">IF(AH175="","抹消",IF((TODAY()-AI175-365*3)&gt;0,"抹消手続き",
IF((TODAY()-AI175-365*3+7*12)&gt;0,"要連絡","OK")))</f>
        <v>OK</v>
      </c>
      <c r="AL175" s="4" t="str">
        <f t="shared" ref="AL175" ca="1" si="28">IF(AK175="抹消手続き",CONCATENATE(TODAY()-AI175-365*3,"日経過"),
IF(AK175="要連絡",CONCATENATE("残り",-(TODAY()-AI175-365*3),"日"),""))</f>
        <v/>
      </c>
      <c r="AM175" s="4"/>
      <c r="AN175" s="4"/>
    </row>
    <row r="176" spans="1:41" ht="33.9" customHeight="1" x14ac:dyDescent="0.2">
      <c r="A176" s="17">
        <v>166</v>
      </c>
      <c r="B176" s="17" t="s">
        <v>2332</v>
      </c>
      <c r="C176" s="22">
        <v>45365</v>
      </c>
      <c r="D176" s="4" t="s">
        <v>1985</v>
      </c>
      <c r="E176" s="4" t="s">
        <v>882</v>
      </c>
      <c r="F176" s="2" t="s">
        <v>2190</v>
      </c>
      <c r="G176" s="2" t="s">
        <v>1698</v>
      </c>
      <c r="H176" s="26">
        <v>45324</v>
      </c>
      <c r="I176" s="17" t="s">
        <v>521</v>
      </c>
      <c r="J176" s="17" t="s">
        <v>2333</v>
      </c>
      <c r="K176" s="17">
        <v>3932</v>
      </c>
      <c r="L176" s="4" t="s">
        <v>1986</v>
      </c>
      <c r="M176" s="4" t="s">
        <v>453</v>
      </c>
      <c r="N176" s="4" t="s">
        <v>1327</v>
      </c>
      <c r="O176" s="4" t="s">
        <v>1410</v>
      </c>
      <c r="P176" s="4" t="s">
        <v>1987</v>
      </c>
      <c r="Q176" s="17" t="s">
        <v>1980</v>
      </c>
      <c r="R176" s="1" t="s">
        <v>2106</v>
      </c>
      <c r="S176" s="2" t="s">
        <v>2334</v>
      </c>
      <c r="T176" s="1" t="s">
        <v>42</v>
      </c>
      <c r="U176" s="17"/>
      <c r="V176" s="17"/>
      <c r="W176" s="17"/>
      <c r="X176" s="2" t="s">
        <v>1988</v>
      </c>
      <c r="Y176" s="2" t="s">
        <v>2393</v>
      </c>
      <c r="Z176" s="4"/>
      <c r="AA176" s="4"/>
      <c r="AB176" s="4"/>
      <c r="AC176" s="4"/>
      <c r="AD176" s="4"/>
      <c r="AE176" s="4"/>
      <c r="AF176" s="4"/>
      <c r="AG176" s="4"/>
      <c r="AH176" s="17" t="s">
        <v>42</v>
      </c>
      <c r="AI176" s="22">
        <v>45366</v>
      </c>
      <c r="AJ176" s="31">
        <f>DATE(YEAR(AI176)+3,MONTH(AI176),DAY(AI176))</f>
        <v>46461</v>
      </c>
      <c r="AK176" s="30" t="str">
        <f ca="1">IF(AH176="","抹消",IF((TODAY()-AI176-365*3)&gt;0,"抹消手続き",
IF((TODAY()-AI176-365*3+7*12)&gt;0,"要連絡","OK")))</f>
        <v>OK</v>
      </c>
      <c r="AL176" s="4" t="str">
        <f t="shared" ref="AL176" ca="1" si="29">IF(AK176="抹消手続き",CONCATENATE(TODAY()-AI176-365*3,"日経過"),
IF(AK176="要連絡",CONCATENATE("残り",-(TODAY()-AI176-365*3),"日"),""))</f>
        <v/>
      </c>
      <c r="AM176" s="4"/>
      <c r="AN176" s="4"/>
    </row>
    <row r="177" spans="1:40" ht="33.9" customHeight="1" x14ac:dyDescent="0.2">
      <c r="A177" s="17">
        <v>167</v>
      </c>
      <c r="B177" s="17" t="s">
        <v>2289</v>
      </c>
      <c r="C177" s="22">
        <v>45335</v>
      </c>
      <c r="D177" s="4" t="s">
        <v>2111</v>
      </c>
      <c r="E177" s="4" t="s">
        <v>2109</v>
      </c>
      <c r="F177" s="2" t="s">
        <v>2212</v>
      </c>
      <c r="G177" s="2" t="s">
        <v>2112</v>
      </c>
      <c r="H177" s="26">
        <v>44122</v>
      </c>
      <c r="I177" s="17" t="s">
        <v>526</v>
      </c>
      <c r="J177" s="17"/>
      <c r="K177" s="17">
        <v>14281</v>
      </c>
      <c r="L177" s="4" t="s">
        <v>2113</v>
      </c>
      <c r="M177" s="4" t="s">
        <v>2191</v>
      </c>
      <c r="N177" s="4" t="s">
        <v>2114</v>
      </c>
      <c r="O177" s="4" t="s">
        <v>2116</v>
      </c>
      <c r="P177" s="24" t="s">
        <v>2118</v>
      </c>
      <c r="Q177" s="17" t="s">
        <v>159</v>
      </c>
      <c r="R177" s="1" t="s">
        <v>2119</v>
      </c>
      <c r="S177" s="2" t="s">
        <v>2121</v>
      </c>
      <c r="T177" s="1" t="s">
        <v>42</v>
      </c>
      <c r="U177" s="17"/>
      <c r="V177" s="17"/>
      <c r="W177" s="17"/>
      <c r="X177" s="2" t="s">
        <v>2123</v>
      </c>
      <c r="Y177" s="2" t="s">
        <v>2394</v>
      </c>
      <c r="Z177" s="4"/>
      <c r="AA177" s="4"/>
      <c r="AB177" s="4"/>
      <c r="AC177" s="4"/>
      <c r="AD177" s="4"/>
      <c r="AE177" s="4"/>
      <c r="AF177" s="4"/>
      <c r="AG177" s="4"/>
      <c r="AH177" s="17" t="s">
        <v>42</v>
      </c>
      <c r="AI177" s="22">
        <v>45366</v>
      </c>
      <c r="AJ177" s="31">
        <f t="shared" ref="AJ177:AJ178" si="30">DATE(YEAR(AI177)+3,MONTH(AI177),DAY(AI177))</f>
        <v>46461</v>
      </c>
      <c r="AK177" s="30" t="str">
        <f t="shared" ref="AK177:AK178" ca="1" si="31">IF(AH177="","抹消",IF((TODAY()-AI177-365*3)&gt;0,"抹消手続き",
IF((TODAY()-AI177-365*3+7*12)&gt;0,"要連絡","OK")))</f>
        <v>OK</v>
      </c>
      <c r="AL177" s="4" t="str">
        <f t="shared" ref="AL177:AL178" ca="1" si="32">IF(AK177="抹消手続き",CONCATENATE(TODAY()-AI177-365*3,"日経過"),
IF(AK177="要連絡",CONCATENATE("残り",-(TODAY()-AI177-365*3),"日"),""))</f>
        <v/>
      </c>
      <c r="AM177" s="4"/>
      <c r="AN177" s="4"/>
    </row>
    <row r="178" spans="1:40" ht="33.9" customHeight="1" x14ac:dyDescent="0.2">
      <c r="A178" s="17">
        <v>168</v>
      </c>
      <c r="B178" s="17" t="s">
        <v>2290</v>
      </c>
      <c r="C178" s="22">
        <v>45357</v>
      </c>
      <c r="D178" s="4" t="s">
        <v>2108</v>
      </c>
      <c r="E178" s="4" t="s">
        <v>2110</v>
      </c>
      <c r="F178" s="2" t="s">
        <v>2213</v>
      </c>
      <c r="G178" s="2" t="s">
        <v>2112</v>
      </c>
      <c r="H178" s="26">
        <v>44122</v>
      </c>
      <c r="I178" s="17" t="s">
        <v>526</v>
      </c>
      <c r="J178" s="17"/>
      <c r="K178" s="17">
        <v>14281</v>
      </c>
      <c r="L178" s="4" t="s">
        <v>2113</v>
      </c>
      <c r="M178" s="4" t="s">
        <v>2191</v>
      </c>
      <c r="N178" s="4" t="s">
        <v>2114</v>
      </c>
      <c r="O178" s="4" t="s">
        <v>2115</v>
      </c>
      <c r="P178" s="4" t="s">
        <v>2117</v>
      </c>
      <c r="Q178" s="17" t="s">
        <v>1980</v>
      </c>
      <c r="R178" s="1" t="s">
        <v>2122</v>
      </c>
      <c r="S178" s="2" t="s">
        <v>2121</v>
      </c>
      <c r="T178" s="1" t="s">
        <v>42</v>
      </c>
      <c r="U178" s="17"/>
      <c r="V178" s="17"/>
      <c r="W178" s="17"/>
      <c r="X178" s="2" t="s">
        <v>2124</v>
      </c>
      <c r="Y178" s="2" t="s">
        <v>2395</v>
      </c>
      <c r="Z178" s="4"/>
      <c r="AA178" s="4"/>
      <c r="AB178" s="4"/>
      <c r="AC178" s="4"/>
      <c r="AD178" s="4"/>
      <c r="AE178" s="4"/>
      <c r="AF178" s="4"/>
      <c r="AG178" s="4"/>
      <c r="AH178" s="17" t="s">
        <v>42</v>
      </c>
      <c r="AI178" s="22">
        <v>45366</v>
      </c>
      <c r="AJ178" s="31">
        <f t="shared" si="30"/>
        <v>46461</v>
      </c>
      <c r="AK178" s="30" t="str">
        <f t="shared" ca="1" si="31"/>
        <v>OK</v>
      </c>
      <c r="AL178" s="4" t="str">
        <f t="shared" ca="1" si="32"/>
        <v/>
      </c>
      <c r="AM178" s="4"/>
      <c r="AN178" s="4"/>
    </row>
    <row r="179" spans="1:40" ht="33" x14ac:dyDescent="0.2">
      <c r="A179" s="17">
        <v>169</v>
      </c>
      <c r="B179" s="17" t="s">
        <v>2307</v>
      </c>
      <c r="C179" s="22">
        <v>45341</v>
      </c>
      <c r="D179" s="4" t="s">
        <v>2308</v>
      </c>
      <c r="E179" s="4" t="s">
        <v>2309</v>
      </c>
      <c r="F179" s="2" t="s">
        <v>2184</v>
      </c>
      <c r="G179" s="2" t="s">
        <v>2310</v>
      </c>
      <c r="H179" s="26">
        <v>44536</v>
      </c>
      <c r="I179" s="17" t="s">
        <v>521</v>
      </c>
      <c r="J179" s="17" t="s">
        <v>2263</v>
      </c>
      <c r="K179" s="17" t="s">
        <v>2311</v>
      </c>
      <c r="L179" s="4" t="s">
        <v>2314</v>
      </c>
      <c r="M179" s="4" t="s">
        <v>1903</v>
      </c>
      <c r="N179" s="4" t="s">
        <v>2312</v>
      </c>
      <c r="O179" s="4" t="s">
        <v>2313</v>
      </c>
      <c r="P179" s="4" t="s">
        <v>2315</v>
      </c>
      <c r="Q179" s="17" t="s">
        <v>918</v>
      </c>
      <c r="R179" s="1" t="s">
        <v>2316</v>
      </c>
      <c r="S179" s="2" t="s">
        <v>2330</v>
      </c>
      <c r="T179" s="1" t="s">
        <v>42</v>
      </c>
      <c r="U179" s="17"/>
      <c r="V179" s="17"/>
      <c r="W179" s="17"/>
      <c r="X179" s="2" t="s">
        <v>2396</v>
      </c>
      <c r="Y179" s="2"/>
      <c r="Z179" s="4"/>
      <c r="AA179" s="4"/>
      <c r="AB179" s="4"/>
      <c r="AC179" s="4"/>
      <c r="AD179" s="4"/>
      <c r="AE179" s="4"/>
      <c r="AF179" s="4"/>
      <c r="AG179" s="4"/>
      <c r="AH179" s="17" t="s">
        <v>42</v>
      </c>
      <c r="AI179" s="22">
        <v>45366</v>
      </c>
      <c r="AJ179" s="31">
        <f t="shared" ref="AJ179:AJ180" si="33">DATE(YEAR(AI179)+3,MONTH(AI179),DAY(AI179))</f>
        <v>46461</v>
      </c>
      <c r="AK179" s="30" t="str">
        <f t="shared" ref="AK179:AK180" ca="1" si="34">IF(AH179="","抹消",IF((TODAY()-AI179-365*3)&gt;0,"抹消手続き",
IF((TODAY()-AI179-365*3+7*12)&gt;0,"要連絡","OK")))</f>
        <v>OK</v>
      </c>
      <c r="AL179" s="4" t="str">
        <f t="shared" ref="AL179:AL180" ca="1" si="35">IF(AK179="抹消手続き",CONCATENATE(TODAY()-AI179-365*3,"日経過"),
IF(AK179="要連絡",CONCATENATE("残り",-(TODAY()-AI179-365*3),"日"),""))</f>
        <v/>
      </c>
      <c r="AM179" s="4"/>
      <c r="AN179" s="4"/>
    </row>
    <row r="180" spans="1:40" ht="33" x14ac:dyDescent="0.2">
      <c r="A180" s="17">
        <v>170</v>
      </c>
      <c r="B180" s="17" t="s">
        <v>2306</v>
      </c>
      <c r="C180" s="22">
        <v>45352</v>
      </c>
      <c r="D180" s="4" t="s">
        <v>2317</v>
      </c>
      <c r="E180" s="4" t="s">
        <v>2318</v>
      </c>
      <c r="F180" s="2" t="s">
        <v>2319</v>
      </c>
      <c r="G180" s="2" t="s">
        <v>2320</v>
      </c>
      <c r="H180" s="26">
        <v>44398</v>
      </c>
      <c r="I180" s="17" t="s">
        <v>521</v>
      </c>
      <c r="J180" s="17" t="s">
        <v>2263</v>
      </c>
      <c r="K180" s="17">
        <v>4781</v>
      </c>
      <c r="L180" s="4" t="s">
        <v>2321</v>
      </c>
      <c r="M180" s="4" t="s">
        <v>2322</v>
      </c>
      <c r="N180" s="4" t="s">
        <v>2323</v>
      </c>
      <c r="O180" s="4" t="s">
        <v>2324</v>
      </c>
      <c r="P180" s="4" t="s">
        <v>2325</v>
      </c>
      <c r="Q180" s="17" t="s">
        <v>159</v>
      </c>
      <c r="R180" s="1" t="s">
        <v>2326</v>
      </c>
      <c r="S180" s="2" t="s">
        <v>1579</v>
      </c>
      <c r="T180" s="1" t="s">
        <v>42</v>
      </c>
      <c r="U180" s="17"/>
      <c r="V180" s="17"/>
      <c r="W180" s="17"/>
      <c r="X180" s="2" t="s">
        <v>2397</v>
      </c>
      <c r="Y180" s="2"/>
      <c r="Z180" s="4"/>
      <c r="AA180" s="4"/>
      <c r="AB180" s="4"/>
      <c r="AC180" s="4"/>
      <c r="AD180" s="4"/>
      <c r="AE180" s="4"/>
      <c r="AF180" s="4"/>
      <c r="AG180" s="4"/>
      <c r="AH180" s="17" t="s">
        <v>42</v>
      </c>
      <c r="AI180" s="22">
        <v>45366</v>
      </c>
      <c r="AJ180" s="31">
        <f t="shared" si="33"/>
        <v>46461</v>
      </c>
      <c r="AK180" s="30" t="str">
        <f t="shared" ca="1" si="34"/>
        <v>OK</v>
      </c>
      <c r="AL180" s="4" t="str">
        <f t="shared" ca="1" si="35"/>
        <v/>
      </c>
      <c r="AM180" s="4"/>
      <c r="AN180" s="4"/>
    </row>
    <row r="181" spans="1:40" ht="33" x14ac:dyDescent="0.2">
      <c r="A181" s="17">
        <v>171</v>
      </c>
      <c r="B181" s="17" t="s">
        <v>2398</v>
      </c>
      <c r="C181" s="22">
        <v>45397</v>
      </c>
      <c r="D181" s="4" t="s">
        <v>2399</v>
      </c>
      <c r="E181" s="4" t="s">
        <v>2400</v>
      </c>
      <c r="F181" s="2" t="s">
        <v>2401</v>
      </c>
      <c r="G181" s="2" t="s">
        <v>1650</v>
      </c>
      <c r="H181" s="26">
        <v>44235</v>
      </c>
      <c r="I181" s="17" t="s">
        <v>521</v>
      </c>
      <c r="J181" s="17" t="s">
        <v>2263</v>
      </c>
      <c r="K181" s="17">
        <v>5481</v>
      </c>
      <c r="L181" s="4" t="s">
        <v>2402</v>
      </c>
      <c r="M181" s="4" t="s">
        <v>2403</v>
      </c>
      <c r="N181" s="4" t="s">
        <v>2404</v>
      </c>
      <c r="O181" s="4" t="s">
        <v>2324</v>
      </c>
      <c r="P181" s="82" t="s">
        <v>2405</v>
      </c>
      <c r="Q181" s="17" t="s">
        <v>159</v>
      </c>
      <c r="R181" s="1" t="s">
        <v>2406</v>
      </c>
      <c r="S181" s="2" t="s">
        <v>1625</v>
      </c>
      <c r="T181" s="1" t="s">
        <v>42</v>
      </c>
      <c r="U181" s="17"/>
      <c r="V181" s="17"/>
      <c r="W181" s="17"/>
      <c r="X181" s="2" t="s">
        <v>2417</v>
      </c>
      <c r="Y181" s="2"/>
      <c r="Z181" s="4"/>
      <c r="AA181" s="4"/>
      <c r="AB181" s="4"/>
      <c r="AC181" s="4"/>
      <c r="AD181" s="4"/>
      <c r="AE181" s="4"/>
      <c r="AF181" s="4"/>
      <c r="AG181" s="4"/>
      <c r="AH181" s="17" t="s">
        <v>42</v>
      </c>
      <c r="AI181" s="22">
        <v>45413</v>
      </c>
      <c r="AJ181" s="31">
        <f t="shared" ref="AJ181" si="36">DATE(YEAR(AI181)+3,MONTH(AI181),DAY(AI181))</f>
        <v>46508</v>
      </c>
      <c r="AK181" s="30" t="str">
        <f t="shared" ref="AK181" ca="1" si="37">IF(AH181="","抹消",IF((TODAY()-AI181-365*3)&gt;0,"抹消手続き",
IF((TODAY()-AI181-365*3+7*12)&gt;0,"要連絡","OK")))</f>
        <v>OK</v>
      </c>
      <c r="AL181" s="4" t="str">
        <f t="shared" ref="AL181" ca="1" si="38">IF(AK181="抹消手続き",CONCATENATE(TODAY()-AI181-365*3,"日経過"),
IF(AK181="要連絡",CONCATENATE("残り",-(TODAY()-AI181-365*3),"日"),""))</f>
        <v/>
      </c>
      <c r="AM181" s="4"/>
      <c r="AN181" s="4"/>
    </row>
    <row r="182" spans="1:40" ht="33" x14ac:dyDescent="0.2">
      <c r="A182" s="17">
        <v>172</v>
      </c>
      <c r="B182" s="17" t="s">
        <v>2407</v>
      </c>
      <c r="C182" s="22">
        <v>45397</v>
      </c>
      <c r="D182" s="4" t="s">
        <v>2408</v>
      </c>
      <c r="E182" s="4" t="s">
        <v>2409</v>
      </c>
      <c r="F182" s="2" t="s">
        <v>2410</v>
      </c>
      <c r="G182" s="2" t="s">
        <v>2411</v>
      </c>
      <c r="H182" s="26">
        <v>44531</v>
      </c>
      <c r="I182" s="17" t="s">
        <v>521</v>
      </c>
      <c r="J182" s="17" t="s">
        <v>2263</v>
      </c>
      <c r="K182" s="17">
        <v>4801</v>
      </c>
      <c r="L182" s="4" t="s">
        <v>2412</v>
      </c>
      <c r="M182" s="4" t="s">
        <v>2264</v>
      </c>
      <c r="N182" s="4" t="s">
        <v>2404</v>
      </c>
      <c r="O182" s="4" t="s">
        <v>2413</v>
      </c>
      <c r="P182" s="82" t="s">
        <v>32</v>
      </c>
      <c r="Q182" s="17" t="s">
        <v>1980</v>
      </c>
      <c r="R182" s="1" t="s">
        <v>2414</v>
      </c>
      <c r="S182" s="2" t="s">
        <v>1625</v>
      </c>
      <c r="T182" s="1" t="s">
        <v>42</v>
      </c>
      <c r="U182" s="17"/>
      <c r="V182" s="17"/>
      <c r="W182" s="17"/>
      <c r="X182" s="2" t="s">
        <v>2418</v>
      </c>
      <c r="Y182" s="2"/>
      <c r="Z182" s="4"/>
      <c r="AA182" s="4"/>
      <c r="AB182" s="4"/>
      <c r="AC182" s="4"/>
      <c r="AD182" s="4"/>
      <c r="AE182" s="4"/>
      <c r="AF182" s="4"/>
      <c r="AG182" s="4"/>
      <c r="AH182" s="17" t="s">
        <v>42</v>
      </c>
      <c r="AI182" s="22">
        <v>45413</v>
      </c>
      <c r="AJ182" s="31">
        <f t="shared" ref="AJ182" si="39">DATE(YEAR(AI182)+3,MONTH(AI182),DAY(AI182))</f>
        <v>46508</v>
      </c>
      <c r="AK182" s="30" t="str">
        <f t="shared" ref="AK182" ca="1" si="40">IF(AH182="","抹消",IF((TODAY()-AI182-365*3)&gt;0,"抹消手続き",
IF((TODAY()-AI182-365*3+7*12)&gt;0,"要連絡","OK")))</f>
        <v>OK</v>
      </c>
      <c r="AL182" s="4" t="str">
        <f t="shared" ref="AL182:AL183" ca="1" si="41">IF(AK182="抹消手続き",CONCATENATE(TODAY()-AI182-365*3,"日経過"),
IF(AK182="要連絡",CONCATENATE("残り",-(TODAY()-AI182-365*3),"日"),""))</f>
        <v/>
      </c>
      <c r="AM182" s="4"/>
      <c r="AN182" s="4"/>
    </row>
    <row r="183" spans="1:40" ht="33" x14ac:dyDescent="0.2">
      <c r="A183" s="17">
        <v>173</v>
      </c>
      <c r="B183" s="17" t="s">
        <v>2415</v>
      </c>
      <c r="C183" s="22">
        <v>45412</v>
      </c>
      <c r="D183" s="2" t="s">
        <v>1165</v>
      </c>
      <c r="E183" s="2" t="s">
        <v>1166</v>
      </c>
      <c r="F183" s="2" t="s">
        <v>2181</v>
      </c>
      <c r="G183" s="2" t="s">
        <v>1610</v>
      </c>
      <c r="H183" s="3">
        <v>45265</v>
      </c>
      <c r="I183" s="1" t="s">
        <v>34</v>
      </c>
      <c r="J183" s="1"/>
      <c r="K183" s="1">
        <v>62837</v>
      </c>
      <c r="L183" s="2" t="s">
        <v>1611</v>
      </c>
      <c r="M183" s="2" t="s">
        <v>1612</v>
      </c>
      <c r="N183" s="2" t="s">
        <v>2200</v>
      </c>
      <c r="O183" s="4" t="s">
        <v>1614</v>
      </c>
      <c r="P183" s="2" t="s">
        <v>1995</v>
      </c>
      <c r="Q183" s="1" t="s">
        <v>917</v>
      </c>
      <c r="R183" s="1" t="s">
        <v>2092</v>
      </c>
      <c r="S183" s="2" t="s">
        <v>1613</v>
      </c>
      <c r="T183" s="1" t="s">
        <v>432</v>
      </c>
      <c r="U183" s="1"/>
      <c r="V183" s="1"/>
      <c r="W183" s="1"/>
      <c r="X183" s="2" t="s">
        <v>2456</v>
      </c>
      <c r="Y183" s="2"/>
      <c r="Z183" s="2"/>
      <c r="AA183" s="2"/>
      <c r="AB183" s="4"/>
      <c r="AC183" s="4"/>
      <c r="AD183" s="4"/>
      <c r="AE183" s="4"/>
      <c r="AF183" s="4"/>
      <c r="AG183" s="4"/>
      <c r="AH183" s="17" t="s">
        <v>42</v>
      </c>
      <c r="AI183" s="28">
        <v>45425</v>
      </c>
      <c r="AJ183" s="31">
        <f t="shared" ref="AJ183:AJ188" si="42">DATE(YEAR(AI183)+3,MONTH(AI183),DAY(AI183))</f>
        <v>46520</v>
      </c>
      <c r="AK183" s="30" t="str">
        <f t="shared" ref="AK183:AK188" ca="1" si="43">IF(AH183="","抹消",IF((TODAY()-AI183-365*3)&gt;0,"抹消手続き",
IF((TODAY()-AI183-365*3+7*12)&gt;0,"要連絡","OK")))</f>
        <v>OK</v>
      </c>
      <c r="AL183" s="4" t="str">
        <f t="shared" ca="1" si="41"/>
        <v/>
      </c>
      <c r="AM183" s="4"/>
      <c r="AN183" s="77" t="s">
        <v>2416</v>
      </c>
    </row>
    <row r="184" spans="1:40" ht="33" x14ac:dyDescent="0.2">
      <c r="A184" s="17">
        <v>174</v>
      </c>
      <c r="B184" s="17" t="s">
        <v>2419</v>
      </c>
      <c r="C184" s="22">
        <v>45414</v>
      </c>
      <c r="D184" s="2" t="s">
        <v>2420</v>
      </c>
      <c r="E184" s="2" t="s">
        <v>2421</v>
      </c>
      <c r="F184" s="2" t="s">
        <v>2422</v>
      </c>
      <c r="G184" s="2" t="s">
        <v>2423</v>
      </c>
      <c r="H184" s="3">
        <v>43962</v>
      </c>
      <c r="I184" s="1" t="s">
        <v>521</v>
      </c>
      <c r="J184" s="1" t="s">
        <v>2424</v>
      </c>
      <c r="K184" s="1">
        <v>3446</v>
      </c>
      <c r="L184" s="2" t="s">
        <v>2425</v>
      </c>
      <c r="M184" s="2" t="s">
        <v>2431</v>
      </c>
      <c r="N184" s="2" t="s">
        <v>2426</v>
      </c>
      <c r="O184" s="4" t="s">
        <v>2427</v>
      </c>
      <c r="P184" s="100" t="s">
        <v>2428</v>
      </c>
      <c r="Q184" s="1" t="s">
        <v>917</v>
      </c>
      <c r="R184" s="1" t="s">
        <v>2429</v>
      </c>
      <c r="S184" s="2" t="s">
        <v>2430</v>
      </c>
      <c r="T184" s="1" t="s">
        <v>432</v>
      </c>
      <c r="U184" s="1"/>
      <c r="V184" s="1"/>
      <c r="W184" s="1"/>
      <c r="X184" s="2" t="s">
        <v>2457</v>
      </c>
      <c r="Y184" s="2"/>
      <c r="Z184" s="2"/>
      <c r="AA184" s="2"/>
      <c r="AB184" s="4"/>
      <c r="AC184" s="4"/>
      <c r="AD184" s="4"/>
      <c r="AE184" s="4"/>
      <c r="AF184" s="4"/>
      <c r="AG184" s="4"/>
      <c r="AH184" s="17" t="s">
        <v>42</v>
      </c>
      <c r="AI184" s="28">
        <v>45422</v>
      </c>
      <c r="AJ184" s="31">
        <f t="shared" si="42"/>
        <v>46517</v>
      </c>
      <c r="AK184" s="30" t="str">
        <f t="shared" ca="1" si="43"/>
        <v>OK</v>
      </c>
      <c r="AL184" s="4" t="str">
        <f t="shared" ref="AL184" ca="1" si="44">IF(AK184="抹消手続き",CONCATENATE(TODAY()-AI184-365*3,"日経過"),
IF(AK184="要連絡",CONCATENATE("残り",-(TODAY()-AI184-365*3),"日"),""))</f>
        <v/>
      </c>
      <c r="AM184" s="4"/>
      <c r="AN184" s="77"/>
    </row>
    <row r="185" spans="1:40" ht="33" x14ac:dyDescent="0.2">
      <c r="A185" s="17">
        <v>175</v>
      </c>
      <c r="B185" s="17" t="s">
        <v>2432</v>
      </c>
      <c r="C185" s="22">
        <v>45414</v>
      </c>
      <c r="D185" s="2" t="s">
        <v>2433</v>
      </c>
      <c r="E185" s="2" t="s">
        <v>2437</v>
      </c>
      <c r="F185" s="2" t="s">
        <v>2434</v>
      </c>
      <c r="G185" s="2" t="s">
        <v>2438</v>
      </c>
      <c r="H185" s="3">
        <v>43810</v>
      </c>
      <c r="I185" s="1" t="s">
        <v>521</v>
      </c>
      <c r="J185" s="1" t="s">
        <v>2439</v>
      </c>
      <c r="K185" s="1">
        <v>5071</v>
      </c>
      <c r="L185" s="2" t="s">
        <v>2440</v>
      </c>
      <c r="M185" s="2" t="s">
        <v>2435</v>
      </c>
      <c r="N185" s="2" t="s">
        <v>2441</v>
      </c>
      <c r="O185" s="4" t="s">
        <v>2442</v>
      </c>
      <c r="P185" s="100" t="s">
        <v>2443</v>
      </c>
      <c r="Q185" s="1" t="s">
        <v>917</v>
      </c>
      <c r="R185" s="1" t="s">
        <v>2436</v>
      </c>
      <c r="S185" s="2" t="s">
        <v>331</v>
      </c>
      <c r="T185" s="1" t="s">
        <v>432</v>
      </c>
      <c r="U185" s="1"/>
      <c r="V185" s="1"/>
      <c r="W185" s="1"/>
      <c r="X185" s="2" t="s">
        <v>2458</v>
      </c>
      <c r="Y185" s="2"/>
      <c r="Z185" s="2"/>
      <c r="AA185" s="2"/>
      <c r="AB185" s="4"/>
      <c r="AC185" s="4"/>
      <c r="AD185" s="4"/>
      <c r="AE185" s="4"/>
      <c r="AF185" s="4"/>
      <c r="AG185" s="4"/>
      <c r="AH185" s="17" t="s">
        <v>42</v>
      </c>
      <c r="AI185" s="28">
        <v>45422</v>
      </c>
      <c r="AJ185" s="31">
        <f t="shared" si="42"/>
        <v>46517</v>
      </c>
      <c r="AK185" s="30" t="str">
        <f t="shared" ca="1" si="43"/>
        <v>OK</v>
      </c>
      <c r="AL185" s="4" t="str">
        <f t="shared" ref="AL185" ca="1" si="45">IF(AK185="抹消手続き",CONCATENATE(TODAY()-AI185-365*3,"日経過"),
IF(AK185="要連絡",CONCATENATE("残り",-(TODAY()-AI185-365*3),"日"),""))</f>
        <v/>
      </c>
      <c r="AM185" s="4"/>
      <c r="AN185" s="77"/>
    </row>
    <row r="186" spans="1:40" ht="33" x14ac:dyDescent="0.2">
      <c r="A186" s="17">
        <v>176</v>
      </c>
      <c r="B186" s="17" t="s">
        <v>2444</v>
      </c>
      <c r="C186" s="22">
        <v>45414</v>
      </c>
      <c r="D186" s="2" t="s">
        <v>2445</v>
      </c>
      <c r="E186" s="2" t="s">
        <v>2446</v>
      </c>
      <c r="F186" s="2" t="s">
        <v>2447</v>
      </c>
      <c r="G186" s="2" t="s">
        <v>2448</v>
      </c>
      <c r="H186" s="3">
        <v>43773</v>
      </c>
      <c r="I186" s="1" t="s">
        <v>521</v>
      </c>
      <c r="J186" s="1" t="s">
        <v>2439</v>
      </c>
      <c r="K186" s="1">
        <v>5062</v>
      </c>
      <c r="L186" s="2" t="s">
        <v>2465</v>
      </c>
      <c r="M186" s="2" t="s">
        <v>2449</v>
      </c>
      <c r="N186" s="2" t="s">
        <v>2450</v>
      </c>
      <c r="O186" s="4" t="s">
        <v>2451</v>
      </c>
      <c r="P186" s="78" t="s">
        <v>2452</v>
      </c>
      <c r="Q186" s="1" t="s">
        <v>917</v>
      </c>
      <c r="R186" s="1" t="s">
        <v>2453</v>
      </c>
      <c r="S186" s="2" t="s">
        <v>2454</v>
      </c>
      <c r="T186" s="1" t="s">
        <v>432</v>
      </c>
      <c r="U186" s="1"/>
      <c r="V186" s="1"/>
      <c r="W186" s="1"/>
      <c r="X186" s="2" t="s">
        <v>2455</v>
      </c>
      <c r="Y186" s="2"/>
      <c r="Z186" s="2"/>
      <c r="AA186" s="2"/>
      <c r="AB186" s="4"/>
      <c r="AC186" s="4"/>
      <c r="AD186" s="4"/>
      <c r="AE186" s="4"/>
      <c r="AF186" s="4"/>
      <c r="AG186" s="4"/>
      <c r="AH186" s="17" t="s">
        <v>42</v>
      </c>
      <c r="AI186" s="28">
        <v>45425</v>
      </c>
      <c r="AJ186" s="31">
        <f t="shared" si="42"/>
        <v>46520</v>
      </c>
      <c r="AK186" s="30" t="str">
        <f t="shared" ca="1" si="43"/>
        <v>OK</v>
      </c>
      <c r="AL186" s="4" t="str">
        <f t="shared" ref="AL186" ca="1" si="46">IF(AK186="抹消手続き",CONCATENATE(TODAY()-AI186-365*3,"日経過"),
IF(AK186="要連絡",CONCATENATE("残り",-(TODAY()-AI186-365*3),"日"),""))</f>
        <v/>
      </c>
      <c r="AM186" s="4"/>
      <c r="AN186" s="77"/>
    </row>
    <row r="187" spans="1:40" ht="33" x14ac:dyDescent="0.2">
      <c r="A187" s="17">
        <v>177</v>
      </c>
      <c r="B187" s="17" t="s">
        <v>2459</v>
      </c>
      <c r="C187" s="22">
        <v>45425</v>
      </c>
      <c r="D187" s="2" t="s">
        <v>2460</v>
      </c>
      <c r="E187" s="2" t="s">
        <v>2461</v>
      </c>
      <c r="F187" s="2" t="s">
        <v>2462</v>
      </c>
      <c r="G187" s="2" t="s">
        <v>2463</v>
      </c>
      <c r="H187" s="3">
        <v>44531</v>
      </c>
      <c r="I187" s="1" t="s">
        <v>521</v>
      </c>
      <c r="J187" s="1" t="s">
        <v>2464</v>
      </c>
      <c r="K187" s="1">
        <v>4809</v>
      </c>
      <c r="L187" s="2" t="s">
        <v>2466</v>
      </c>
      <c r="M187" s="2" t="s">
        <v>2467</v>
      </c>
      <c r="N187" s="2" t="s">
        <v>2413</v>
      </c>
      <c r="O187" s="4" t="s">
        <v>2468</v>
      </c>
      <c r="P187" s="78" t="s">
        <v>32</v>
      </c>
      <c r="Q187" s="1" t="s">
        <v>918</v>
      </c>
      <c r="R187" s="1" t="s">
        <v>2470</v>
      </c>
      <c r="S187" s="2" t="s">
        <v>1719</v>
      </c>
      <c r="T187" s="1" t="s">
        <v>432</v>
      </c>
      <c r="U187" s="1"/>
      <c r="V187" s="1"/>
      <c r="W187" s="1"/>
      <c r="X187" s="2" t="s">
        <v>2469</v>
      </c>
      <c r="Y187" s="2"/>
      <c r="Z187" s="2"/>
      <c r="AA187" s="2"/>
      <c r="AB187" s="4"/>
      <c r="AC187" s="4"/>
      <c r="AD187" s="4"/>
      <c r="AE187" s="4"/>
      <c r="AF187" s="4"/>
      <c r="AG187" s="4"/>
      <c r="AH187" s="17" t="s">
        <v>42</v>
      </c>
      <c r="AI187" s="28">
        <v>45428</v>
      </c>
      <c r="AJ187" s="31">
        <f t="shared" si="42"/>
        <v>46523</v>
      </c>
      <c r="AK187" s="30" t="str">
        <f t="shared" ca="1" si="43"/>
        <v>OK</v>
      </c>
      <c r="AL187" s="4" t="str">
        <f t="shared" ref="AL187" ca="1" si="47">IF(AK187="抹消手続き",CONCATENATE(TODAY()-AI187-365*3,"日経過"),
IF(AK187="要連絡",CONCATENATE("残り",-(TODAY()-AI187-365*3),"日"),""))</f>
        <v/>
      </c>
      <c r="AM187" s="4"/>
      <c r="AN187" s="77"/>
    </row>
    <row r="188" spans="1:40" ht="33" x14ac:dyDescent="0.2">
      <c r="A188" s="17">
        <v>178</v>
      </c>
      <c r="B188" s="17" t="s">
        <v>2471</v>
      </c>
      <c r="C188" s="22">
        <v>45538</v>
      </c>
      <c r="D188" s="2" t="s">
        <v>2472</v>
      </c>
      <c r="E188" s="2" t="s">
        <v>2473</v>
      </c>
      <c r="F188" s="2" t="s">
        <v>2474</v>
      </c>
      <c r="G188" s="2" t="s">
        <v>2475</v>
      </c>
      <c r="H188" s="3">
        <v>43986</v>
      </c>
      <c r="I188" s="1" t="s">
        <v>521</v>
      </c>
      <c r="J188" s="1" t="s">
        <v>2476</v>
      </c>
      <c r="K188" s="1">
        <v>2417</v>
      </c>
      <c r="L188" s="2" t="s">
        <v>2477</v>
      </c>
      <c r="M188" s="2" t="s">
        <v>2478</v>
      </c>
      <c r="N188" s="2" t="s">
        <v>2483</v>
      </c>
      <c r="O188" s="4" t="s">
        <v>2479</v>
      </c>
      <c r="P188" s="78" t="s">
        <v>2480</v>
      </c>
      <c r="Q188" s="1" t="s">
        <v>918</v>
      </c>
      <c r="R188" s="1" t="s">
        <v>2484</v>
      </c>
      <c r="S188" s="2" t="s">
        <v>2481</v>
      </c>
      <c r="T188" s="1" t="s">
        <v>432</v>
      </c>
      <c r="U188" s="1"/>
      <c r="V188" s="1"/>
      <c r="W188" s="1"/>
      <c r="X188" s="2" t="s">
        <v>2482</v>
      </c>
      <c r="Y188" s="2"/>
      <c r="Z188" s="2"/>
      <c r="AA188" s="2"/>
      <c r="AB188" s="4"/>
      <c r="AC188" s="4"/>
      <c r="AD188" s="4"/>
      <c r="AE188" s="4"/>
      <c r="AF188" s="4"/>
      <c r="AG188" s="4"/>
      <c r="AH188" s="17" t="s">
        <v>42</v>
      </c>
      <c r="AI188" s="28">
        <v>45429</v>
      </c>
      <c r="AJ188" s="31">
        <f t="shared" si="42"/>
        <v>46524</v>
      </c>
      <c r="AK188" s="30" t="str">
        <f t="shared" ca="1" si="43"/>
        <v>OK</v>
      </c>
      <c r="AL188" s="4" t="str">
        <f t="shared" ref="AL188" ca="1" si="48">IF(AK188="抹消手続き",CONCATENATE(TODAY()-AI188-365*3,"日経過"),
IF(AK188="要連絡",CONCATENATE("残り",-(TODAY()-AI188-365*3),"日"),""))</f>
        <v/>
      </c>
      <c r="AM188" s="4"/>
      <c r="AN188" s="77"/>
    </row>
    <row r="189" spans="1:40" ht="33" x14ac:dyDescent="0.2">
      <c r="A189" s="17">
        <v>179</v>
      </c>
      <c r="B189" s="17" t="s">
        <v>2486</v>
      </c>
      <c r="C189" s="22">
        <v>45616</v>
      </c>
      <c r="D189" s="2" t="s">
        <v>2487</v>
      </c>
      <c r="E189" s="2" t="s">
        <v>2488</v>
      </c>
      <c r="F189" s="2" t="s">
        <v>2489</v>
      </c>
      <c r="G189" s="2" t="s">
        <v>2490</v>
      </c>
      <c r="H189" s="3">
        <v>45334</v>
      </c>
      <c r="I189" s="1" t="s">
        <v>521</v>
      </c>
      <c r="J189" s="1" t="s">
        <v>2491</v>
      </c>
      <c r="K189" s="1">
        <v>3938</v>
      </c>
      <c r="L189" s="2" t="s">
        <v>2492</v>
      </c>
      <c r="M189" s="2" t="s">
        <v>2493</v>
      </c>
      <c r="N189" s="2" t="s">
        <v>2494</v>
      </c>
      <c r="O189" s="2" t="s">
        <v>2494</v>
      </c>
      <c r="P189" s="78" t="s">
        <v>2495</v>
      </c>
      <c r="Q189" s="1" t="s">
        <v>2496</v>
      </c>
      <c r="R189" s="1" t="s">
        <v>2497</v>
      </c>
      <c r="S189" s="2" t="s">
        <v>2498</v>
      </c>
      <c r="T189" s="1" t="s">
        <v>432</v>
      </c>
      <c r="U189" s="1"/>
      <c r="V189" s="1"/>
      <c r="W189" s="1"/>
      <c r="X189" s="2" t="s">
        <v>2510</v>
      </c>
      <c r="Y189" s="2"/>
      <c r="Z189" s="2"/>
      <c r="AA189" s="2"/>
      <c r="AB189" s="4"/>
      <c r="AC189" s="4"/>
      <c r="AD189" s="4"/>
      <c r="AE189" s="4"/>
      <c r="AF189" s="4"/>
      <c r="AG189" s="4"/>
      <c r="AH189" s="17" t="s">
        <v>42</v>
      </c>
      <c r="AI189" s="28">
        <v>45618</v>
      </c>
      <c r="AJ189" s="31">
        <f t="shared" ref="AJ189" si="49">DATE(YEAR(AI189)+3,MONTH(AI189),DAY(AI189))</f>
        <v>46713</v>
      </c>
      <c r="AK189" s="30" t="str">
        <f t="shared" ref="AK189" ca="1" si="50">IF(AH189="","抹消",IF((TODAY()-AI189-365*3)&gt;0,"抹消手続き",
IF((TODAY()-AI189-365*3+7*12)&gt;0,"要連絡","OK")))</f>
        <v>OK</v>
      </c>
      <c r="AL189" s="4" t="str">
        <f t="shared" ref="AL189" ca="1" si="51">IF(AK189="抹消手続き",CONCATENATE(TODAY()-AI189-365*3,"日経過"),
IF(AK189="要連絡",CONCATENATE("残り",-(TODAY()-AI189-365*3),"日"),""))</f>
        <v/>
      </c>
      <c r="AM189" s="4"/>
      <c r="AN189" s="77"/>
    </row>
    <row r="190" spans="1:40" ht="33" x14ac:dyDescent="0.2">
      <c r="A190" s="17">
        <v>180</v>
      </c>
      <c r="B190" s="17" t="s">
        <v>2499</v>
      </c>
      <c r="C190" s="22">
        <v>45621</v>
      </c>
      <c r="D190" s="2" t="s">
        <v>2500</v>
      </c>
      <c r="E190" s="2" t="s">
        <v>2501</v>
      </c>
      <c r="F190" s="2" t="s">
        <v>2502</v>
      </c>
      <c r="G190" s="2" t="s">
        <v>2503</v>
      </c>
      <c r="H190" s="3">
        <v>44450</v>
      </c>
      <c r="I190" s="1" t="s">
        <v>521</v>
      </c>
      <c r="J190" s="1" t="s">
        <v>2464</v>
      </c>
      <c r="K190" s="1">
        <v>2925</v>
      </c>
      <c r="L190" s="2" t="s">
        <v>2504</v>
      </c>
      <c r="M190" s="2" t="s">
        <v>2505</v>
      </c>
      <c r="N190" s="2" t="s">
        <v>2506</v>
      </c>
      <c r="O190" s="2" t="s">
        <v>2507</v>
      </c>
      <c r="P190" s="78" t="s">
        <v>2508</v>
      </c>
      <c r="Q190" s="1" t="s">
        <v>918</v>
      </c>
      <c r="R190" s="1" t="s">
        <v>2509</v>
      </c>
      <c r="S190" s="2" t="s">
        <v>2481</v>
      </c>
      <c r="T190" s="1" t="s">
        <v>432</v>
      </c>
      <c r="U190" s="1"/>
      <c r="V190" s="1"/>
      <c r="W190" s="1"/>
      <c r="X190" s="2" t="s">
        <v>2511</v>
      </c>
      <c r="Y190" s="2"/>
      <c r="Z190" s="2"/>
      <c r="AA190" s="2"/>
      <c r="AB190" s="4"/>
      <c r="AC190" s="4"/>
      <c r="AD190" s="4"/>
      <c r="AE190" s="4"/>
      <c r="AF190" s="4"/>
      <c r="AG190" s="4"/>
      <c r="AH190" s="17" t="s">
        <v>42</v>
      </c>
      <c r="AI190" s="28">
        <v>45623</v>
      </c>
      <c r="AJ190" s="31">
        <f t="shared" ref="AJ190" si="52">DATE(YEAR(AI190)+3,MONTH(AI190),DAY(AI190))</f>
        <v>46718</v>
      </c>
      <c r="AK190" s="30" t="str">
        <f t="shared" ref="AK190" ca="1" si="53">IF(AH190="","抹消",IF((TODAY()-AI190-365*3)&gt;0,"抹消手続き",
IF((TODAY()-AI190-365*3+7*12)&gt;0,"要連絡","OK")))</f>
        <v>OK</v>
      </c>
      <c r="AL190" s="4" t="str">
        <f t="shared" ref="AL190" ca="1" si="54">IF(AK190="抹消手続き",CONCATENATE(TODAY()-AI190-365*3,"日経過"),
IF(AK190="要連絡",CONCATENATE("残り",-(TODAY()-AI190-365*3),"日"),""))</f>
        <v/>
      </c>
      <c r="AM190" s="4"/>
      <c r="AN190" s="77"/>
    </row>
    <row r="191" spans="1:40" ht="33" x14ac:dyDescent="0.2">
      <c r="A191" s="17">
        <v>181</v>
      </c>
      <c r="B191" s="17" t="s">
        <v>2512</v>
      </c>
      <c r="C191" s="22">
        <v>45635</v>
      </c>
      <c r="D191" s="2" t="s">
        <v>2513</v>
      </c>
      <c r="E191" s="2" t="s">
        <v>2514</v>
      </c>
      <c r="F191" s="2" t="s">
        <v>2515</v>
      </c>
      <c r="G191" s="2" t="s">
        <v>2516</v>
      </c>
      <c r="H191" s="3">
        <v>45261</v>
      </c>
      <c r="I191" s="1" t="s">
        <v>521</v>
      </c>
      <c r="J191" s="1" t="s">
        <v>1932</v>
      </c>
      <c r="K191" s="1">
        <v>2625</v>
      </c>
      <c r="L191" s="2" t="s">
        <v>603</v>
      </c>
      <c r="M191" s="2" t="s">
        <v>2517</v>
      </c>
      <c r="N191" s="2" t="s">
        <v>2519</v>
      </c>
      <c r="O191" s="2" t="s">
        <v>2518</v>
      </c>
      <c r="P191" s="78" t="s">
        <v>2520</v>
      </c>
      <c r="Q191" s="1" t="s">
        <v>918</v>
      </c>
      <c r="R191" s="1" t="s">
        <v>2521</v>
      </c>
      <c r="S191" s="2" t="s">
        <v>2522</v>
      </c>
      <c r="T191" s="1" t="s">
        <v>432</v>
      </c>
      <c r="U191" s="1"/>
      <c r="V191" s="1"/>
      <c r="W191" s="1"/>
      <c r="X191" s="2" t="s">
        <v>2528</v>
      </c>
      <c r="Y191" s="2"/>
      <c r="Z191" s="2"/>
      <c r="AA191" s="2"/>
      <c r="AB191" s="4"/>
      <c r="AC191" s="4"/>
      <c r="AD191" s="4"/>
      <c r="AE191" s="4"/>
      <c r="AF191" s="4"/>
      <c r="AG191" s="4"/>
      <c r="AH191" s="17" t="s">
        <v>42</v>
      </c>
      <c r="AI191" s="28">
        <v>45636</v>
      </c>
      <c r="AJ191" s="31">
        <f t="shared" ref="AJ191" si="55">DATE(YEAR(AI191)+3,MONTH(AI191),DAY(AI191))</f>
        <v>46731</v>
      </c>
      <c r="AK191" s="30" t="str">
        <f t="shared" ref="AK191" ca="1" si="56">IF(AH191="","抹消",IF((TODAY()-AI191-365*3)&gt;0,"抹消手続き",
IF((TODAY()-AI191-365*3+7*12)&gt;0,"要連絡","OK")))</f>
        <v>OK</v>
      </c>
      <c r="AL191" s="4" t="str">
        <f t="shared" ref="AL191" ca="1" si="57">IF(AK191="抹消手続き",CONCATENATE(TODAY()-AI191-365*3,"日経過"),
IF(AK191="要連絡",CONCATENATE("残り",-(TODAY()-AI191-365*3),"日"),""))</f>
        <v/>
      </c>
      <c r="AM191" s="4"/>
      <c r="AN191" s="77"/>
    </row>
    <row r="192" spans="1:40" ht="33" x14ac:dyDescent="0.2">
      <c r="A192" s="17">
        <v>182</v>
      </c>
      <c r="B192" s="17" t="s">
        <v>2523</v>
      </c>
      <c r="C192" s="22">
        <v>45635</v>
      </c>
      <c r="D192" s="2" t="s">
        <v>2524</v>
      </c>
      <c r="E192" s="2" t="s">
        <v>2525</v>
      </c>
      <c r="F192" s="2" t="s">
        <v>2515</v>
      </c>
      <c r="G192" s="2" t="s">
        <v>2516</v>
      </c>
      <c r="H192" s="3">
        <v>45261</v>
      </c>
      <c r="I192" s="1" t="s">
        <v>521</v>
      </c>
      <c r="J192" s="1" t="s">
        <v>1932</v>
      </c>
      <c r="K192" s="1">
        <v>2625</v>
      </c>
      <c r="L192" s="2" t="s">
        <v>603</v>
      </c>
      <c r="M192" s="2" t="s">
        <v>2517</v>
      </c>
      <c r="N192" s="2" t="s">
        <v>2518</v>
      </c>
      <c r="O192" s="2" t="s">
        <v>2518</v>
      </c>
      <c r="P192" s="78" t="s">
        <v>2526</v>
      </c>
      <c r="Q192" s="1" t="s">
        <v>918</v>
      </c>
      <c r="R192" s="1" t="s">
        <v>2527</v>
      </c>
      <c r="S192" s="2" t="s">
        <v>2522</v>
      </c>
      <c r="T192" s="1" t="s">
        <v>432</v>
      </c>
      <c r="U192" s="1"/>
      <c r="V192" s="1"/>
      <c r="W192" s="1"/>
      <c r="X192" s="2" t="s">
        <v>2529</v>
      </c>
      <c r="Y192" s="2"/>
      <c r="Z192" s="2"/>
      <c r="AA192" s="2"/>
      <c r="AB192" s="4"/>
      <c r="AC192" s="4"/>
      <c r="AD192" s="4"/>
      <c r="AE192" s="4"/>
      <c r="AF192" s="4"/>
      <c r="AG192" s="4"/>
      <c r="AH192" s="17" t="s">
        <v>42</v>
      </c>
      <c r="AI192" s="28">
        <v>45636</v>
      </c>
      <c r="AJ192" s="31">
        <f t="shared" ref="AJ192" si="58">DATE(YEAR(AI192)+3,MONTH(AI192),DAY(AI192))</f>
        <v>46731</v>
      </c>
      <c r="AK192" s="30" t="str">
        <f t="shared" ref="AK192" ca="1" si="59">IF(AH192="","抹消",IF((TODAY()-AI192-365*3)&gt;0,"抹消手続き",
IF((TODAY()-AI192-365*3+7*12)&gt;0,"要連絡","OK")))</f>
        <v>OK</v>
      </c>
      <c r="AL192" s="4" t="str">
        <f t="shared" ref="AL192" ca="1" si="60">IF(AK192="抹消手続き",CONCATENATE(TODAY()-AI192-365*3,"日経過"),
IF(AK192="要連絡",CONCATENATE("残り",-(TODAY()-AI192-365*3),"日"),""))</f>
        <v/>
      </c>
      <c r="AM192" s="4"/>
      <c r="AN192" s="77"/>
    </row>
    <row r="193" spans="1:40" ht="33" x14ac:dyDescent="0.2">
      <c r="A193" s="17">
        <v>183</v>
      </c>
      <c r="B193" s="17" t="s">
        <v>2540</v>
      </c>
      <c r="C193" s="22">
        <v>45644</v>
      </c>
      <c r="D193" s="2" t="s">
        <v>2541</v>
      </c>
      <c r="E193" s="2" t="s">
        <v>2542</v>
      </c>
      <c r="F193" s="2" t="s">
        <v>2543</v>
      </c>
      <c r="G193" s="2" t="s">
        <v>2544</v>
      </c>
      <c r="H193" s="3">
        <v>43966</v>
      </c>
      <c r="I193" s="1" t="s">
        <v>34</v>
      </c>
      <c r="J193" s="1"/>
      <c r="K193" s="1">
        <v>56323</v>
      </c>
      <c r="L193" s="2" t="s">
        <v>2545</v>
      </c>
      <c r="M193" s="2" t="s">
        <v>2546</v>
      </c>
      <c r="N193" s="2" t="s">
        <v>2547</v>
      </c>
      <c r="O193" s="2" t="s">
        <v>2550</v>
      </c>
      <c r="P193" s="78"/>
      <c r="Q193" s="1" t="s">
        <v>918</v>
      </c>
      <c r="R193" s="1" t="s">
        <v>2548</v>
      </c>
      <c r="S193" s="2" t="s">
        <v>2549</v>
      </c>
      <c r="T193" s="1" t="s">
        <v>432</v>
      </c>
      <c r="U193" s="1"/>
      <c r="V193" s="1"/>
      <c r="W193" s="1"/>
      <c r="X193" s="2" t="s">
        <v>2554</v>
      </c>
      <c r="Y193" s="2"/>
      <c r="Z193" s="2"/>
      <c r="AA193" s="2"/>
      <c r="AB193" s="4"/>
      <c r="AC193" s="4"/>
      <c r="AD193" s="4"/>
      <c r="AE193" s="4"/>
      <c r="AF193" s="4"/>
      <c r="AG193" s="4"/>
      <c r="AH193" s="17" t="s">
        <v>42</v>
      </c>
      <c r="AI193" s="28">
        <v>45646</v>
      </c>
      <c r="AJ193" s="31">
        <f t="shared" ref="AJ193" si="61">DATE(YEAR(AI193)+3,MONTH(AI193),DAY(AI193))</f>
        <v>46741</v>
      </c>
      <c r="AK193" s="30" t="str">
        <f t="shared" ref="AK193" ca="1" si="62">IF(AH193="","抹消",IF((TODAY()-AI193-365*3)&gt;0,"抹消手続き",
IF((TODAY()-AI193-365*3+7*12)&gt;0,"要連絡","OK")))</f>
        <v>OK</v>
      </c>
      <c r="AL193" s="4" t="str">
        <f t="shared" ref="AL193" ca="1" si="63">IF(AK193="抹消手続き",CONCATENATE(TODAY()-AI193-365*3,"日経過"),
IF(AK193="要連絡",CONCATENATE("残り",-(TODAY()-AI193-365*3),"日"),""))</f>
        <v/>
      </c>
      <c r="AM193" s="4"/>
      <c r="AN193" s="77"/>
    </row>
    <row r="194" spans="1:40" ht="33" x14ac:dyDescent="0.2">
      <c r="A194" s="17">
        <v>184</v>
      </c>
      <c r="B194" s="17" t="s">
        <v>2551</v>
      </c>
      <c r="C194" s="22">
        <v>45644</v>
      </c>
      <c r="D194" s="2" t="s">
        <v>2556</v>
      </c>
      <c r="E194" s="2" t="s">
        <v>2552</v>
      </c>
      <c r="F194" s="2" t="s">
        <v>2543</v>
      </c>
      <c r="G194" s="2" t="s">
        <v>2544</v>
      </c>
      <c r="H194" s="3">
        <v>43966</v>
      </c>
      <c r="I194" s="1" t="s">
        <v>34</v>
      </c>
      <c r="J194" s="1"/>
      <c r="K194" s="1">
        <v>56323</v>
      </c>
      <c r="L194" s="2" t="s">
        <v>1531</v>
      </c>
      <c r="M194" s="2" t="s">
        <v>2546</v>
      </c>
      <c r="N194" s="2" t="s">
        <v>2547</v>
      </c>
      <c r="O194" s="2" t="s">
        <v>941</v>
      </c>
      <c r="P194" s="78"/>
      <c r="Q194" s="1" t="s">
        <v>918</v>
      </c>
      <c r="R194" s="1" t="s">
        <v>2553</v>
      </c>
      <c r="S194" s="2" t="s">
        <v>2549</v>
      </c>
      <c r="T194" s="1" t="s">
        <v>432</v>
      </c>
      <c r="U194" s="1"/>
      <c r="V194" s="1"/>
      <c r="W194" s="1"/>
      <c r="X194" s="2" t="s">
        <v>2555</v>
      </c>
      <c r="Y194" s="2"/>
      <c r="Z194" s="2"/>
      <c r="AA194" s="2"/>
      <c r="AB194" s="4"/>
      <c r="AC194" s="4"/>
      <c r="AD194" s="4"/>
      <c r="AE194" s="4"/>
      <c r="AF194" s="4"/>
      <c r="AG194" s="4"/>
      <c r="AH194" s="17" t="s">
        <v>42</v>
      </c>
      <c r="AI194" s="28">
        <v>45646</v>
      </c>
      <c r="AJ194" s="31">
        <f t="shared" ref="AJ194" si="64">DATE(YEAR(AI194)+3,MONTH(AI194),DAY(AI194))</f>
        <v>46741</v>
      </c>
      <c r="AK194" s="30" t="str">
        <f t="shared" ref="AK194" ca="1" si="65">IF(AH194="","抹消",IF((TODAY()-AI194-365*3)&gt;0,"抹消手続き",
IF((TODAY()-AI194-365*3+7*12)&gt;0,"要連絡","OK")))</f>
        <v>OK</v>
      </c>
      <c r="AL194" s="4" t="str">
        <f t="shared" ref="AL194" ca="1" si="66">IF(AK194="抹消手続き",CONCATENATE(TODAY()-AI194-365*3,"日経過"),
IF(AK194="要連絡",CONCATENATE("残り",-(TODAY()-AI194-365*3),"日"),""))</f>
        <v/>
      </c>
      <c r="AM194" s="4"/>
      <c r="AN194" s="77"/>
    </row>
    <row r="195" spans="1:40" ht="33" x14ac:dyDescent="0.2">
      <c r="A195" s="17">
        <v>185</v>
      </c>
      <c r="B195" s="17" t="s">
        <v>2557</v>
      </c>
      <c r="C195" s="22">
        <v>45687</v>
      </c>
      <c r="D195" s="2" t="s">
        <v>2558</v>
      </c>
      <c r="E195" s="2" t="s">
        <v>2559</v>
      </c>
      <c r="F195" s="2" t="s">
        <v>2560</v>
      </c>
      <c r="G195" s="2" t="s">
        <v>2561</v>
      </c>
      <c r="H195" s="3">
        <v>45362</v>
      </c>
      <c r="I195" s="1" t="s">
        <v>521</v>
      </c>
      <c r="J195" s="1" t="s">
        <v>2562</v>
      </c>
      <c r="K195" s="1">
        <v>1956</v>
      </c>
      <c r="L195" s="2" t="s">
        <v>2563</v>
      </c>
      <c r="M195" s="2" t="s">
        <v>2564</v>
      </c>
      <c r="N195" s="2" t="s">
        <v>2565</v>
      </c>
      <c r="O195" s="2" t="s">
        <v>2566</v>
      </c>
      <c r="P195" s="78" t="s">
        <v>2567</v>
      </c>
      <c r="Q195" s="1" t="s">
        <v>918</v>
      </c>
      <c r="R195" s="1" t="s">
        <v>2568</v>
      </c>
      <c r="S195" s="2" t="s">
        <v>331</v>
      </c>
      <c r="T195" s="1" t="s">
        <v>432</v>
      </c>
      <c r="U195" s="1"/>
      <c r="V195" s="1"/>
      <c r="W195" s="1"/>
      <c r="X195" s="2" t="s">
        <v>2569</v>
      </c>
      <c r="Y195" s="2"/>
      <c r="Z195" s="2"/>
      <c r="AA195" s="2"/>
      <c r="AB195" s="4"/>
      <c r="AC195" s="4"/>
      <c r="AD195" s="4"/>
      <c r="AE195" s="4"/>
      <c r="AF195" s="4"/>
      <c r="AG195" s="4"/>
      <c r="AH195" s="17" t="s">
        <v>42</v>
      </c>
      <c r="AI195" s="28">
        <v>45694</v>
      </c>
      <c r="AJ195" s="31">
        <f t="shared" ref="AJ195" si="67">DATE(YEAR(AI195)+3,MONTH(AI195),DAY(AI195))</f>
        <v>46789</v>
      </c>
      <c r="AK195" s="30" t="str">
        <f t="shared" ref="AK195" ca="1" si="68">IF(AH195="","抹消",IF((TODAY()-AI195-365*3)&gt;0,"抹消手続き",
IF((TODAY()-AI195-365*3+7*12)&gt;0,"要連絡","OK")))</f>
        <v>OK</v>
      </c>
      <c r="AL195" s="4" t="str">
        <f t="shared" ref="AL195" ca="1" si="69">IF(AK195="抹消手続き",CONCATENATE(TODAY()-AI195-365*3,"日経過"),
IF(AK195="要連絡",CONCATENATE("残り",-(TODAY()-AI195-365*3),"日"),""))</f>
        <v/>
      </c>
      <c r="AM195" s="4"/>
      <c r="AN195" s="77"/>
    </row>
  </sheetData>
  <autoFilter ref="A10:AN194" xr:uid="{00000000-0009-0000-0000-000001000000}"/>
  <mergeCells count="23">
    <mergeCell ref="AN8:AN9"/>
    <mergeCell ref="AL8:AL9"/>
    <mergeCell ref="AI8:AI9"/>
    <mergeCell ref="L8:L9"/>
    <mergeCell ref="M8:M9"/>
    <mergeCell ref="N8:N9"/>
    <mergeCell ref="AJ8:AJ9"/>
    <mergeCell ref="AM8:AM9"/>
    <mergeCell ref="X8:AG8"/>
    <mergeCell ref="T8:W8"/>
    <mergeCell ref="S8:S9"/>
    <mergeCell ref="O8:O9"/>
    <mergeCell ref="P8:P9"/>
    <mergeCell ref="Q8:Q9"/>
    <mergeCell ref="R8:R9"/>
    <mergeCell ref="A8:A9"/>
    <mergeCell ref="B8:B9"/>
    <mergeCell ref="D8:D9"/>
    <mergeCell ref="F8:F9"/>
    <mergeCell ref="H8:K8"/>
    <mergeCell ref="C8:C9"/>
    <mergeCell ref="E8:E9"/>
    <mergeCell ref="G8:G9"/>
  </mergeCells>
  <phoneticPr fontId="3"/>
  <conditionalFormatting sqref="AK8">
    <cfRule type="cellIs" dxfId="445" priority="642" operator="greaterThan">
      <formula>0</formula>
    </cfRule>
  </conditionalFormatting>
  <conditionalFormatting sqref="H11:K162 AK11:AK162 H190:K190 AK190">
    <cfRule type="expression" dxfId="444" priority="637">
      <formula>$H11&lt;TODAY()-(365*5+1)</formula>
    </cfRule>
  </conditionalFormatting>
  <conditionalFormatting sqref="H177:W177 Y177 A11:AN162 Y190:AN190 C190:W190">
    <cfRule type="expression" dxfId="443" priority="632">
      <formula>$AK11="抹消"</formula>
    </cfRule>
    <cfRule type="expression" dxfId="442" priority="636">
      <formula>$AK11="抹消手続き"</formula>
    </cfRule>
    <cfRule type="expression" dxfId="441" priority="640">
      <formula>$AK11="要連絡"</formula>
    </cfRule>
  </conditionalFormatting>
  <conditionalFormatting sqref="H145:K145 AK145:AK146">
    <cfRule type="expression" dxfId="440" priority="631">
      <formula>$H145&lt;TODAY()-(365*5+1)</formula>
    </cfRule>
  </conditionalFormatting>
  <conditionalFormatting sqref="A145:AN145 AK146">
    <cfRule type="expression" dxfId="439" priority="628">
      <formula>$AK145="抹消"</formula>
    </cfRule>
    <cfRule type="expression" dxfId="438" priority="629">
      <formula>$AK145="抹消手続き"</formula>
    </cfRule>
    <cfRule type="expression" dxfId="437" priority="630">
      <formula>$AK145="要連絡"</formula>
    </cfRule>
  </conditionalFormatting>
  <conditionalFormatting sqref="N146">
    <cfRule type="expression" dxfId="436" priority="625">
      <formula>$AK146="抹消"</formula>
    </cfRule>
    <cfRule type="expression" dxfId="435" priority="626">
      <formula>$AK146="抹消手続き"</formula>
    </cfRule>
    <cfRule type="expression" dxfId="434" priority="627">
      <formula>$AK146="要連絡"</formula>
    </cfRule>
  </conditionalFormatting>
  <conditionalFormatting sqref="AK165:AK167">
    <cfRule type="expression" dxfId="433" priority="620">
      <formula>$H165&lt;TODAY()-(365*5+1)</formula>
    </cfRule>
  </conditionalFormatting>
  <conditionalFormatting sqref="P165:Q167 S165:S167 U165:W167 Y165:AG167 A165:E167 AI165:AN167">
    <cfRule type="expression" dxfId="432" priority="618">
      <formula>$AK165="抹消"</formula>
    </cfRule>
    <cfRule type="expression" dxfId="431" priority="619">
      <formula>$AK165="抹消手続き"</formula>
    </cfRule>
    <cfRule type="expression" dxfId="430" priority="621">
      <formula>$AK165="要連絡"</formula>
    </cfRule>
  </conditionalFormatting>
  <conditionalFormatting sqref="H163:K163 AK163">
    <cfRule type="expression" dxfId="429" priority="616">
      <formula>$H163&lt;TODAY()-(365*5+1)</formula>
    </cfRule>
  </conditionalFormatting>
  <conditionalFormatting sqref="A163:AN163">
    <cfRule type="expression" dxfId="428" priority="614">
      <formula>$AK163="抹消"</formula>
    </cfRule>
    <cfRule type="expression" dxfId="427" priority="615">
      <formula>$AK163="抹消手続き"</formula>
    </cfRule>
    <cfRule type="expression" dxfId="426" priority="617">
      <formula>$AK163="要連絡"</formula>
    </cfRule>
  </conditionalFormatting>
  <conditionalFormatting sqref="AK164 H164:K164">
    <cfRule type="expression" dxfId="425" priority="612">
      <formula>$H164&lt;TODAY()-(365*5+1)</formula>
    </cfRule>
  </conditionalFormatting>
  <conditionalFormatting sqref="A164:AN164">
    <cfRule type="expression" dxfId="424" priority="610">
      <formula>$AK164="抹消"</formula>
    </cfRule>
    <cfRule type="expression" dxfId="423" priority="611">
      <formula>$AK164="抹消手続き"</formula>
    </cfRule>
    <cfRule type="expression" dxfId="422" priority="613">
      <formula>$AK164="要連絡"</formula>
    </cfRule>
  </conditionalFormatting>
  <conditionalFormatting sqref="F165:G167">
    <cfRule type="expression" dxfId="421" priority="607">
      <formula>$AK165="抹消"</formula>
    </cfRule>
    <cfRule type="expression" dxfId="420" priority="608">
      <formula>$AK165="抹消手続き"</formula>
    </cfRule>
    <cfRule type="expression" dxfId="419" priority="609">
      <formula>$AK165="要連絡"</formula>
    </cfRule>
  </conditionalFormatting>
  <conditionalFormatting sqref="H165:K167">
    <cfRule type="expression" dxfId="418" priority="605">
      <formula>$H165&lt;TODAY()-(365*5+1)</formula>
    </cfRule>
  </conditionalFormatting>
  <conditionalFormatting sqref="H165:O167">
    <cfRule type="expression" dxfId="417" priority="603">
      <formula>$AK165="抹消"</formula>
    </cfRule>
    <cfRule type="expression" dxfId="416" priority="604">
      <formula>$AK165="抹消手続き"</formula>
    </cfRule>
    <cfRule type="expression" dxfId="415" priority="606">
      <formula>$AK165="要連絡"</formula>
    </cfRule>
  </conditionalFormatting>
  <conditionalFormatting sqref="R165:R167">
    <cfRule type="expression" dxfId="414" priority="600">
      <formula>$AK165="抹消"</formula>
    </cfRule>
    <cfRule type="expression" dxfId="413" priority="601">
      <formula>$AK165="抹消手続き"</formula>
    </cfRule>
    <cfRule type="expression" dxfId="412" priority="602">
      <formula>$AK165="要連絡"</formula>
    </cfRule>
  </conditionalFormatting>
  <conditionalFormatting sqref="T165:T167">
    <cfRule type="expression" dxfId="411" priority="597">
      <formula>$AK165="抹消"</formula>
    </cfRule>
    <cfRule type="expression" dxfId="410" priority="598">
      <formula>$AK165="抹消手続き"</formula>
    </cfRule>
    <cfRule type="expression" dxfId="409" priority="599">
      <formula>$AK165="要連絡"</formula>
    </cfRule>
  </conditionalFormatting>
  <conditionalFormatting sqref="X165:X167">
    <cfRule type="expression" dxfId="408" priority="594">
      <formula>$AK165="抹消"</formula>
    </cfRule>
    <cfRule type="expression" dxfId="407" priority="595">
      <formula>$AK165="抹消手続き"</formula>
    </cfRule>
    <cfRule type="expression" dxfId="406" priority="596">
      <formula>$AK165="要連絡"</formula>
    </cfRule>
  </conditionalFormatting>
  <conditionalFormatting sqref="AH165:AH167">
    <cfRule type="expression" dxfId="405" priority="591">
      <formula>$AK165="抹消"</formula>
    </cfRule>
    <cfRule type="expression" dxfId="404" priority="592">
      <formula>$AK165="抹消手続き"</formula>
    </cfRule>
    <cfRule type="expression" dxfId="403" priority="593">
      <formula>$AK165="要連絡"</formula>
    </cfRule>
  </conditionalFormatting>
  <conditionalFormatting sqref="AN146">
    <cfRule type="expression" dxfId="402" priority="588">
      <formula>$AK146="抹消"</formula>
    </cfRule>
    <cfRule type="expression" dxfId="401" priority="589">
      <formula>$AK146="抹消手続き"</formula>
    </cfRule>
    <cfRule type="expression" dxfId="400" priority="590">
      <formula>$AK146="要連絡"</formula>
    </cfRule>
  </conditionalFormatting>
  <conditionalFormatting sqref="Y146">
    <cfRule type="expression" dxfId="399" priority="585">
      <formula>$AK146="抹消"</formula>
    </cfRule>
    <cfRule type="expression" dxfId="398" priority="586">
      <formula>$AK146="抹消手続き"</formula>
    </cfRule>
    <cfRule type="expression" dxfId="397" priority="587">
      <formula>$AK146="要連絡"</formula>
    </cfRule>
  </conditionalFormatting>
  <conditionalFormatting sqref="AK168:AK171">
    <cfRule type="expression" dxfId="396" priority="583">
      <formula>$H168&lt;TODAY()-(365*5+1)</formula>
    </cfRule>
  </conditionalFormatting>
  <conditionalFormatting sqref="P168:Q169 U168:W171 Y168:AG171 A168:E169 AI170:AN170 S168:S171 AI168:AK168 AM168:AN169 AJ169:AK169 AJ171:AN171">
    <cfRule type="expression" dxfId="395" priority="581">
      <formula>$AK168="抹消"</formula>
    </cfRule>
    <cfRule type="expression" dxfId="394" priority="582">
      <formula>$AK168="抹消手続き"</formula>
    </cfRule>
    <cfRule type="expression" dxfId="393" priority="584">
      <formula>$AK168="要連絡"</formula>
    </cfRule>
  </conditionalFormatting>
  <conditionalFormatting sqref="F168:G169">
    <cfRule type="expression" dxfId="392" priority="578">
      <formula>$AK168="抹消"</formula>
    </cfRule>
    <cfRule type="expression" dxfId="391" priority="579">
      <formula>$AK168="抹消手続き"</formula>
    </cfRule>
    <cfRule type="expression" dxfId="390" priority="580">
      <formula>$AK168="要連絡"</formula>
    </cfRule>
  </conditionalFormatting>
  <conditionalFormatting sqref="H168:K169">
    <cfRule type="expression" dxfId="389" priority="576">
      <formula>$H168&lt;TODAY()-(365*5+1)</formula>
    </cfRule>
  </conditionalFormatting>
  <conditionalFormatting sqref="H168:O169">
    <cfRule type="expression" dxfId="388" priority="574">
      <formula>$AK168="抹消"</formula>
    </cfRule>
    <cfRule type="expression" dxfId="387" priority="575">
      <formula>$AK168="抹消手続き"</formula>
    </cfRule>
    <cfRule type="expression" dxfId="386" priority="577">
      <formula>$AK168="要連絡"</formula>
    </cfRule>
  </conditionalFormatting>
  <conditionalFormatting sqref="R168:R169">
    <cfRule type="expression" dxfId="385" priority="571">
      <formula>$AK168="抹消"</formula>
    </cfRule>
    <cfRule type="expression" dxfId="384" priority="572">
      <formula>$AK168="抹消手続き"</formula>
    </cfRule>
    <cfRule type="expression" dxfId="383" priority="573">
      <formula>$AK168="要連絡"</formula>
    </cfRule>
  </conditionalFormatting>
  <conditionalFormatting sqref="T168:T171">
    <cfRule type="expression" dxfId="382" priority="568">
      <formula>$AK168="抹消"</formula>
    </cfRule>
    <cfRule type="expression" dxfId="381" priority="569">
      <formula>$AK168="抹消手続き"</formula>
    </cfRule>
    <cfRule type="expression" dxfId="380" priority="570">
      <formula>$AK168="要連絡"</formula>
    </cfRule>
  </conditionalFormatting>
  <conditionalFormatting sqref="X168:X171">
    <cfRule type="expression" dxfId="379" priority="565">
      <formula>$AK168="抹消"</formula>
    </cfRule>
    <cfRule type="expression" dxfId="378" priority="566">
      <formula>$AK168="抹消手続き"</formula>
    </cfRule>
    <cfRule type="expression" dxfId="377" priority="567">
      <formula>$AK168="要連絡"</formula>
    </cfRule>
  </conditionalFormatting>
  <conditionalFormatting sqref="AH168:AH171">
    <cfRule type="expression" dxfId="376" priority="562">
      <formula>$AK168="抹消"</formula>
    </cfRule>
    <cfRule type="expression" dxfId="375" priority="563">
      <formula>$AK168="抹消手続き"</formula>
    </cfRule>
    <cfRule type="expression" dxfId="374" priority="564">
      <formula>$AK168="要連絡"</formula>
    </cfRule>
  </conditionalFormatting>
  <conditionalFormatting sqref="A170:E171 P170:Q171">
    <cfRule type="expression" dxfId="373" priority="559">
      <formula>$AK170="抹消"</formula>
    </cfRule>
    <cfRule type="expression" dxfId="372" priority="560">
      <formula>$AK170="抹消手続き"</formula>
    </cfRule>
    <cfRule type="expression" dxfId="371" priority="561">
      <formula>$AK170="要連絡"</formula>
    </cfRule>
  </conditionalFormatting>
  <conditionalFormatting sqref="F170:G171">
    <cfRule type="expression" dxfId="370" priority="556">
      <formula>$AK170="抹消"</formula>
    </cfRule>
    <cfRule type="expression" dxfId="369" priority="557">
      <formula>$AK170="抹消手続き"</formula>
    </cfRule>
    <cfRule type="expression" dxfId="368" priority="558">
      <formula>$AK170="要連絡"</formula>
    </cfRule>
  </conditionalFormatting>
  <conditionalFormatting sqref="H170:K171">
    <cfRule type="expression" dxfId="367" priority="554">
      <formula>$H170&lt;TODAY()-(365*5+1)</formula>
    </cfRule>
  </conditionalFormatting>
  <conditionalFormatting sqref="H170:O171">
    <cfRule type="expression" dxfId="366" priority="552">
      <formula>$AK170="抹消"</formula>
    </cfRule>
    <cfRule type="expression" dxfId="365" priority="553">
      <formula>$AK170="抹消手続き"</formula>
    </cfRule>
    <cfRule type="expression" dxfId="364" priority="555">
      <formula>$AK170="要連絡"</formula>
    </cfRule>
  </conditionalFormatting>
  <conditionalFormatting sqref="R170:R171">
    <cfRule type="expression" dxfId="363" priority="549">
      <formula>$AK170="抹消"</formula>
    </cfRule>
    <cfRule type="expression" dxfId="362" priority="550">
      <formula>$AK170="抹消手続き"</formula>
    </cfRule>
    <cfRule type="expression" dxfId="361" priority="551">
      <formula>$AK170="要連絡"</formula>
    </cfRule>
  </conditionalFormatting>
  <conditionalFormatting sqref="AK172">
    <cfRule type="expression" dxfId="360" priority="547">
      <formula>$H172&lt;TODAY()-(365*5+1)</formula>
    </cfRule>
  </conditionalFormatting>
  <conditionalFormatting sqref="U172:W172 Y172:AG172 AJ172:AN172">
    <cfRule type="expression" dxfId="359" priority="545">
      <formula>$AK172="抹消"</formula>
    </cfRule>
    <cfRule type="expression" dxfId="358" priority="546">
      <formula>$AK172="抹消手続き"</formula>
    </cfRule>
    <cfRule type="expression" dxfId="357" priority="548">
      <formula>$AK172="要連絡"</formula>
    </cfRule>
  </conditionalFormatting>
  <conditionalFormatting sqref="T172">
    <cfRule type="expression" dxfId="356" priority="542">
      <formula>$AK172="抹消"</formula>
    </cfRule>
    <cfRule type="expression" dxfId="355" priority="543">
      <formula>$AK172="抹消手続き"</formula>
    </cfRule>
    <cfRule type="expression" dxfId="354" priority="544">
      <formula>$AK172="要連絡"</formula>
    </cfRule>
  </conditionalFormatting>
  <conditionalFormatting sqref="X172">
    <cfRule type="expression" dxfId="353" priority="539">
      <formula>$AK172="抹消"</formula>
    </cfRule>
    <cfRule type="expression" dxfId="352" priority="540">
      <formula>$AK172="抹消手続き"</formula>
    </cfRule>
    <cfRule type="expression" dxfId="351" priority="541">
      <formula>$AK172="要連絡"</formula>
    </cfRule>
  </conditionalFormatting>
  <conditionalFormatting sqref="AH172">
    <cfRule type="expression" dxfId="350" priority="536">
      <formula>$AK172="抹消"</formula>
    </cfRule>
    <cfRule type="expression" dxfId="349" priority="537">
      <formula>$AK172="抹消手続き"</formula>
    </cfRule>
    <cfRule type="expression" dxfId="348" priority="538">
      <formula>$AK172="要連絡"</formula>
    </cfRule>
  </conditionalFormatting>
  <conditionalFormatting sqref="A172:E172">
    <cfRule type="expression" dxfId="347" priority="533">
      <formula>$AK172="抹消"</formula>
    </cfRule>
    <cfRule type="expression" dxfId="346" priority="534">
      <formula>$AK172="抹消手続き"</formula>
    </cfRule>
    <cfRule type="expression" dxfId="345" priority="535">
      <formula>$AK172="要連絡"</formula>
    </cfRule>
  </conditionalFormatting>
  <conditionalFormatting sqref="I172:J172">
    <cfRule type="expression" dxfId="344" priority="528">
      <formula>$H172&lt;TODAY()-(365*5+1)</formula>
    </cfRule>
  </conditionalFormatting>
  <conditionalFormatting sqref="I172:J172">
    <cfRule type="expression" dxfId="343" priority="526">
      <formula>$AK172="抹消"</formula>
    </cfRule>
    <cfRule type="expression" dxfId="342" priority="527">
      <formula>$AK172="抹消手続き"</formula>
    </cfRule>
    <cfRule type="expression" dxfId="341" priority="529">
      <formula>$AK172="要連絡"</formula>
    </cfRule>
  </conditionalFormatting>
  <conditionalFormatting sqref="F172:G172">
    <cfRule type="expression" dxfId="340" priority="520">
      <formula>$AK172="抹消"</formula>
    </cfRule>
    <cfRule type="expression" dxfId="339" priority="521">
      <formula>$AK172="抹消手続き"</formula>
    </cfRule>
    <cfRule type="expression" dxfId="338" priority="522">
      <formula>$AK172="要連絡"</formula>
    </cfRule>
  </conditionalFormatting>
  <conditionalFormatting sqref="K172">
    <cfRule type="expression" dxfId="337" priority="518">
      <formula>$H172&lt;TODAY()-(365*5+1)</formula>
    </cfRule>
  </conditionalFormatting>
  <conditionalFormatting sqref="K172">
    <cfRule type="expression" dxfId="336" priority="516">
      <formula>$AK172="抹消"</formula>
    </cfRule>
    <cfRule type="expression" dxfId="335" priority="517">
      <formula>$AK172="抹消手続き"</formula>
    </cfRule>
    <cfRule type="expression" dxfId="334" priority="519">
      <formula>$AK172="要連絡"</formula>
    </cfRule>
  </conditionalFormatting>
  <conditionalFormatting sqref="H172">
    <cfRule type="expression" dxfId="333" priority="514">
      <formula>$H172&lt;TODAY()-(365*5+1)</formula>
    </cfRule>
  </conditionalFormatting>
  <conditionalFormatting sqref="H172">
    <cfRule type="expression" dxfId="332" priority="512">
      <formula>$AK172="抹消"</formula>
    </cfRule>
    <cfRule type="expression" dxfId="331" priority="513">
      <formula>$AK172="抹消手続き"</formula>
    </cfRule>
    <cfRule type="expression" dxfId="330" priority="515">
      <formula>$AK172="要連絡"</formula>
    </cfRule>
  </conditionalFormatting>
  <conditionalFormatting sqref="L172:S172">
    <cfRule type="expression" dxfId="329" priority="509">
      <formula>$AK172="抹消"</formula>
    </cfRule>
    <cfRule type="expression" dxfId="328" priority="510">
      <formula>$AK172="抹消手続き"</formula>
    </cfRule>
    <cfRule type="expression" dxfId="327" priority="511">
      <formula>$AK172="要連絡"</formula>
    </cfRule>
  </conditionalFormatting>
  <conditionalFormatting sqref="AK173">
    <cfRule type="expression" dxfId="326" priority="473">
      <formula>$H173&lt;TODAY()-(365*5+1)</formula>
    </cfRule>
  </conditionalFormatting>
  <conditionalFormatting sqref="U173:W173 Y173:AG173 AI173:AN173">
    <cfRule type="expression" dxfId="325" priority="471">
      <formula>$AK173="抹消"</formula>
    </cfRule>
    <cfRule type="expression" dxfId="324" priority="472">
      <formula>$AK173="抹消手続き"</formula>
    </cfRule>
    <cfRule type="expression" dxfId="323" priority="474">
      <formula>$AK173="要連絡"</formula>
    </cfRule>
  </conditionalFormatting>
  <conditionalFormatting sqref="T173">
    <cfRule type="expression" dxfId="322" priority="468">
      <formula>$AK173="抹消"</formula>
    </cfRule>
    <cfRule type="expression" dxfId="321" priority="469">
      <formula>$AK173="抹消手続き"</formula>
    </cfRule>
    <cfRule type="expression" dxfId="320" priority="470">
      <formula>$AK173="要連絡"</formula>
    </cfRule>
  </conditionalFormatting>
  <conditionalFormatting sqref="X173">
    <cfRule type="expression" dxfId="319" priority="465">
      <formula>$AK173="抹消"</formula>
    </cfRule>
    <cfRule type="expression" dxfId="318" priority="466">
      <formula>$AK173="抹消手続き"</formula>
    </cfRule>
    <cfRule type="expression" dxfId="317" priority="467">
      <formula>$AK173="要連絡"</formula>
    </cfRule>
  </conditionalFormatting>
  <conditionalFormatting sqref="AH173">
    <cfRule type="expression" dxfId="316" priority="462">
      <formula>$AK173="抹消"</formula>
    </cfRule>
    <cfRule type="expression" dxfId="315" priority="463">
      <formula>$AK173="抹消手続き"</formula>
    </cfRule>
    <cfRule type="expression" dxfId="314" priority="464">
      <formula>$AK173="要連絡"</formula>
    </cfRule>
  </conditionalFormatting>
  <conditionalFormatting sqref="A173:E173">
    <cfRule type="expression" dxfId="313" priority="459">
      <formula>$AK173="抹消"</formula>
    </cfRule>
    <cfRule type="expression" dxfId="312" priority="460">
      <formula>$AK173="抹消手続き"</formula>
    </cfRule>
    <cfRule type="expression" dxfId="311" priority="461">
      <formula>$AK173="要連絡"</formula>
    </cfRule>
  </conditionalFormatting>
  <conditionalFormatting sqref="I173:J173">
    <cfRule type="expression" dxfId="310" priority="457">
      <formula>$H173&lt;TODAY()-(365*5+1)</formula>
    </cfRule>
  </conditionalFormatting>
  <conditionalFormatting sqref="I173:J173">
    <cfRule type="expression" dxfId="309" priority="455">
      <formula>$AK173="抹消"</formula>
    </cfRule>
    <cfRule type="expression" dxfId="308" priority="456">
      <formula>$AK173="抹消手続き"</formula>
    </cfRule>
    <cfRule type="expression" dxfId="307" priority="458">
      <formula>$AK173="要連絡"</formula>
    </cfRule>
  </conditionalFormatting>
  <conditionalFormatting sqref="F173:G173">
    <cfRule type="expression" dxfId="306" priority="452">
      <formula>$AK173="抹消"</formula>
    </cfRule>
    <cfRule type="expression" dxfId="305" priority="453">
      <formula>$AK173="抹消手続き"</formula>
    </cfRule>
    <cfRule type="expression" dxfId="304" priority="454">
      <formula>$AK173="要連絡"</formula>
    </cfRule>
  </conditionalFormatting>
  <conditionalFormatting sqref="K173">
    <cfRule type="expression" dxfId="303" priority="450">
      <formula>$H173&lt;TODAY()-(365*5+1)</formula>
    </cfRule>
  </conditionalFormatting>
  <conditionalFormatting sqref="K173">
    <cfRule type="expression" dxfId="302" priority="448">
      <formula>$AK173="抹消"</formula>
    </cfRule>
    <cfRule type="expression" dxfId="301" priority="449">
      <formula>$AK173="抹消手続き"</formula>
    </cfRule>
    <cfRule type="expression" dxfId="300" priority="451">
      <formula>$AK173="要連絡"</formula>
    </cfRule>
  </conditionalFormatting>
  <conditionalFormatting sqref="H173">
    <cfRule type="expression" dxfId="299" priority="446">
      <formula>$H173&lt;TODAY()-(365*5+1)</formula>
    </cfRule>
  </conditionalFormatting>
  <conditionalFormatting sqref="H173">
    <cfRule type="expression" dxfId="298" priority="444">
      <formula>$AK173="抹消"</formula>
    </cfRule>
    <cfRule type="expression" dxfId="297" priority="445">
      <formula>$AK173="抹消手続き"</formula>
    </cfRule>
    <cfRule type="expression" dxfId="296" priority="447">
      <formula>$AK173="要連絡"</formula>
    </cfRule>
  </conditionalFormatting>
  <conditionalFormatting sqref="L173:P173">
    <cfRule type="expression" dxfId="295" priority="441">
      <formula>$AK173="抹消"</formula>
    </cfRule>
    <cfRule type="expression" dxfId="294" priority="442">
      <formula>$AK173="抹消手続き"</formula>
    </cfRule>
    <cfRule type="expression" dxfId="293" priority="443">
      <formula>$AK173="要連絡"</formula>
    </cfRule>
  </conditionalFormatting>
  <conditionalFormatting sqref="Q173">
    <cfRule type="expression" dxfId="292" priority="438">
      <formula>$AK173="抹消"</formula>
    </cfRule>
    <cfRule type="expression" dxfId="291" priority="439">
      <formula>$AK173="抹消手続き"</formula>
    </cfRule>
    <cfRule type="expression" dxfId="290" priority="440">
      <formula>$AK173="要連絡"</formula>
    </cfRule>
  </conditionalFormatting>
  <conditionalFormatting sqref="R173">
    <cfRule type="expression" dxfId="289" priority="435">
      <formula>$AK173="抹消"</formula>
    </cfRule>
    <cfRule type="expression" dxfId="288" priority="436">
      <formula>$AK173="抹消手続き"</formula>
    </cfRule>
    <cfRule type="expression" dxfId="287" priority="437">
      <formula>$AK173="要連絡"</formula>
    </cfRule>
  </conditionalFormatting>
  <conditionalFormatting sqref="S173">
    <cfRule type="expression" dxfId="286" priority="432">
      <formula>$AK173="抹消"</formula>
    </cfRule>
    <cfRule type="expression" dxfId="285" priority="433">
      <formula>$AK173="抹消手続き"</formula>
    </cfRule>
    <cfRule type="expression" dxfId="284" priority="434">
      <formula>$AK173="要連絡"</formula>
    </cfRule>
  </conditionalFormatting>
  <conditionalFormatting sqref="AK174 H174:K174">
    <cfRule type="expression" dxfId="283" priority="430">
      <formula>$H174&lt;TODAY()-(365*5+1)</formula>
    </cfRule>
  </conditionalFormatting>
  <conditionalFormatting sqref="A174:X174 AI174:AN174">
    <cfRule type="expression" dxfId="282" priority="428">
      <formula>$AK174="抹消"</formula>
    </cfRule>
    <cfRule type="expression" dxfId="281" priority="429">
      <formula>$AK174="抹消手続き"</formula>
    </cfRule>
    <cfRule type="expression" dxfId="280" priority="431">
      <formula>$AK174="要連絡"</formula>
    </cfRule>
  </conditionalFormatting>
  <conditionalFormatting sqref="Z174:AG174">
    <cfRule type="expression" dxfId="279" priority="425">
      <formula>$AK174="抹消"</formula>
    </cfRule>
    <cfRule type="expression" dxfId="278" priority="426">
      <formula>$AK174="抹消手続き"</formula>
    </cfRule>
    <cfRule type="expression" dxfId="277" priority="427">
      <formula>$AK174="要連絡"</formula>
    </cfRule>
  </conditionalFormatting>
  <conditionalFormatting sqref="AH174">
    <cfRule type="expression" dxfId="276" priority="419">
      <formula>$AK174="抹消"</formula>
    </cfRule>
    <cfRule type="expression" dxfId="275" priority="420">
      <formula>$AK174="抹消手続き"</formula>
    </cfRule>
    <cfRule type="expression" dxfId="274" priority="421">
      <formula>$AK174="要連絡"</formula>
    </cfRule>
  </conditionalFormatting>
  <conditionalFormatting sqref="AK175 H175:K175">
    <cfRule type="expression" dxfId="273" priority="417">
      <formula>$H175&lt;TODAY()-(365*5+1)</formula>
    </cfRule>
  </conditionalFormatting>
  <conditionalFormatting sqref="A175:Y175 AJ175:AN175 A177">
    <cfRule type="expression" dxfId="272" priority="415">
      <formula>$AK175="抹消"</formula>
    </cfRule>
    <cfRule type="expression" dxfId="271" priority="416">
      <formula>$AK175="抹消手続き"</formula>
    </cfRule>
    <cfRule type="expression" dxfId="270" priority="418">
      <formula>$AK175="要連絡"</formula>
    </cfRule>
  </conditionalFormatting>
  <conditionalFormatting sqref="Z175:AG175">
    <cfRule type="expression" dxfId="269" priority="412">
      <formula>$AK175="抹消"</formula>
    </cfRule>
    <cfRule type="expression" dxfId="268" priority="413">
      <formula>$AK175="抹消手続き"</formula>
    </cfRule>
    <cfRule type="expression" dxfId="267" priority="414">
      <formula>$AK175="要連絡"</formula>
    </cfRule>
  </conditionalFormatting>
  <conditionalFormatting sqref="AH175">
    <cfRule type="expression" dxfId="266" priority="409">
      <formula>$AK175="抹消"</formula>
    </cfRule>
    <cfRule type="expression" dxfId="265" priority="410">
      <formula>$AK175="抹消手続き"</formula>
    </cfRule>
    <cfRule type="expression" dxfId="264" priority="411">
      <formula>$AK175="要連絡"</formula>
    </cfRule>
  </conditionalFormatting>
  <conditionalFormatting sqref="AK176 H176:K176">
    <cfRule type="expression" dxfId="263" priority="407">
      <formula>$H176&lt;TODAY()-(365*5+1)</formula>
    </cfRule>
  </conditionalFormatting>
  <conditionalFormatting sqref="A176:F176 AI176:AN176 H176:X176 A178:A180 A182 A184 A187:A188 A190">
    <cfRule type="expression" dxfId="262" priority="405">
      <formula>$AK176="抹消"</formula>
    </cfRule>
    <cfRule type="expression" dxfId="261" priority="406">
      <formula>$AK176="抹消手続き"</formula>
    </cfRule>
    <cfRule type="expression" dxfId="260" priority="408">
      <formula>$AK176="要連絡"</formula>
    </cfRule>
  </conditionalFormatting>
  <conditionalFormatting sqref="Z176:AG176">
    <cfRule type="expression" dxfId="259" priority="402">
      <formula>$AK176="抹消"</formula>
    </cfRule>
    <cfRule type="expression" dxfId="258" priority="403">
      <formula>$AK176="抹消手続き"</formula>
    </cfRule>
    <cfRule type="expression" dxfId="257" priority="404">
      <formula>$AK176="要連絡"</formula>
    </cfRule>
  </conditionalFormatting>
  <conditionalFormatting sqref="AH176">
    <cfRule type="expression" dxfId="256" priority="399">
      <formula>$AK176="抹消"</formula>
    </cfRule>
    <cfRule type="expression" dxfId="255" priority="400">
      <formula>$AK176="抹消手続き"</formula>
    </cfRule>
    <cfRule type="expression" dxfId="254" priority="401">
      <formula>$AK176="要連絡"</formula>
    </cfRule>
  </conditionalFormatting>
  <conditionalFormatting sqref="G176">
    <cfRule type="expression" dxfId="253" priority="396">
      <formula>$AK176="抹消"</formula>
    </cfRule>
    <cfRule type="expression" dxfId="252" priority="397">
      <formula>$AK176="抹消手続き"</formula>
    </cfRule>
    <cfRule type="expression" dxfId="251" priority="398">
      <formula>$AK176="要連絡"</formula>
    </cfRule>
  </conditionalFormatting>
  <conditionalFormatting sqref="AL168">
    <cfRule type="expression" dxfId="250" priority="390">
      <formula>$AK168="抹消"</formula>
    </cfRule>
    <cfRule type="expression" dxfId="249" priority="391">
      <formula>$AK168="抹消手続き"</formula>
    </cfRule>
    <cfRule type="expression" dxfId="248" priority="392">
      <formula>$AK168="要連絡"</formula>
    </cfRule>
  </conditionalFormatting>
  <conditionalFormatting sqref="AL169">
    <cfRule type="expression" dxfId="247" priority="387">
      <formula>$AK169="抹消"</formula>
    </cfRule>
    <cfRule type="expression" dxfId="246" priority="388">
      <formula>$AK169="抹消手続き"</formula>
    </cfRule>
    <cfRule type="expression" dxfId="245" priority="389">
      <formula>$AK169="要連絡"</formula>
    </cfRule>
  </conditionalFormatting>
  <conditionalFormatting sqref="AK177:AK180 H177:K180">
    <cfRule type="expression" dxfId="244" priority="385">
      <formula>$H177&lt;TODAY()-(365*5+1)</formula>
    </cfRule>
  </conditionalFormatting>
  <conditionalFormatting sqref="B177:F180 Y178:Y180 H178:W179 H180:Q180 S180:W180 AJ177:AN180">
    <cfRule type="expression" dxfId="243" priority="383">
      <formula>$AK177="抹消"</formula>
    </cfRule>
    <cfRule type="expression" dxfId="242" priority="384">
      <formula>$AK177="抹消手続き"</formula>
    </cfRule>
    <cfRule type="expression" dxfId="241" priority="386">
      <formula>$AK177="要連絡"</formula>
    </cfRule>
  </conditionalFormatting>
  <conditionalFormatting sqref="Z177:AG180">
    <cfRule type="expression" dxfId="240" priority="380">
      <formula>$AK177="抹消"</formula>
    </cfRule>
    <cfRule type="expression" dxfId="239" priority="381">
      <formula>$AK177="抹消手続き"</formula>
    </cfRule>
    <cfRule type="expression" dxfId="238" priority="382">
      <formula>$AK177="要連絡"</formula>
    </cfRule>
  </conditionalFormatting>
  <conditionalFormatting sqref="AH177:AH180">
    <cfRule type="expression" dxfId="237" priority="377">
      <formula>$AK177="抹消"</formula>
    </cfRule>
    <cfRule type="expression" dxfId="236" priority="378">
      <formula>$AK177="抹消手続き"</formula>
    </cfRule>
    <cfRule type="expression" dxfId="235" priority="379">
      <formula>$AK177="要連絡"</formula>
    </cfRule>
  </conditionalFormatting>
  <conditionalFormatting sqref="G177:G180">
    <cfRule type="expression" dxfId="234" priority="374">
      <formula>$AK177="抹消"</formula>
    </cfRule>
    <cfRule type="expression" dxfId="233" priority="375">
      <formula>$AK177="抹消手続き"</formula>
    </cfRule>
    <cfRule type="expression" dxfId="232" priority="376">
      <formula>$AK177="要連絡"</formula>
    </cfRule>
  </conditionalFormatting>
  <conditionalFormatting sqref="X178:X180">
    <cfRule type="expression" dxfId="231" priority="646">
      <formula>$AK177="抹消"</formula>
    </cfRule>
    <cfRule type="expression" dxfId="230" priority="647">
      <formula>$AK177="抹消手続き"</formula>
    </cfRule>
    <cfRule type="expression" dxfId="229" priority="648">
      <formula>$AK177="要連絡"</formula>
    </cfRule>
  </conditionalFormatting>
  <conditionalFormatting sqref="X177">
    <cfRule type="expression" dxfId="228" priority="371">
      <formula>$AK176="抹消"</formula>
    </cfRule>
    <cfRule type="expression" dxfId="227" priority="372">
      <formula>$AK176="抹消手続き"</formula>
    </cfRule>
    <cfRule type="expression" dxfId="226" priority="373">
      <formula>$AK176="要連絡"</formula>
    </cfRule>
  </conditionalFormatting>
  <conditionalFormatting sqref="Y174">
    <cfRule type="expression" dxfId="225" priority="368">
      <formula>$AK174="抹消"</formula>
    </cfRule>
    <cfRule type="expression" dxfId="224" priority="369">
      <formula>$AK174="抹消手続き"</formula>
    </cfRule>
    <cfRule type="expression" dxfId="223" priority="370">
      <formula>$AK174="要連絡"</formula>
    </cfRule>
  </conditionalFormatting>
  <conditionalFormatting sqref="R180">
    <cfRule type="expression" dxfId="222" priority="365">
      <formula>$AK180="抹消"</formula>
    </cfRule>
    <cfRule type="expression" dxfId="221" priority="366">
      <formula>$AK180="抹消手続き"</formula>
    </cfRule>
    <cfRule type="expression" dxfId="220" priority="367">
      <formula>$AK180="要連絡"</formula>
    </cfRule>
  </conditionalFormatting>
  <conditionalFormatting sqref="AI169">
    <cfRule type="expression" dxfId="219" priority="362">
      <formula>$AK169="抹消"</formula>
    </cfRule>
    <cfRule type="expression" dxfId="218" priority="363">
      <formula>$AK169="抹消手続き"</formula>
    </cfRule>
    <cfRule type="expression" dxfId="217" priority="364">
      <formula>$AK169="要連絡"</formula>
    </cfRule>
  </conditionalFormatting>
  <conditionalFormatting sqref="AI171">
    <cfRule type="expression" dxfId="216" priority="359">
      <formula>$AK171="抹消"</formula>
    </cfRule>
    <cfRule type="expression" dxfId="215" priority="360">
      <formula>$AK171="抹消手続き"</formula>
    </cfRule>
    <cfRule type="expression" dxfId="214" priority="361">
      <formula>$AK171="要連絡"</formula>
    </cfRule>
  </conditionalFormatting>
  <conditionalFormatting sqref="AI172">
    <cfRule type="expression" dxfId="213" priority="356">
      <formula>$AK172="抹消"</formula>
    </cfRule>
    <cfRule type="expression" dxfId="212" priority="357">
      <formula>$AK172="抹消手続き"</formula>
    </cfRule>
    <cfRule type="expression" dxfId="211" priority="358">
      <formula>$AK172="要連絡"</formula>
    </cfRule>
  </conditionalFormatting>
  <conditionalFormatting sqref="AI175">
    <cfRule type="expression" dxfId="210" priority="353">
      <formula>$AK175="抹消"</formula>
    </cfRule>
    <cfRule type="expression" dxfId="209" priority="354">
      <formula>$AK175="抹消手続き"</formula>
    </cfRule>
    <cfRule type="expression" dxfId="208" priority="355">
      <formula>$AK175="要連絡"</formula>
    </cfRule>
  </conditionalFormatting>
  <conditionalFormatting sqref="AI177">
    <cfRule type="expression" dxfId="207" priority="350">
      <formula>$AK177="抹消"</formula>
    </cfRule>
    <cfRule type="expression" dxfId="206" priority="351">
      <formula>$AK177="抹消手続き"</formula>
    </cfRule>
    <cfRule type="expression" dxfId="205" priority="352">
      <formula>$AK177="要連絡"</formula>
    </cfRule>
  </conditionalFormatting>
  <conditionalFormatting sqref="AI178">
    <cfRule type="expression" dxfId="204" priority="347">
      <formula>$AK178="抹消"</formula>
    </cfRule>
    <cfRule type="expression" dxfId="203" priority="348">
      <formula>$AK178="抹消手続き"</formula>
    </cfRule>
    <cfRule type="expression" dxfId="202" priority="349">
      <formula>$AK178="要連絡"</formula>
    </cfRule>
  </conditionalFormatting>
  <conditionalFormatting sqref="AI179">
    <cfRule type="expression" dxfId="201" priority="344">
      <formula>$AK179="抹消"</formula>
    </cfRule>
    <cfRule type="expression" dxfId="200" priority="345">
      <formula>$AK179="抹消手続き"</formula>
    </cfRule>
    <cfRule type="expression" dxfId="199" priority="346">
      <formula>$AK179="要連絡"</formula>
    </cfRule>
  </conditionalFormatting>
  <conditionalFormatting sqref="AI180">
    <cfRule type="expression" dxfId="198" priority="341">
      <formula>$AK180="抹消"</formula>
    </cfRule>
    <cfRule type="expression" dxfId="197" priority="342">
      <formula>$AK180="抹消手続き"</formula>
    </cfRule>
    <cfRule type="expression" dxfId="196" priority="343">
      <formula>$AK180="要連絡"</formula>
    </cfRule>
  </conditionalFormatting>
  <conditionalFormatting sqref="Y176">
    <cfRule type="expression" dxfId="195" priority="338">
      <formula>$AK176="抹消"</formula>
    </cfRule>
    <cfRule type="expression" dxfId="194" priority="339">
      <formula>$AK176="抹消手続き"</formula>
    </cfRule>
    <cfRule type="expression" dxfId="193" priority="340">
      <formula>$AK176="要連絡"</formula>
    </cfRule>
  </conditionalFormatting>
  <conditionalFormatting sqref="A181 A183 A185">
    <cfRule type="expression" dxfId="192" priority="332">
      <formula>$AK181="抹消"</formula>
    </cfRule>
    <cfRule type="expression" dxfId="191" priority="333">
      <formula>$AK181="抹消手続き"</formula>
    </cfRule>
    <cfRule type="expression" dxfId="190" priority="334">
      <formula>$AK181="要連絡"</formula>
    </cfRule>
  </conditionalFormatting>
  <conditionalFormatting sqref="AK181 H181:K181">
    <cfRule type="expression" dxfId="189" priority="330">
      <formula>$H181&lt;TODAY()-(365*5+1)</formula>
    </cfRule>
  </conditionalFormatting>
  <conditionalFormatting sqref="B181:F181 Y181 H181:Q181 T181:W181 AJ181:AN181 B184 B187 B189">
    <cfRule type="expression" dxfId="188" priority="328">
      <formula>$AK181="抹消"</formula>
    </cfRule>
    <cfRule type="expression" dxfId="187" priority="329">
      <formula>$AK181="抹消手続き"</formula>
    </cfRule>
    <cfRule type="expression" dxfId="186" priority="331">
      <formula>$AK181="要連絡"</formula>
    </cfRule>
  </conditionalFormatting>
  <conditionalFormatting sqref="Z181:AG181">
    <cfRule type="expression" dxfId="185" priority="325">
      <formula>$AK181="抹消"</formula>
    </cfRule>
    <cfRule type="expression" dxfId="184" priority="326">
      <formula>$AK181="抹消手続き"</formula>
    </cfRule>
    <cfRule type="expression" dxfId="183" priority="327">
      <formula>$AK181="要連絡"</formula>
    </cfRule>
  </conditionalFormatting>
  <conditionalFormatting sqref="AH181">
    <cfRule type="expression" dxfId="182" priority="322">
      <formula>$AK181="抹消"</formula>
    </cfRule>
    <cfRule type="expression" dxfId="181" priority="323">
      <formula>$AK181="抹消手続き"</formula>
    </cfRule>
    <cfRule type="expression" dxfId="180" priority="324">
      <formula>$AK181="要連絡"</formula>
    </cfRule>
  </conditionalFormatting>
  <conditionalFormatting sqref="G181">
    <cfRule type="expression" dxfId="179" priority="319">
      <formula>$AK181="抹消"</formula>
    </cfRule>
    <cfRule type="expression" dxfId="178" priority="320">
      <formula>$AK181="抹消手続き"</formula>
    </cfRule>
    <cfRule type="expression" dxfId="177" priority="321">
      <formula>$AK181="要連絡"</formula>
    </cfRule>
  </conditionalFormatting>
  <conditionalFormatting sqref="X181">
    <cfRule type="expression" dxfId="176" priority="335">
      <formula>$AK180="抹消"</formula>
    </cfRule>
    <cfRule type="expression" dxfId="175" priority="336">
      <formula>$AK180="抹消手続き"</formula>
    </cfRule>
    <cfRule type="expression" dxfId="174" priority="337">
      <formula>$AK180="要連絡"</formula>
    </cfRule>
  </conditionalFormatting>
  <conditionalFormatting sqref="R181">
    <cfRule type="expression" dxfId="173" priority="316">
      <formula>$AK181="抹消"</formula>
    </cfRule>
    <cfRule type="expression" dxfId="172" priority="317">
      <formula>$AK181="抹消手続き"</formula>
    </cfRule>
    <cfRule type="expression" dxfId="171" priority="318">
      <formula>$AK181="要連絡"</formula>
    </cfRule>
  </conditionalFormatting>
  <conditionalFormatting sqref="AI181">
    <cfRule type="expression" dxfId="170" priority="313">
      <formula>$AK181="抹消"</formula>
    </cfRule>
    <cfRule type="expression" dxfId="169" priority="314">
      <formula>$AK181="抹消手続き"</formula>
    </cfRule>
    <cfRule type="expression" dxfId="168" priority="315">
      <formula>$AK181="要連絡"</formula>
    </cfRule>
  </conditionalFormatting>
  <conditionalFormatting sqref="S181">
    <cfRule type="expression" dxfId="167" priority="310">
      <formula>$AK181="抹消"</formula>
    </cfRule>
    <cfRule type="expression" dxfId="166" priority="311">
      <formula>$AK181="抹消手続き"</formula>
    </cfRule>
    <cfRule type="expression" dxfId="165" priority="312">
      <formula>$AK181="要連絡"</formula>
    </cfRule>
  </conditionalFormatting>
  <conditionalFormatting sqref="AK182 H182:K182">
    <cfRule type="expression" dxfId="164" priority="302">
      <formula>$H182&lt;TODAY()-(365*5+1)</formula>
    </cfRule>
  </conditionalFormatting>
  <conditionalFormatting sqref="B182:F182 Y182 H182:Q182 T182:W182 AJ182:AN182">
    <cfRule type="expression" dxfId="163" priority="300">
      <formula>$AK182="抹消"</formula>
    </cfRule>
    <cfRule type="expression" dxfId="162" priority="301">
      <formula>$AK182="抹消手続き"</formula>
    </cfRule>
    <cfRule type="expression" dxfId="161" priority="303">
      <formula>$AK182="要連絡"</formula>
    </cfRule>
  </conditionalFormatting>
  <conditionalFormatting sqref="Z182:AG182">
    <cfRule type="expression" dxfId="160" priority="297">
      <formula>$AK182="抹消"</formula>
    </cfRule>
    <cfRule type="expression" dxfId="159" priority="298">
      <formula>$AK182="抹消手続き"</formula>
    </cfRule>
    <cfRule type="expression" dxfId="158" priority="299">
      <formula>$AK182="要連絡"</formula>
    </cfRule>
  </conditionalFormatting>
  <conditionalFormatting sqref="AH182:AH183">
    <cfRule type="expression" dxfId="157" priority="294">
      <formula>$AK182="抹消"</formula>
    </cfRule>
    <cfRule type="expression" dxfId="156" priority="295">
      <formula>$AK182="抹消手続き"</formula>
    </cfRule>
    <cfRule type="expression" dxfId="155" priority="296">
      <formula>$AK182="要連絡"</formula>
    </cfRule>
  </conditionalFormatting>
  <conditionalFormatting sqref="G182">
    <cfRule type="expression" dxfId="154" priority="291">
      <formula>$AK182="抹消"</formula>
    </cfRule>
    <cfRule type="expression" dxfId="153" priority="292">
      <formula>$AK182="抹消手続き"</formula>
    </cfRule>
    <cfRule type="expression" dxfId="152" priority="293">
      <formula>$AK182="要連絡"</formula>
    </cfRule>
  </conditionalFormatting>
  <conditionalFormatting sqref="X182:X183">
    <cfRule type="expression" dxfId="151" priority="307">
      <formula>$AK181="抹消"</formula>
    </cfRule>
    <cfRule type="expression" dxfId="150" priority="308">
      <formula>$AK181="抹消手続き"</formula>
    </cfRule>
    <cfRule type="expression" dxfId="149" priority="309">
      <formula>$AK181="要連絡"</formula>
    </cfRule>
  </conditionalFormatting>
  <conditionalFormatting sqref="R182">
    <cfRule type="expression" dxfId="148" priority="288">
      <formula>$AK182="抹消"</formula>
    </cfRule>
    <cfRule type="expression" dxfId="147" priority="289">
      <formula>$AK182="抹消手続き"</formula>
    </cfRule>
    <cfRule type="expression" dxfId="146" priority="290">
      <formula>$AK182="要連絡"</formula>
    </cfRule>
  </conditionalFormatting>
  <conditionalFormatting sqref="AI182">
    <cfRule type="expression" dxfId="145" priority="285">
      <formula>$AK182="抹消"</formula>
    </cfRule>
    <cfRule type="expression" dxfId="144" priority="286">
      <formula>$AK182="抹消手続き"</formula>
    </cfRule>
    <cfRule type="expression" dxfId="143" priority="287">
      <formula>$AK182="要連絡"</formula>
    </cfRule>
  </conditionalFormatting>
  <conditionalFormatting sqref="S182">
    <cfRule type="expression" dxfId="142" priority="282">
      <formula>$AK182="抹消"</formula>
    </cfRule>
    <cfRule type="expression" dxfId="141" priority="283">
      <formula>$AK182="抹消手続き"</formula>
    </cfRule>
    <cfRule type="expression" dxfId="140" priority="284">
      <formula>$AK182="要連絡"</formula>
    </cfRule>
  </conditionalFormatting>
  <conditionalFormatting sqref="B183:C183 B185">
    <cfRule type="expression" dxfId="139" priority="272">
      <formula>$AK183="抹消"</formula>
    </cfRule>
    <cfRule type="expression" dxfId="138" priority="273">
      <formula>$AK183="抹消手続き"</formula>
    </cfRule>
    <cfRule type="expression" dxfId="137" priority="275">
      <formula>$AK183="要連絡"</formula>
    </cfRule>
  </conditionalFormatting>
  <conditionalFormatting sqref="H183:K183 AK183">
    <cfRule type="expression" dxfId="136" priority="252">
      <formula>$H183&lt;TODAY()-(365*5+1)</formula>
    </cfRule>
  </conditionalFormatting>
  <conditionalFormatting sqref="D183:W183 AI183:AN183 Y183:AG183">
    <cfRule type="expression" dxfId="135" priority="250">
      <formula>$AK183="抹消"</formula>
    </cfRule>
    <cfRule type="expression" dxfId="134" priority="251">
      <formula>$AK183="抹消手続き"</formula>
    </cfRule>
    <cfRule type="expression" dxfId="133" priority="253">
      <formula>$AK183="要連絡"</formula>
    </cfRule>
  </conditionalFormatting>
  <conditionalFormatting sqref="AH184">
    <cfRule type="expression" dxfId="132" priority="244">
      <formula>$AK184="抹消"</formula>
    </cfRule>
    <cfRule type="expression" dxfId="131" priority="245">
      <formula>$AK184="抹消手続き"</formula>
    </cfRule>
    <cfRule type="expression" dxfId="130" priority="246">
      <formula>$AK184="要連絡"</formula>
    </cfRule>
  </conditionalFormatting>
  <conditionalFormatting sqref="X184">
    <cfRule type="expression" dxfId="129" priority="247">
      <formula>$AK183="抹消"</formula>
    </cfRule>
    <cfRule type="expression" dxfId="128" priority="248">
      <formula>$AK183="抹消手続き"</formula>
    </cfRule>
    <cfRule type="expression" dxfId="127" priority="249">
      <formula>$AK183="要連絡"</formula>
    </cfRule>
  </conditionalFormatting>
  <conditionalFormatting sqref="C184">
    <cfRule type="expression" dxfId="126" priority="238">
      <formula>$AK184="抹消"</formula>
    </cfRule>
    <cfRule type="expression" dxfId="125" priority="239">
      <formula>$AK184="抹消手続き"</formula>
    </cfRule>
    <cfRule type="expression" dxfId="124" priority="240">
      <formula>$AK184="要連絡"</formula>
    </cfRule>
  </conditionalFormatting>
  <conditionalFormatting sqref="H184:K184 AK184">
    <cfRule type="expression" dxfId="123" priority="236">
      <formula>$H184&lt;TODAY()-(365*5+1)</formula>
    </cfRule>
  </conditionalFormatting>
  <conditionalFormatting sqref="D184:W184 AI184:AN184 Y184:AG184">
    <cfRule type="expression" dxfId="122" priority="234">
      <formula>$AK184="抹消"</formula>
    </cfRule>
    <cfRule type="expression" dxfId="121" priority="235">
      <formula>$AK184="抹消手続き"</formula>
    </cfRule>
    <cfRule type="expression" dxfId="120" priority="237">
      <formula>$AK184="要連絡"</formula>
    </cfRule>
  </conditionalFormatting>
  <conditionalFormatting sqref="AH185">
    <cfRule type="expression" dxfId="119" priority="222">
      <formula>$AK185="抹消"</formula>
    </cfRule>
    <cfRule type="expression" dxfId="118" priority="223">
      <formula>$AK185="抹消手続き"</formula>
    </cfRule>
    <cfRule type="expression" dxfId="117" priority="224">
      <formula>$AK185="要連絡"</formula>
    </cfRule>
  </conditionalFormatting>
  <conditionalFormatting sqref="X185">
    <cfRule type="expression" dxfId="116" priority="225">
      <formula>$AK184="抹消"</formula>
    </cfRule>
    <cfRule type="expression" dxfId="115" priority="226">
      <formula>$AK184="抹消手続き"</formula>
    </cfRule>
    <cfRule type="expression" dxfId="114" priority="227">
      <formula>$AK184="要連絡"</formula>
    </cfRule>
  </conditionalFormatting>
  <conditionalFormatting sqref="C185">
    <cfRule type="expression" dxfId="113" priority="219">
      <formula>$AK185="抹消"</formula>
    </cfRule>
    <cfRule type="expression" dxfId="112" priority="220">
      <formula>$AK185="抹消手続き"</formula>
    </cfRule>
    <cfRule type="expression" dxfId="111" priority="221">
      <formula>$AK185="要連絡"</formula>
    </cfRule>
  </conditionalFormatting>
  <conditionalFormatting sqref="H185:K185 AK185">
    <cfRule type="expression" dxfId="110" priority="217">
      <formula>$H185&lt;TODAY()-(365*5+1)</formula>
    </cfRule>
  </conditionalFormatting>
  <conditionalFormatting sqref="D185:W185 AI185:AN185 Y185:AG185">
    <cfRule type="expression" dxfId="109" priority="215">
      <formula>$AK185="抹消"</formula>
    </cfRule>
    <cfRule type="expression" dxfId="108" priority="216">
      <formula>$AK185="抹消手続き"</formula>
    </cfRule>
    <cfRule type="expression" dxfId="107" priority="218">
      <formula>$AK185="要連絡"</formula>
    </cfRule>
  </conditionalFormatting>
  <conditionalFormatting sqref="A186">
    <cfRule type="expression" dxfId="106" priority="193">
      <formula>$AK186="抹消"</formula>
    </cfRule>
    <cfRule type="expression" dxfId="105" priority="194">
      <formula>$AK186="抹消手続き"</formula>
    </cfRule>
    <cfRule type="expression" dxfId="104" priority="195">
      <formula>$AK186="要連絡"</formula>
    </cfRule>
  </conditionalFormatting>
  <conditionalFormatting sqref="B186 B188 B190">
    <cfRule type="expression" dxfId="103" priority="190">
      <formula>$AK186="抹消"</formula>
    </cfRule>
    <cfRule type="expression" dxfId="102" priority="191">
      <formula>$AK186="抹消手続き"</formula>
    </cfRule>
    <cfRule type="expression" dxfId="101" priority="192">
      <formula>$AK186="要連絡"</formula>
    </cfRule>
  </conditionalFormatting>
  <conditionalFormatting sqref="AH186">
    <cfRule type="expression" dxfId="100" priority="184">
      <formula>$AK186="抹消"</formula>
    </cfRule>
    <cfRule type="expression" dxfId="99" priority="185">
      <formula>$AK186="抹消手続き"</formula>
    </cfRule>
    <cfRule type="expression" dxfId="98" priority="186">
      <formula>$AK186="要連絡"</formula>
    </cfRule>
  </conditionalFormatting>
  <conditionalFormatting sqref="X186">
    <cfRule type="expression" dxfId="97" priority="187">
      <formula>$AK185="抹消"</formula>
    </cfRule>
    <cfRule type="expression" dxfId="96" priority="188">
      <formula>$AK185="抹消手続き"</formula>
    </cfRule>
    <cfRule type="expression" dxfId="95" priority="189">
      <formula>$AK185="要連絡"</formula>
    </cfRule>
  </conditionalFormatting>
  <conditionalFormatting sqref="C186">
    <cfRule type="expression" dxfId="94" priority="181">
      <formula>$AK186="抹消"</formula>
    </cfRule>
    <cfRule type="expression" dxfId="93" priority="182">
      <formula>$AK186="抹消手続き"</formula>
    </cfRule>
    <cfRule type="expression" dxfId="92" priority="183">
      <formula>$AK186="要連絡"</formula>
    </cfRule>
  </conditionalFormatting>
  <conditionalFormatting sqref="H186:K186 AK186">
    <cfRule type="expression" dxfId="91" priority="179">
      <formula>$H186&lt;TODAY()-(365*5+1)</formula>
    </cfRule>
  </conditionalFormatting>
  <conditionalFormatting sqref="D186:W186 AI186:AN186 Y186:AG186">
    <cfRule type="expression" dxfId="90" priority="177">
      <formula>$AK186="抹消"</formula>
    </cfRule>
    <cfRule type="expression" dxfId="89" priority="178">
      <formula>$AK186="抹消手続き"</formula>
    </cfRule>
    <cfRule type="expression" dxfId="88" priority="180">
      <formula>$AK186="要連絡"</formula>
    </cfRule>
  </conditionalFormatting>
  <conditionalFormatting sqref="AH187:AH188">
    <cfRule type="expression" dxfId="87" priority="165">
      <formula>$AK187="抹消"</formula>
    </cfRule>
    <cfRule type="expression" dxfId="86" priority="166">
      <formula>$AK187="抹消手続き"</formula>
    </cfRule>
    <cfRule type="expression" dxfId="85" priority="167">
      <formula>$AK187="要連絡"</formula>
    </cfRule>
  </conditionalFormatting>
  <conditionalFormatting sqref="X187:X188">
    <cfRule type="expression" dxfId="84" priority="168">
      <formula>$AK186="抹消"</formula>
    </cfRule>
    <cfRule type="expression" dxfId="83" priority="169">
      <formula>$AK186="抹消手続き"</formula>
    </cfRule>
    <cfRule type="expression" dxfId="82" priority="170">
      <formula>$AK186="要連絡"</formula>
    </cfRule>
  </conditionalFormatting>
  <conditionalFormatting sqref="C187:C188">
    <cfRule type="expression" dxfId="81" priority="162">
      <formula>$AK187="抹消"</formula>
    </cfRule>
    <cfRule type="expression" dxfId="80" priority="163">
      <formula>$AK187="抹消手続き"</formula>
    </cfRule>
    <cfRule type="expression" dxfId="79" priority="164">
      <formula>$AK187="要連絡"</formula>
    </cfRule>
  </conditionalFormatting>
  <conditionalFormatting sqref="H187:K188 AK187:AK188">
    <cfRule type="expression" dxfId="78" priority="160">
      <formula>$H187&lt;TODAY()-(365*5+1)</formula>
    </cfRule>
  </conditionalFormatting>
  <conditionalFormatting sqref="AI187:AN188 Y187:AG188 D187:W188">
    <cfRule type="expression" dxfId="77" priority="158">
      <formula>$AK187="抹消"</formula>
    </cfRule>
    <cfRule type="expression" dxfId="76" priority="159">
      <formula>$AK187="抹消手続き"</formula>
    </cfRule>
    <cfRule type="expression" dxfId="75" priority="161">
      <formula>$AK187="要連絡"</formula>
    </cfRule>
  </conditionalFormatting>
  <conditionalFormatting sqref="A189">
    <cfRule type="expression" dxfId="74" priority="155">
      <formula>$AK189="抹消"</formula>
    </cfRule>
    <cfRule type="expression" dxfId="73" priority="156">
      <formula>$AK189="抹消手続き"</formula>
    </cfRule>
    <cfRule type="expression" dxfId="72" priority="157">
      <formula>$AK189="要連絡"</formula>
    </cfRule>
  </conditionalFormatting>
  <conditionalFormatting sqref="AH189">
    <cfRule type="expression" dxfId="71" priority="146">
      <formula>$AK189="抹消"</formula>
    </cfRule>
    <cfRule type="expression" dxfId="70" priority="147">
      <formula>$AK189="抹消手続き"</formula>
    </cfRule>
    <cfRule type="expression" dxfId="69" priority="148">
      <formula>$AK189="要連絡"</formula>
    </cfRule>
  </conditionalFormatting>
  <conditionalFormatting sqref="X189">
    <cfRule type="expression" dxfId="68" priority="149">
      <formula>$AK188="抹消"</formula>
    </cfRule>
    <cfRule type="expression" dxfId="67" priority="150">
      <formula>$AK188="抹消手続き"</formula>
    </cfRule>
    <cfRule type="expression" dxfId="66" priority="151">
      <formula>$AK188="要連絡"</formula>
    </cfRule>
  </conditionalFormatting>
  <conditionalFormatting sqref="C189">
    <cfRule type="expression" dxfId="65" priority="143">
      <formula>$AK189="抹消"</formula>
    </cfRule>
    <cfRule type="expression" dxfId="64" priority="144">
      <formula>$AK189="抹消手続き"</formula>
    </cfRule>
    <cfRule type="expression" dxfId="63" priority="145">
      <formula>$AK189="要連絡"</formula>
    </cfRule>
  </conditionalFormatting>
  <conditionalFormatting sqref="H189:K189 AK189">
    <cfRule type="expression" dxfId="62" priority="141">
      <formula>$H189&lt;TODAY()-(365*5+1)</formula>
    </cfRule>
  </conditionalFormatting>
  <conditionalFormatting sqref="AI189:AN189 Y189:AG189 D189:W189">
    <cfRule type="expression" dxfId="61" priority="139">
      <formula>$AK189="抹消"</formula>
    </cfRule>
    <cfRule type="expression" dxfId="60" priority="140">
      <formula>$AK189="抹消手続き"</formula>
    </cfRule>
    <cfRule type="expression" dxfId="59" priority="142">
      <formula>$AK189="要連絡"</formula>
    </cfRule>
  </conditionalFormatting>
  <conditionalFormatting sqref="X190">
    <cfRule type="expression" dxfId="58" priority="130">
      <formula>$AK188="抹消"</formula>
    </cfRule>
    <cfRule type="expression" dxfId="57" priority="131">
      <formula>$AK188="抹消手続き"</formula>
    </cfRule>
    <cfRule type="expression" dxfId="56" priority="132">
      <formula>$AK188="要連絡"</formula>
    </cfRule>
  </conditionalFormatting>
  <conditionalFormatting sqref="H191:K191 AK191">
    <cfRule type="expression" dxfId="55" priority="118">
      <formula>$H191&lt;TODAY()-(365*5+1)</formula>
    </cfRule>
  </conditionalFormatting>
  <conditionalFormatting sqref="Y191:AN191 C191:W191">
    <cfRule type="expression" dxfId="54" priority="116">
      <formula>$AK191="抹消"</formula>
    </cfRule>
    <cfRule type="expression" dxfId="53" priority="117">
      <formula>$AK191="抹消手続き"</formula>
    </cfRule>
    <cfRule type="expression" dxfId="52" priority="119">
      <formula>$AK191="要連絡"</formula>
    </cfRule>
  </conditionalFormatting>
  <conditionalFormatting sqref="A191 A193 A195">
    <cfRule type="expression" dxfId="51" priority="113">
      <formula>$AK191="抹消"</formula>
    </cfRule>
    <cfRule type="expression" dxfId="50" priority="114">
      <formula>$AK191="抹消手続き"</formula>
    </cfRule>
    <cfRule type="expression" dxfId="49" priority="115">
      <formula>$AK191="要連絡"</formula>
    </cfRule>
  </conditionalFormatting>
  <conditionalFormatting sqref="B191">
    <cfRule type="expression" dxfId="48" priority="110">
      <formula>$AK191="抹消"</formula>
    </cfRule>
    <cfRule type="expression" dxfId="47" priority="111">
      <formula>$AK191="抹消手続き"</formula>
    </cfRule>
    <cfRule type="expression" dxfId="46" priority="112">
      <formula>$AK191="要連絡"</formula>
    </cfRule>
  </conditionalFormatting>
  <conditionalFormatting sqref="X191">
    <cfRule type="expression" dxfId="45" priority="107">
      <formula>$AK189="抹消"</formula>
    </cfRule>
    <cfRule type="expression" dxfId="44" priority="108">
      <formula>$AK189="抹消手続き"</formula>
    </cfRule>
    <cfRule type="expression" dxfId="43" priority="109">
      <formula>$AK189="要連絡"</formula>
    </cfRule>
  </conditionalFormatting>
  <conditionalFormatting sqref="H192:K192 AK192">
    <cfRule type="expression" dxfId="42" priority="105">
      <formula>$H192&lt;TODAY()-(365*5+1)</formula>
    </cfRule>
  </conditionalFormatting>
  <conditionalFormatting sqref="Y192:AN192 C192:W192">
    <cfRule type="expression" dxfId="41" priority="103">
      <formula>$AK192="抹消"</formula>
    </cfRule>
    <cfRule type="expression" dxfId="40" priority="104">
      <formula>$AK192="抹消手続き"</formula>
    </cfRule>
    <cfRule type="expression" dxfId="39" priority="106">
      <formula>$AK192="要連絡"</formula>
    </cfRule>
  </conditionalFormatting>
  <conditionalFormatting sqref="A192 A194">
    <cfRule type="expression" dxfId="38" priority="100">
      <formula>$AK192="抹消"</formula>
    </cfRule>
    <cfRule type="expression" dxfId="37" priority="101">
      <formula>$AK192="抹消手続き"</formula>
    </cfRule>
    <cfRule type="expression" dxfId="36" priority="102">
      <formula>$AK192="要連絡"</formula>
    </cfRule>
  </conditionalFormatting>
  <conditionalFormatting sqref="B192">
    <cfRule type="expression" dxfId="35" priority="97">
      <formula>$AK192="抹消"</formula>
    </cfRule>
    <cfRule type="expression" dxfId="34" priority="98">
      <formula>$AK192="抹消手続き"</formula>
    </cfRule>
    <cfRule type="expression" dxfId="33" priority="99">
      <formula>$AK192="要連絡"</formula>
    </cfRule>
  </conditionalFormatting>
  <conditionalFormatting sqref="X192">
    <cfRule type="expression" dxfId="32" priority="94">
      <formula>$AK190="抹消"</formula>
    </cfRule>
    <cfRule type="expression" dxfId="31" priority="95">
      <formula>$AK190="抹消手続き"</formula>
    </cfRule>
    <cfRule type="expression" dxfId="30" priority="96">
      <formula>$AK190="要連絡"</formula>
    </cfRule>
  </conditionalFormatting>
  <conditionalFormatting sqref="H193:K193 AK193">
    <cfRule type="expression" dxfId="29" priority="41">
      <formula>$H193&lt;TODAY()-(365*5+1)</formula>
    </cfRule>
  </conditionalFormatting>
  <conditionalFormatting sqref="Y193:AN193 C193:W193">
    <cfRule type="expression" dxfId="28" priority="39">
      <formula>$AK193="抹消"</formula>
    </cfRule>
    <cfRule type="expression" dxfId="27" priority="40">
      <formula>$AK193="抹消手続き"</formula>
    </cfRule>
    <cfRule type="expression" dxfId="26" priority="42">
      <formula>$AK193="要連絡"</formula>
    </cfRule>
  </conditionalFormatting>
  <conditionalFormatting sqref="B193 B195">
    <cfRule type="expression" dxfId="25" priority="33">
      <formula>$AK193="抹消"</formula>
    </cfRule>
    <cfRule type="expression" dxfId="24" priority="34">
      <formula>$AK193="抹消手続き"</formula>
    </cfRule>
    <cfRule type="expression" dxfId="23" priority="35">
      <formula>$AK193="要連絡"</formula>
    </cfRule>
  </conditionalFormatting>
  <conditionalFormatting sqref="X193">
    <cfRule type="expression" dxfId="22" priority="30">
      <formula>$AK191="抹消"</formula>
    </cfRule>
    <cfRule type="expression" dxfId="21" priority="31">
      <formula>$AK191="抹消手続き"</formula>
    </cfRule>
    <cfRule type="expression" dxfId="20" priority="32">
      <formula>$AK191="要連絡"</formula>
    </cfRule>
  </conditionalFormatting>
  <conditionalFormatting sqref="H194:K194 AK194">
    <cfRule type="expression" dxfId="19" priority="28">
      <formula>$H194&lt;TODAY()-(365*5+1)</formula>
    </cfRule>
  </conditionalFormatting>
  <conditionalFormatting sqref="Y194:AN194 C194:W194">
    <cfRule type="expression" dxfId="18" priority="26">
      <formula>$AK194="抹消"</formula>
    </cfRule>
    <cfRule type="expression" dxfId="17" priority="27">
      <formula>$AK194="抹消手続き"</formula>
    </cfRule>
    <cfRule type="expression" dxfId="16" priority="29">
      <formula>$AK194="要連絡"</formula>
    </cfRule>
  </conditionalFormatting>
  <conditionalFormatting sqref="B194">
    <cfRule type="expression" dxfId="15" priority="20">
      <formula>$AK194="抹消"</formula>
    </cfRule>
    <cfRule type="expression" dxfId="14" priority="21">
      <formula>$AK194="抹消手続き"</formula>
    </cfRule>
    <cfRule type="expression" dxfId="13" priority="22">
      <formula>$AK194="要連絡"</formula>
    </cfRule>
  </conditionalFormatting>
  <conditionalFormatting sqref="X194">
    <cfRule type="expression" dxfId="12" priority="17">
      <formula>$AK192="抹消"</formula>
    </cfRule>
    <cfRule type="expression" dxfId="11" priority="18">
      <formula>$AK192="抹消手続き"</formula>
    </cfRule>
    <cfRule type="expression" dxfId="10" priority="19">
      <formula>$AK192="要連絡"</formula>
    </cfRule>
  </conditionalFormatting>
  <conditionalFormatting sqref="H195:K195 AK195">
    <cfRule type="expression" dxfId="9" priority="15">
      <formula>$H195&lt;TODAY()-(365*5+1)</formula>
    </cfRule>
  </conditionalFormatting>
  <conditionalFormatting sqref="Y195:AN195 C195:R195 T195:W195">
    <cfRule type="expression" dxfId="8" priority="13">
      <formula>$AK195="抹消"</formula>
    </cfRule>
    <cfRule type="expression" dxfId="7" priority="14">
      <formula>$AK195="抹消手続き"</formula>
    </cfRule>
    <cfRule type="expression" dxfId="6" priority="16">
      <formula>$AK195="要連絡"</formula>
    </cfRule>
  </conditionalFormatting>
  <conditionalFormatting sqref="X195">
    <cfRule type="expression" dxfId="5" priority="4">
      <formula>$AK193="抹消"</formula>
    </cfRule>
    <cfRule type="expression" dxfId="4" priority="5">
      <formula>$AK193="抹消手続き"</formula>
    </cfRule>
    <cfRule type="expression" dxfId="3" priority="6">
      <formula>$AK193="要連絡"</formula>
    </cfRule>
  </conditionalFormatting>
  <conditionalFormatting sqref="S195">
    <cfRule type="expression" dxfId="2" priority="1">
      <formula>$AK195="抹消"</formula>
    </cfRule>
    <cfRule type="expression" dxfId="1" priority="2">
      <formula>$AK195="抹消手続き"</formula>
    </cfRule>
    <cfRule type="expression" dxfId="0" priority="3">
      <formula>$AK195="要連絡"</formula>
    </cfRule>
  </conditionalFormatting>
  <hyperlinks>
    <hyperlink ref="P167" r:id="rId1" xr:uid="{00000000-0004-0000-0100-000000000000}"/>
    <hyperlink ref="P150" r:id="rId2" xr:uid="{00000000-0004-0000-0100-000001000000}"/>
    <hyperlink ref="P168" r:id="rId3" xr:uid="{00000000-0004-0000-0100-000002000000}"/>
    <hyperlink ref="P153" r:id="rId4" display="info@tdkj.jp" xr:uid="{00000000-0004-0000-0100-000003000000}"/>
    <hyperlink ref="P169" r:id="rId5" xr:uid="{00000000-0004-0000-0100-000004000000}"/>
    <hyperlink ref="P170" r:id="rId6" xr:uid="{00000000-0004-0000-0100-000005000000}"/>
    <hyperlink ref="P118" r:id="rId7" xr:uid="{00000000-0004-0000-0100-000006000000}"/>
    <hyperlink ref="P172" r:id="rId8" xr:uid="{00000000-0004-0000-0100-000007000000}"/>
    <hyperlink ref="P171" r:id="rId9" xr:uid="{00000000-0004-0000-0100-000008000000}"/>
    <hyperlink ref="P173" r:id="rId10" xr:uid="{00000000-0004-0000-0100-000009000000}"/>
    <hyperlink ref="P181" r:id="rId11" xr:uid="{00000000-0004-0000-0100-00000A000000}"/>
    <hyperlink ref="P182" r:id="rId12" xr:uid="{00000000-0004-0000-0100-00000B000000}"/>
    <hyperlink ref="P184" r:id="rId13" xr:uid="{00000000-0004-0000-0100-00000C000000}"/>
    <hyperlink ref="P186" r:id="rId14" xr:uid="{00000000-0004-0000-0100-00000D000000}"/>
    <hyperlink ref="P187" r:id="rId15" xr:uid="{00000000-0004-0000-0100-00000E000000}"/>
    <hyperlink ref="P188" r:id="rId16" xr:uid="{00000000-0004-0000-0100-00000F000000}"/>
    <hyperlink ref="P96" r:id="rId17" xr:uid="{00000000-0004-0000-0100-000010000000}"/>
    <hyperlink ref="P189" r:id="rId18" xr:uid="{00000000-0004-0000-0100-000011000000}"/>
    <hyperlink ref="P190" r:id="rId19" xr:uid="{00000000-0004-0000-0100-000012000000}"/>
    <hyperlink ref="P191" r:id="rId20" xr:uid="{00000000-0004-0000-0100-000013000000}"/>
    <hyperlink ref="P192" r:id="rId21" xr:uid="{00000000-0004-0000-0100-000014000000}"/>
    <hyperlink ref="P195" r:id="rId22" xr:uid="{00000000-0004-0000-0100-000015000000}"/>
  </hyperlinks>
  <pageMargins left="0.78740157480314965" right="0.78740157480314965" top="0.98425196850393704" bottom="0.98425196850393704" header="0.51181102362204722" footer="0.51181102362204722"/>
  <pageSetup paperSize="8" scale="28" fitToHeight="10" orientation="landscape" r:id="rId23"/>
  <headerFooter alignWithMargins="0"/>
  <ignoredErrors>
    <ignoredError sqref="K86" numberStoredAsText="1"/>
  </ignoredErrors>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5:O133"/>
  <sheetViews>
    <sheetView view="pageBreakPreview" zoomScaleNormal="100" zoomScaleSheetLayoutView="100" workbookViewId="0">
      <pane xSplit="3" ySplit="17" topLeftCell="D72" activePane="bottomRight" state="frozen"/>
      <selection pane="topRight" activeCell="D1" sqref="D1"/>
      <selection pane="bottomLeft" activeCell="A18" sqref="A18"/>
      <selection pane="bottomRight" activeCell="A65" sqref="A65:XFD65"/>
    </sheetView>
  </sheetViews>
  <sheetFormatPr defaultRowHeight="13" x14ac:dyDescent="0.2"/>
  <cols>
    <col min="1" max="1" width="13.453125" bestFit="1" customWidth="1"/>
    <col min="2" max="2" width="11" bestFit="1" customWidth="1"/>
    <col min="3" max="3" width="17.08984375" bestFit="1" customWidth="1"/>
    <col min="4" max="4" width="11" bestFit="1" customWidth="1"/>
    <col min="5" max="5" width="12.36328125" bestFit="1" customWidth="1"/>
    <col min="6" max="6" width="19.1796875" bestFit="1" customWidth="1"/>
    <col min="7" max="7" width="21.6328125" bestFit="1" customWidth="1"/>
    <col min="8" max="9" width="13.90625" bestFit="1" customWidth="1"/>
    <col min="10" max="10" width="15.08984375" bestFit="1" customWidth="1"/>
    <col min="11" max="11" width="13.08984375" bestFit="1" customWidth="1"/>
    <col min="12" max="12" width="17.453125" bestFit="1" customWidth="1"/>
    <col min="13" max="13" width="11" bestFit="1" customWidth="1"/>
    <col min="14" max="14" width="11" style="94" customWidth="1"/>
    <col min="15" max="15" width="14.6328125" style="94" bestFit="1" customWidth="1"/>
  </cols>
  <sheetData>
    <row r="15" spans="1:15" x14ac:dyDescent="0.2">
      <c r="C15" s="52">
        <f ca="1">COUNTIF(C18:C142,"OK")</f>
        <v>70</v>
      </c>
    </row>
    <row r="16" spans="1:15" ht="26" x14ac:dyDescent="0.2">
      <c r="A16" s="6" t="s">
        <v>914</v>
      </c>
      <c r="B16" s="48" t="s">
        <v>1091</v>
      </c>
      <c r="C16" s="6" t="s">
        <v>105</v>
      </c>
      <c r="D16" s="7" t="s">
        <v>519</v>
      </c>
      <c r="E16" s="7" t="s">
        <v>292</v>
      </c>
      <c r="F16" s="7" t="s">
        <v>63</v>
      </c>
      <c r="G16" s="7" t="s">
        <v>467</v>
      </c>
      <c r="H16" s="7" t="s">
        <v>465</v>
      </c>
      <c r="I16" s="7" t="s">
        <v>466</v>
      </c>
      <c r="J16" s="8" t="s">
        <v>296</v>
      </c>
      <c r="K16" s="7" t="s">
        <v>468</v>
      </c>
      <c r="L16" s="7" t="s">
        <v>469</v>
      </c>
      <c r="M16" s="7" t="s">
        <v>470</v>
      </c>
      <c r="N16" s="95" t="s">
        <v>2329</v>
      </c>
      <c r="O16" s="95" t="s">
        <v>2328</v>
      </c>
    </row>
    <row r="17" spans="1:15" x14ac:dyDescent="0.2">
      <c r="A17" s="71">
        <v>0</v>
      </c>
      <c r="B17" s="71">
        <v>0</v>
      </c>
      <c r="C17" s="71" t="s">
        <v>1114</v>
      </c>
      <c r="D17" s="71" t="str">
        <f>登録管理台帳!B10</f>
        <v>26－**</v>
      </c>
      <c r="E17" s="71" t="str">
        <f>登録管理台帳!D10</f>
        <v>福山　太郎</v>
      </c>
      <c r="F17" s="71" t="str">
        <f>登録管理台帳!F10</f>
        <v>＊＊一級建築士事務所</v>
      </c>
      <c r="G17" s="71" t="str">
        <f>登録管理台帳!M10</f>
        <v>福山市東桜町3番5号</v>
      </c>
      <c r="H17" s="71" t="str">
        <f>登録管理台帳!N10</f>
        <v>***-***-****</v>
      </c>
      <c r="I17" s="71" t="str">
        <f>登録管理台帳!O10</f>
        <v>***-***-****</v>
      </c>
      <c r="J17" s="71" t="str">
        <f>登録管理台帳!P10</f>
        <v>*****@city.fukuyama.hiroshima.jp</v>
      </c>
      <c r="K17" s="71" t="str">
        <f>登録管理台帳!Q10</f>
        <v>1級建築士</v>
      </c>
      <c r="L17" s="71" t="str">
        <f>登録管理台帳!R10</f>
        <v>大臣登録　
第　123**　号</v>
      </c>
      <c r="M17" s="71" t="str">
        <f>登録管理台帳!S10</f>
        <v>＊＊学会</v>
      </c>
      <c r="N17" s="96">
        <f>登録管理台帳!C10</f>
        <v>41730</v>
      </c>
      <c r="O17" s="96">
        <f>登録管理台帳!AJ10</f>
        <v>42826</v>
      </c>
    </row>
    <row r="18" spans="1:15" x14ac:dyDescent="0.2">
      <c r="A18" s="9">
        <f>ROW()-17</f>
        <v>1</v>
      </c>
      <c r="B18" s="9">
        <f>登録管理台帳!A17</f>
        <v>7</v>
      </c>
      <c r="C18" s="9" t="str">
        <f ca="1">IF(登録管理台帳!AK17="","",登録管理台帳!AK17)</f>
        <v>OK</v>
      </c>
      <c r="D18" s="9" t="str">
        <f>登録管理台帳!B17</f>
        <v>23－7</v>
      </c>
      <c r="E18" s="9" t="str">
        <f>登録管理台帳!D17</f>
        <v>甲田　善久</v>
      </c>
      <c r="F18" s="9" t="str">
        <f>登録管理台帳!F17</f>
        <v>甲田建設株式会社一級建築士設計事務所</v>
      </c>
      <c r="G18" s="9" t="str">
        <f>登録管理台帳!M17</f>
        <v>福山市寺町9番12号</v>
      </c>
      <c r="H18" s="9" t="str">
        <f>登録管理台帳!N17</f>
        <v>（084）923-0367</v>
      </c>
      <c r="I18" s="9" t="str">
        <f>登録管理台帳!O17</f>
        <v>（084）923-5962</v>
      </c>
      <c r="J18" s="9" t="str">
        <f>登録管理台帳!P17</f>
        <v>koda@koda-kensetsu.co.jp</v>
      </c>
      <c r="K18" s="9" t="str">
        <f>登録管理台帳!Q17</f>
        <v>1級建築士</v>
      </c>
      <c r="L18" s="9" t="str">
        <f>登録管理台帳!R17</f>
        <v>大臣登録　
第　170230　号</v>
      </c>
      <c r="M18" s="9" t="str">
        <f>登録管理台帳!S17</f>
        <v>一般社団法人広島県建築士事務所協会</v>
      </c>
      <c r="N18" s="97">
        <f>登録管理台帳!C17</f>
        <v>45357</v>
      </c>
      <c r="O18" s="98">
        <f>登録管理台帳!AJ17</f>
        <v>46461</v>
      </c>
    </row>
    <row r="19" spans="1:15" x14ac:dyDescent="0.2">
      <c r="A19" s="9">
        <f>ROW()-17</f>
        <v>2</v>
      </c>
      <c r="B19" s="9">
        <f>登録管理台帳!A18</f>
        <v>8</v>
      </c>
      <c r="C19" s="9" t="str">
        <f ca="1">IF(登録管理台帳!AK18="","",登録管理台帳!AK18)</f>
        <v>OK</v>
      </c>
      <c r="D19" s="9" t="str">
        <f>登録管理台帳!B18</f>
        <v>23－8</v>
      </c>
      <c r="E19" s="9" t="str">
        <f>登録管理台帳!D18</f>
        <v>山根　耕次</v>
      </c>
      <c r="F19" s="9" t="str">
        <f>登録管理台帳!F18</f>
        <v>甲田建設株式会社一級建築士設計事務所</v>
      </c>
      <c r="G19" s="9" t="str">
        <f>登録管理台帳!M18</f>
        <v>福山市寺町9番12号</v>
      </c>
      <c r="H19" s="9" t="str">
        <f>登録管理台帳!N18</f>
        <v>（084）923-0367</v>
      </c>
      <c r="I19" s="9" t="str">
        <f>登録管理台帳!O18</f>
        <v>（084）923-5962</v>
      </c>
      <c r="J19" s="9" t="str">
        <f>登録管理台帳!P18</f>
        <v>yamane@koda-kensetsu.co.jp</v>
      </c>
      <c r="K19" s="9" t="str">
        <f>登録管理台帳!Q18</f>
        <v>1級建築士</v>
      </c>
      <c r="L19" s="9" t="str">
        <f>登録管理台帳!R18</f>
        <v>大臣登録　
第　203011　号</v>
      </c>
      <c r="M19" s="9" t="str">
        <f>登録管理台帳!S18</f>
        <v>一般社団法人広島県建築士事務所協会</v>
      </c>
      <c r="N19" s="97">
        <f>登録管理台帳!C18</f>
        <v>45357</v>
      </c>
      <c r="O19" s="98">
        <f>登録管理台帳!AJ18</f>
        <v>46461</v>
      </c>
    </row>
    <row r="20" spans="1:15" x14ac:dyDescent="0.2">
      <c r="A20" s="9">
        <f>ROW()-17</f>
        <v>3</v>
      </c>
      <c r="B20" s="9">
        <f>登録管理台帳!A24</f>
        <v>14</v>
      </c>
      <c r="C20" s="9" t="str">
        <f ca="1">IF(登録管理台帳!AK24="","",登録管理台帳!AK24)</f>
        <v>OK</v>
      </c>
      <c r="D20" s="9" t="str">
        <f>登録管理台帳!B24</f>
        <v>23－14</v>
      </c>
      <c r="E20" s="9" t="str">
        <f>登録管理台帳!D24</f>
        <v>大森　裕之</v>
      </c>
      <c r="F20" s="9" t="str">
        <f>登録管理台帳!F24</f>
        <v>有限会社大森工務店一級建築士事務所</v>
      </c>
      <c r="G20" s="9" t="str">
        <f>登録管理台帳!M24</f>
        <v>福山市蔵王町一丁目5番19号</v>
      </c>
      <c r="H20" s="9" t="str">
        <f>登録管理台帳!N24</f>
        <v>（084）926-0195</v>
      </c>
      <c r="I20" s="9" t="str">
        <f>登録管理台帳!O24</f>
        <v>（084）924-8494</v>
      </c>
      <c r="J20" s="9" t="str">
        <f>登録管理台帳!P24</f>
        <v>info@bigforest.jp</v>
      </c>
      <c r="K20" s="9" t="str">
        <f>登録管理台帳!Q24</f>
        <v>1級建築士</v>
      </c>
      <c r="L20" s="9" t="str">
        <f>登録管理台帳!R24</f>
        <v>大臣登録　
第　313584　号</v>
      </c>
      <c r="M20" s="9" t="str">
        <f>登録管理台帳!S24</f>
        <v>公益社団法人広島県建築士会</v>
      </c>
      <c r="N20" s="97">
        <f>登録管理台帳!C24</f>
        <v>45358</v>
      </c>
      <c r="O20" s="98">
        <f>登録管理台帳!AJ24</f>
        <v>46461</v>
      </c>
    </row>
    <row r="21" spans="1:15" x14ac:dyDescent="0.2">
      <c r="A21" s="9">
        <f>ROW()-17</f>
        <v>4</v>
      </c>
      <c r="B21" s="9">
        <f>登録管理台帳!A25</f>
        <v>15</v>
      </c>
      <c r="C21" s="9" t="str">
        <f ca="1">IF(登録管理台帳!AK25="","",登録管理台帳!AK25)</f>
        <v>OK</v>
      </c>
      <c r="D21" s="9" t="str">
        <f>登録管理台帳!B25</f>
        <v>23－15</v>
      </c>
      <c r="E21" s="9" t="str">
        <f>登録管理台帳!D25</f>
        <v>粟根　一幸</v>
      </c>
      <c r="F21" s="9" t="str">
        <f>登録管理台帳!F25</f>
        <v>粟根建設株式会社一級建築士設計事務所</v>
      </c>
      <c r="G21" s="9" t="str">
        <f>登録管理台帳!M25</f>
        <v>府中市府中町103-12</v>
      </c>
      <c r="H21" s="9" t="str">
        <f>登録管理台帳!N25</f>
        <v>（0847）45-4427</v>
      </c>
      <c r="I21" s="9" t="str">
        <f>登録管理台帳!O25</f>
        <v>（0847）45-0697</v>
      </c>
      <c r="J21" s="9" t="str">
        <f>登録管理台帳!P25</f>
        <v>awane-info@awane-cc.com</v>
      </c>
      <c r="K21" s="9" t="str">
        <f>登録管理台帳!Q25</f>
        <v>1級建築士</v>
      </c>
      <c r="L21" s="9" t="str">
        <f>登録管理台帳!R25</f>
        <v>大臣登録　
第　157640　号</v>
      </c>
      <c r="M21" s="9" t="str">
        <f>登録管理台帳!S25</f>
        <v>公益社団法人広島県建築士会
一般社団法人広島県建築士事務所協会</v>
      </c>
      <c r="N21" s="97">
        <f>登録管理台帳!C25</f>
        <v>45338</v>
      </c>
      <c r="O21" s="98">
        <f>登録管理台帳!AJ25</f>
        <v>46461</v>
      </c>
    </row>
    <row r="22" spans="1:15" x14ac:dyDescent="0.2">
      <c r="A22" s="9">
        <f t="shared" ref="A22:A59" si="0">ROW()-17</f>
        <v>5</v>
      </c>
      <c r="B22" s="9">
        <f>登録管理台帳!A26</f>
        <v>16</v>
      </c>
      <c r="C22" s="9" t="str">
        <f ca="1">IF(登録管理台帳!AK26="","",登録管理台帳!AK26)</f>
        <v>OK</v>
      </c>
      <c r="D22" s="9" t="str">
        <f>登録管理台帳!B26</f>
        <v>23－16</v>
      </c>
      <c r="E22" s="9" t="str">
        <f>登録管理台帳!D26</f>
        <v>粟根　俊彦</v>
      </c>
      <c r="F22" s="9" t="str">
        <f>登録管理台帳!F26</f>
        <v>粟根建設株式会社一級建築士設計事務所</v>
      </c>
      <c r="G22" s="9" t="str">
        <f>登録管理台帳!M26</f>
        <v>府中市府中町103-12</v>
      </c>
      <c r="H22" s="9" t="str">
        <f>登録管理台帳!N26</f>
        <v>（0847）45-4427</v>
      </c>
      <c r="I22" s="9" t="str">
        <f>登録管理台帳!O26</f>
        <v>（0847）45-0697</v>
      </c>
      <c r="J22" s="9" t="str">
        <f>登録管理台帳!P26</f>
        <v>awane-info@awane-cc.com</v>
      </c>
      <c r="K22" s="9" t="str">
        <f>登録管理台帳!Q26</f>
        <v>1級建築士</v>
      </c>
      <c r="L22" s="9" t="str">
        <f>登録管理台帳!R26</f>
        <v>大臣登録　
第　211446　号</v>
      </c>
      <c r="M22" s="9" t="str">
        <f>登録管理台帳!S26</f>
        <v>公益社団法人広島県建築士会
一般社団法人広島県建築士事務所協会</v>
      </c>
      <c r="N22" s="97">
        <f>登録管理台帳!C26</f>
        <v>45338</v>
      </c>
      <c r="O22" s="98">
        <f>登録管理台帳!AJ26</f>
        <v>46461</v>
      </c>
    </row>
    <row r="23" spans="1:15" x14ac:dyDescent="0.2">
      <c r="A23" s="9">
        <f t="shared" si="0"/>
        <v>6</v>
      </c>
      <c r="B23" s="9">
        <f>登録管理台帳!A29</f>
        <v>19</v>
      </c>
      <c r="C23" s="9" t="str">
        <f ca="1">IF(登録管理台帳!AK29="","",登録管理台帳!AK29)</f>
        <v>OK</v>
      </c>
      <c r="D23" s="9" t="str">
        <f>登録管理台帳!B29</f>
        <v>23－19</v>
      </c>
      <c r="E23" s="9" t="str">
        <f>登録管理台帳!D29</f>
        <v>白井　学</v>
      </c>
      <c r="F23" s="9" t="str">
        <f>登録管理台帳!F29</f>
        <v>河相建設株式会社設計部</v>
      </c>
      <c r="G23" s="9" t="str">
        <f>登録管理台帳!M29</f>
        <v>福山市沖野上町一丁目12番6号</v>
      </c>
      <c r="H23" s="9" t="str">
        <f>登録管理台帳!N29</f>
        <v>（084）922-5377</v>
      </c>
      <c r="I23" s="9" t="str">
        <f>登録管理台帳!O29</f>
        <v>（084）931-0285</v>
      </c>
      <c r="J23" s="9" t="str">
        <f>登録管理台帳!P29</f>
        <v>kaiteki5@basil.ocn.ne.jp</v>
      </c>
      <c r="K23" s="9" t="str">
        <f>登録管理台帳!Q29</f>
        <v>2級建築士</v>
      </c>
      <c r="L23" s="9" t="str">
        <f>登録管理台帳!R29</f>
        <v>広島県知事登録　
第　14382　号</v>
      </c>
      <c r="M23" s="9" t="str">
        <f>登録管理台帳!S29</f>
        <v>－</v>
      </c>
      <c r="N23" s="97">
        <f>登録管理台帳!C29</f>
        <v>45357</v>
      </c>
      <c r="O23" s="98">
        <f>登録管理台帳!AJ29</f>
        <v>46461</v>
      </c>
    </row>
    <row r="24" spans="1:15" x14ac:dyDescent="0.2">
      <c r="A24" s="9">
        <f t="shared" si="0"/>
        <v>7</v>
      </c>
      <c r="B24" s="9">
        <f>登録管理台帳!A30</f>
        <v>20</v>
      </c>
      <c r="C24" s="9" t="str">
        <f ca="1">IF(登録管理台帳!AK30="","",登録管理台帳!AK30)</f>
        <v>OK</v>
      </c>
      <c r="D24" s="9" t="str">
        <f>登録管理台帳!B30</f>
        <v>23－20</v>
      </c>
      <c r="E24" s="9" t="str">
        <f>登録管理台帳!D30</f>
        <v>礒田　和好</v>
      </c>
      <c r="F24" s="9" t="str">
        <f>登録管理台帳!F30</f>
        <v>旭ハウス工業株式会社一級建築士事務所</v>
      </c>
      <c r="G24" s="9" t="str">
        <f>登録管理台帳!M30</f>
        <v>福山市千田町三丁目5番10号</v>
      </c>
      <c r="H24" s="9" t="str">
        <f>登録管理台帳!N30</f>
        <v>（084）955-1161</v>
      </c>
      <c r="I24" s="9" t="str">
        <f>登録管理台帳!O30</f>
        <v>（084）955-4089</v>
      </c>
      <c r="J24" s="9" t="str">
        <f>登録管理台帳!P30</f>
        <v>a-ie@asahihouse.jp</v>
      </c>
      <c r="K24" s="9" t="str">
        <f>登録管理台帳!Q30</f>
        <v>1級建築士</v>
      </c>
      <c r="L24" s="9" t="str">
        <f>登録管理台帳!R30</f>
        <v>大臣登録　
第　157668　号</v>
      </c>
      <c r="M24" s="9" t="str">
        <f>登録管理台帳!S30</f>
        <v>日本木造住宅耐震補強事業者協同組合</v>
      </c>
      <c r="N24" s="97">
        <f>登録管理台帳!C30</f>
        <v>45342</v>
      </c>
      <c r="O24" s="98">
        <f>登録管理台帳!AJ30</f>
        <v>46461</v>
      </c>
    </row>
    <row r="25" spans="1:15" x14ac:dyDescent="0.2">
      <c r="A25" s="9">
        <f t="shared" si="0"/>
        <v>8</v>
      </c>
      <c r="B25" s="9">
        <f>登録管理台帳!A32</f>
        <v>22</v>
      </c>
      <c r="C25" s="9" t="str">
        <f ca="1">IF(登録管理台帳!AK32="","",登録管理台帳!AK32)</f>
        <v>OK</v>
      </c>
      <c r="D25" s="9" t="str">
        <f>登録管理台帳!B32</f>
        <v>23－22</v>
      </c>
      <c r="E25" s="9" t="str">
        <f>登録管理台帳!D32</f>
        <v>河相　隆義</v>
      </c>
      <c r="F25" s="9" t="str">
        <f>登録管理台帳!F32</f>
        <v>河相建設株式会社設計部</v>
      </c>
      <c r="G25" s="9" t="str">
        <f>登録管理台帳!M32</f>
        <v>福山市沖野上町一丁目12番6号</v>
      </c>
      <c r="H25" s="9" t="str">
        <f>登録管理台帳!N32</f>
        <v>（084）922-5377</v>
      </c>
      <c r="I25" s="9" t="str">
        <f>登録管理台帳!O32</f>
        <v>（084）931-0285</v>
      </c>
      <c r="J25" s="9" t="str">
        <f>登録管理台帳!P32</f>
        <v>kaiteki3@basil.ocn.ne.jp</v>
      </c>
      <c r="K25" s="9" t="str">
        <f>登録管理台帳!Q32</f>
        <v>2級建築士</v>
      </c>
      <c r="L25" s="9" t="str">
        <f>登録管理台帳!R32</f>
        <v>千葉県知事登録　
第　6566　号</v>
      </c>
      <c r="M25" s="9" t="str">
        <f>登録管理台帳!S32</f>
        <v>－</v>
      </c>
      <c r="N25" s="97">
        <f>登録管理台帳!C32</f>
        <v>45351</v>
      </c>
      <c r="O25" s="98">
        <f>登録管理台帳!AJ32</f>
        <v>46461</v>
      </c>
    </row>
    <row r="26" spans="1:15" x14ac:dyDescent="0.2">
      <c r="A26" s="9">
        <f t="shared" si="0"/>
        <v>9</v>
      </c>
      <c r="B26" s="9">
        <f>登録管理台帳!A36</f>
        <v>26</v>
      </c>
      <c r="C26" s="9" t="str">
        <f ca="1">IF(登録管理台帳!AK36="","",登録管理台帳!AK36)</f>
        <v>OK</v>
      </c>
      <c r="D26" s="9" t="str">
        <f>登録管理台帳!B36</f>
        <v>23－26</v>
      </c>
      <c r="E26" s="9" t="str">
        <f>登録管理台帳!D36</f>
        <v>井上　明大</v>
      </c>
      <c r="F26" s="9" t="str">
        <f>登録管理台帳!F36</f>
        <v>株式会社オキ一級建築士事務所</v>
      </c>
      <c r="G26" s="9" t="str">
        <f>登録管理台帳!M36</f>
        <v>福山市南松永町一丁目16番13号</v>
      </c>
      <c r="H26" s="9" t="str">
        <f>登録管理台帳!N36</f>
        <v>（084）933-3177</v>
      </c>
      <c r="I26" s="9" t="str">
        <f>登録管理台帳!O36</f>
        <v>（084）934-5991</v>
      </c>
      <c r="J26" s="9" t="str">
        <f>登録管理台帳!P36</f>
        <v>oki@okinet.co.jp</v>
      </c>
      <c r="K26" s="9" t="str">
        <f>登録管理台帳!Q36</f>
        <v>2級建築士</v>
      </c>
      <c r="L26" s="9" t="str">
        <f>登録管理台帳!R36</f>
        <v>広島県知事登録　
第　15027　号</v>
      </c>
      <c r="M26" s="9" t="str">
        <f>登録管理台帳!S36</f>
        <v>一般社団法人日本ツーバイフォー建築協会</v>
      </c>
      <c r="N26" s="97">
        <f>登録管理台帳!C36</f>
        <v>45337</v>
      </c>
      <c r="O26" s="98">
        <f>登録管理台帳!AJ36</f>
        <v>46461</v>
      </c>
    </row>
    <row r="27" spans="1:15" x14ac:dyDescent="0.2">
      <c r="A27" s="9">
        <f t="shared" si="0"/>
        <v>10</v>
      </c>
      <c r="B27" s="9">
        <f>登録管理台帳!A43</f>
        <v>33</v>
      </c>
      <c r="C27" s="9" t="str">
        <f ca="1">IF(登録管理台帳!AK43="","",登録管理台帳!AK43)</f>
        <v>OK</v>
      </c>
      <c r="D27" s="9" t="str">
        <f>登録管理台帳!B43</f>
        <v>23－33</v>
      </c>
      <c r="E27" s="9" t="str">
        <f>登録管理台帳!D43</f>
        <v>川口　洋平</v>
      </c>
      <c r="F27" s="9" t="str">
        <f>登録管理台帳!F43</f>
        <v>有限会社リニューアル仁設計事務所</v>
      </c>
      <c r="G27" s="9" t="str">
        <f>登録管理台帳!M43</f>
        <v>福山市東深津町三丁目12番10号</v>
      </c>
      <c r="H27" s="9" t="str">
        <f>登録管理台帳!N43</f>
        <v>（084）973-6245</v>
      </c>
      <c r="I27" s="9" t="str">
        <f>登録管理台帳!O43</f>
        <v>（084）973-6235</v>
      </c>
      <c r="J27" s="9" t="str">
        <f>登録管理台帳!P43</f>
        <v>rj-you@wonder.ocn.ne.jp</v>
      </c>
      <c r="K27" s="9" t="str">
        <f>登録管理台帳!Q43</f>
        <v>1級建築士</v>
      </c>
      <c r="L27" s="9" t="str">
        <f>登録管理台帳!R43</f>
        <v>大臣登録　
第　180783　号</v>
      </c>
      <c r="M27" s="9" t="str">
        <f>登録管理台帳!S43</f>
        <v>－</v>
      </c>
      <c r="N27" s="97">
        <f>登録管理台帳!C43</f>
        <v>45357</v>
      </c>
      <c r="O27" s="98">
        <f>登録管理台帳!AJ43</f>
        <v>46461</v>
      </c>
    </row>
    <row r="28" spans="1:15" x14ac:dyDescent="0.2">
      <c r="A28" s="9">
        <f t="shared" si="0"/>
        <v>11</v>
      </c>
      <c r="B28" s="9">
        <f>登録管理台帳!A65</f>
        <v>55</v>
      </c>
      <c r="C28" s="9" t="str">
        <f ca="1">IF(登録管理台帳!AK65="","",登録管理台帳!AK65)</f>
        <v>OK</v>
      </c>
      <c r="D28" s="9" t="str">
        <f>登録管理台帳!B65</f>
        <v>23－55</v>
      </c>
      <c r="E28" s="9" t="str">
        <f>登録管理台帳!D65</f>
        <v>妹尾　良則</v>
      </c>
      <c r="F28" s="9" t="str">
        <f>登録管理台帳!F65</f>
        <v>有限会社真組一級建築士事務所</v>
      </c>
      <c r="G28" s="9" t="str">
        <f>登録管理台帳!M65</f>
        <v>福山市本郷町1377番地</v>
      </c>
      <c r="H28" s="9" t="str">
        <f>登録管理台帳!N65</f>
        <v>（084）936-1428</v>
      </c>
      <c r="I28" s="9" t="str">
        <f>登録管理台帳!O65</f>
        <v>（084）936-0713</v>
      </c>
      <c r="J28" s="9" t="str">
        <f>登録管理台帳!P65</f>
        <v>makotogumi@joy.ocn.ne.jp</v>
      </c>
      <c r="K28" s="9" t="str">
        <f>登録管理台帳!Q65</f>
        <v>1級建築士</v>
      </c>
      <c r="L28" s="9" t="str">
        <f>登録管理台帳!R65</f>
        <v>大臣登録　
第　157726　号</v>
      </c>
      <c r="M28" s="9" t="str">
        <f>登録管理台帳!S65</f>
        <v>公益社団法人広島県建築士会</v>
      </c>
      <c r="N28" s="97">
        <f>登録管理台帳!C65</f>
        <v>45338</v>
      </c>
      <c r="O28" s="98">
        <f>登録管理台帳!AJ65</f>
        <v>46461</v>
      </c>
    </row>
    <row r="29" spans="1:15" x14ac:dyDescent="0.2">
      <c r="A29" s="9">
        <f t="shared" si="0"/>
        <v>12</v>
      </c>
      <c r="B29" s="9">
        <f>登録管理台帳!A67</f>
        <v>57</v>
      </c>
      <c r="C29" s="9" t="str">
        <f ca="1">IF(登録管理台帳!AK67="","",登録管理台帳!AK67)</f>
        <v>OK</v>
      </c>
      <c r="D29" s="9" t="str">
        <f>登録管理台帳!B67</f>
        <v>23－57</v>
      </c>
      <c r="E29" s="9" t="str">
        <f>登録管理台帳!D67</f>
        <v>須藤　利弘</v>
      </c>
      <c r="F29" s="9" t="str">
        <f>登録管理台帳!F67</f>
        <v>須藤工務店設計事務所</v>
      </c>
      <c r="G29" s="9" t="str">
        <f>登録管理台帳!M67</f>
        <v>福山市千田町大字千田3159-2</v>
      </c>
      <c r="H29" s="9" t="str">
        <f>登録管理台帳!N67</f>
        <v>（084）955-5557</v>
      </c>
      <c r="I29" s="9" t="str">
        <f>登録管理台帳!O67</f>
        <v>（084）955-5654</v>
      </c>
      <c r="J29" s="9" t="str">
        <f>登録管理台帳!P67</f>
        <v>inq@sudokoumuten.jp</v>
      </c>
      <c r="K29" s="9" t="str">
        <f>登録管理台帳!Q67</f>
        <v>2級建築士</v>
      </c>
      <c r="L29" s="9" t="str">
        <f>登録管理台帳!R67</f>
        <v>広島県知事登録　
第　11556　号</v>
      </c>
      <c r="M29" s="9" t="str">
        <f>登録管理台帳!S67</f>
        <v>－</v>
      </c>
      <c r="N29" s="97">
        <f>登録管理台帳!C67</f>
        <v>45341</v>
      </c>
      <c r="O29" s="98">
        <f>登録管理台帳!AJ67</f>
        <v>46461</v>
      </c>
    </row>
    <row r="30" spans="1:15" x14ac:dyDescent="0.2">
      <c r="A30" s="9">
        <f t="shared" si="0"/>
        <v>13</v>
      </c>
      <c r="B30" s="9">
        <f>登録管理台帳!A81</f>
        <v>71</v>
      </c>
      <c r="C30" s="9" t="str">
        <f ca="1">IF(登録管理台帳!AK81="","",登録管理台帳!AK81)</f>
        <v>OK</v>
      </c>
      <c r="D30" s="9" t="str">
        <f>登録管理台帳!B81</f>
        <v>22－71</v>
      </c>
      <c r="E30" s="9" t="str">
        <f>登録管理台帳!D81</f>
        <v>渡邊　惠美子</v>
      </c>
      <c r="F30" s="9" t="str">
        <f>登録管理台帳!F81</f>
        <v>企画・デザイン渡辺二級建築士事務所</v>
      </c>
      <c r="G30" s="9" t="str">
        <f>登録管理台帳!M81</f>
        <v>福山市西桜町二丁目2番20号</v>
      </c>
      <c r="H30" s="9" t="str">
        <f>登録管理台帳!N81</f>
        <v>（084）925-0469</v>
      </c>
      <c r="I30" s="9" t="str">
        <f>登録管理台帳!O81</f>
        <v>（084）926-5088</v>
      </c>
      <c r="J30" s="9" t="str">
        <f>登録管理台帳!P81</f>
        <v>wat@orange.ocn.ne.jp</v>
      </c>
      <c r="K30" s="9" t="str">
        <f>登録管理台帳!Q81</f>
        <v>2級建築士</v>
      </c>
      <c r="L30" s="9" t="str">
        <f>登録管理台帳!R81</f>
        <v>広島県知事登録　
第　9917　号</v>
      </c>
      <c r="M30" s="9" t="str">
        <f>登録管理台帳!S81</f>
        <v>公益社団法人広島県建築士会
一般社団法人広島県建築士事務所協会</v>
      </c>
      <c r="N30" s="97">
        <f>登録管理台帳!C81</f>
        <v>45342</v>
      </c>
      <c r="O30" s="98">
        <f>登録管理台帳!AJ81</f>
        <v>46461</v>
      </c>
    </row>
    <row r="31" spans="1:15" x14ac:dyDescent="0.2">
      <c r="A31" s="9">
        <f t="shared" si="0"/>
        <v>14</v>
      </c>
      <c r="B31" s="9">
        <f>登録管理台帳!A84</f>
        <v>74</v>
      </c>
      <c r="C31" s="9" t="str">
        <f ca="1">IF(登録管理台帳!AK84="","",登録管理台帳!AK84)</f>
        <v>OK</v>
      </c>
      <c r="D31" s="9" t="str">
        <f>登録管理台帳!B84</f>
        <v>23－74</v>
      </c>
      <c r="E31" s="9" t="str">
        <f>登録管理台帳!D84</f>
        <v>檀上　孝二</v>
      </c>
      <c r="F31" s="9" t="str">
        <f>登録管理台帳!F84</f>
        <v>檀上建築設計事務所</v>
      </c>
      <c r="G31" s="9" t="str">
        <f>登録管理台帳!M84</f>
        <v>福山市柳津町一丁目2番33号</v>
      </c>
      <c r="H31" s="9" t="str">
        <f>登録管理台帳!N84</f>
        <v>（084）930-0203</v>
      </c>
      <c r="I31" s="9" t="str">
        <f>登録管理台帳!O84</f>
        <v>電話問合せ</v>
      </c>
      <c r="J31" s="9" t="str">
        <f>登録管理台帳!P84</f>
        <v>danjo-kk@giga.ocn.ne.jp</v>
      </c>
      <c r="K31" s="9" t="str">
        <f>登録管理台帳!Q84</f>
        <v>1級建築士</v>
      </c>
      <c r="L31" s="9" t="str">
        <f>登録管理台帳!R84</f>
        <v>大臣登録　
第　196529　号</v>
      </c>
      <c r="M31" s="9" t="str">
        <f>登録管理台帳!S84</f>
        <v>公益社団法人広島県建築士会</v>
      </c>
      <c r="N31" s="97">
        <f>登録管理台帳!C84</f>
        <v>45357</v>
      </c>
      <c r="O31" s="98">
        <f>登録管理台帳!AJ84</f>
        <v>46461</v>
      </c>
    </row>
    <row r="32" spans="1:15" x14ac:dyDescent="0.2">
      <c r="A32" s="9">
        <f t="shared" si="0"/>
        <v>15</v>
      </c>
      <c r="B32" s="9">
        <f>登録管理台帳!A85</f>
        <v>75</v>
      </c>
      <c r="C32" s="9" t="str">
        <f ca="1">IF(登録管理台帳!AK85="","",登録管理台帳!AK85)</f>
        <v>OK</v>
      </c>
      <c r="D32" s="9" t="str">
        <f>登録管理台帳!B85</f>
        <v>23－75</v>
      </c>
      <c r="E32" s="9" t="str">
        <f>登録管理台帳!D85</f>
        <v>津島　孝子</v>
      </c>
      <c r="F32" s="9" t="str">
        <f>登録管理台帳!F85</f>
        <v>デザイン工房カモ</v>
      </c>
      <c r="G32" s="9" t="str">
        <f>登録管理台帳!M85</f>
        <v>福山市加茂町中野二丁目80番地</v>
      </c>
      <c r="H32" s="9" t="str">
        <f>登録管理台帳!N85</f>
        <v>（084）972-6361</v>
      </c>
      <c r="I32" s="9" t="str">
        <f>登録管理台帳!O85</f>
        <v>（084）972-7038</v>
      </c>
      <c r="J32" s="9" t="str">
        <f>登録管理台帳!P85</f>
        <v>tsushima@newhouse6361.jp</v>
      </c>
      <c r="K32" s="9" t="str">
        <f>登録管理台帳!Q85</f>
        <v>2級建築士</v>
      </c>
      <c r="L32" s="9" t="str">
        <f>登録管理台帳!R85</f>
        <v>広島県知事登録　
第　16349　号</v>
      </c>
      <c r="M32" s="9" t="str">
        <f>登録管理台帳!S85</f>
        <v>－</v>
      </c>
      <c r="N32" s="97">
        <f>登録管理台帳!C85</f>
        <v>45348</v>
      </c>
      <c r="O32" s="98">
        <f>登録管理台帳!AJ85</f>
        <v>46461</v>
      </c>
    </row>
    <row r="33" spans="1:15" x14ac:dyDescent="0.2">
      <c r="A33" s="9">
        <f t="shared" si="0"/>
        <v>16</v>
      </c>
      <c r="B33" s="9">
        <f>登録管理台帳!A90</f>
        <v>80</v>
      </c>
      <c r="C33" s="9" t="str">
        <f ca="1">IF(登録管理台帳!AK90="","",登録管理台帳!AK90)</f>
        <v>OK</v>
      </c>
      <c r="D33" s="9" t="str">
        <f>登録管理台帳!B90</f>
        <v>23－80</v>
      </c>
      <c r="E33" s="9" t="str">
        <f>登録管理台帳!D90</f>
        <v>波間　隆生</v>
      </c>
      <c r="F33" s="9" t="str">
        <f>登録管理台帳!F90</f>
        <v>波間建築設計事務所</v>
      </c>
      <c r="G33" s="9" t="str">
        <f>登録管理台帳!M90</f>
        <v>福山市瀬戸町地頭分32-1-105</v>
      </c>
      <c r="H33" s="9" t="str">
        <f>登録管理台帳!N90</f>
        <v>（084）951-8639</v>
      </c>
      <c r="I33" s="9" t="str">
        <f>登録管理台帳!O90</f>
        <v>（084）951-8639</v>
      </c>
      <c r="J33" s="9" t="str">
        <f>登録管理台帳!P90</f>
        <v>n8m4z@sc5.so-net.ne.jp</v>
      </c>
      <c r="K33" s="9" t="str">
        <f>登録管理台帳!Q90</f>
        <v>1級建築士</v>
      </c>
      <c r="L33" s="9" t="str">
        <f>登録管理台帳!R90</f>
        <v>大臣登録　
第　86538　号</v>
      </c>
      <c r="M33" s="9" t="str">
        <f>登録管理台帳!S90</f>
        <v>－</v>
      </c>
      <c r="N33" s="97">
        <f>登録管理台帳!C90</f>
        <v>45341</v>
      </c>
      <c r="O33" s="98">
        <f>登録管理台帳!AJ90</f>
        <v>46461</v>
      </c>
    </row>
    <row r="34" spans="1:15" x14ac:dyDescent="0.2">
      <c r="A34" s="9">
        <f t="shared" si="0"/>
        <v>17</v>
      </c>
      <c r="B34" s="9">
        <f>登録管理台帳!A93</f>
        <v>83</v>
      </c>
      <c r="C34" s="9" t="str">
        <f ca="1">IF(登録管理台帳!AK93="","",登録管理台帳!AK93)</f>
        <v>OK</v>
      </c>
      <c r="D34" s="9" t="str">
        <f>登録管理台帳!B93</f>
        <v>23－83</v>
      </c>
      <c r="E34" s="9" t="str">
        <f>登録管理台帳!D93</f>
        <v>中重　俊彦</v>
      </c>
      <c r="F34" s="9" t="str">
        <f>登録管理台帳!F93</f>
        <v>住環境コンサルタント有限会社一級建築士事務所</v>
      </c>
      <c r="G34" s="9" t="str">
        <f>登録管理台帳!M93</f>
        <v>福山市青葉台三丁目6番21号</v>
      </c>
      <c r="H34" s="9" t="str">
        <f>登録管理台帳!N93</f>
        <v>（084）948-2305</v>
      </c>
      <c r="I34" s="9" t="str">
        <f>登録管理台帳!O93</f>
        <v>（084）948-2389</v>
      </c>
      <c r="J34" s="9" t="str">
        <f>登録管理台帳!P93</f>
        <v>jkct@sky.plala.or.jp</v>
      </c>
      <c r="K34" s="9" t="str">
        <f>登録管理台帳!Q93</f>
        <v>1級建築士</v>
      </c>
      <c r="L34" s="9" t="str">
        <f>登録管理台帳!R93</f>
        <v>大臣登録　
第　139686　号</v>
      </c>
      <c r="M34" s="9" t="str">
        <f>登録管理台帳!S93</f>
        <v>公益社団法人広島県建築士会</v>
      </c>
      <c r="N34" s="97">
        <f>登録管理台帳!C93</f>
        <v>45335</v>
      </c>
      <c r="O34" s="98">
        <f>登録管理台帳!AJ93</f>
        <v>46461</v>
      </c>
    </row>
    <row r="35" spans="1:15" x14ac:dyDescent="0.2">
      <c r="A35" s="9">
        <f t="shared" si="0"/>
        <v>18</v>
      </c>
      <c r="B35" s="9">
        <f>登録管理台帳!A94</f>
        <v>84</v>
      </c>
      <c r="C35" s="9" t="str">
        <f ca="1">IF(登録管理台帳!AK94="","",登録管理台帳!AK94)</f>
        <v>OK</v>
      </c>
      <c r="D35" s="9" t="str">
        <f>登録管理台帳!B94</f>
        <v>23－84</v>
      </c>
      <c r="E35" s="9" t="str">
        <f>登録管理台帳!D94</f>
        <v>坂本　邦雄</v>
      </c>
      <c r="F35" s="9" t="str">
        <f>登録管理台帳!F94</f>
        <v>坂本建築設計事務所</v>
      </c>
      <c r="G35" s="9" t="str">
        <f>登録管理台帳!M94</f>
        <v>福山市神辺町字十九軒屋257</v>
      </c>
      <c r="H35" s="9" t="str">
        <f>登録管理台帳!N94</f>
        <v>（084）962-0141</v>
      </c>
      <c r="I35" s="9" t="str">
        <f>登録管理台帳!O94</f>
        <v>（084）962-0141</v>
      </c>
      <c r="J35" s="9" t="str">
        <f>登録管理台帳!P94</f>
        <v>k.sakamoto@ae.auone-net.jp</v>
      </c>
      <c r="K35" s="9" t="str">
        <f>登録管理台帳!Q94</f>
        <v>1級建築士</v>
      </c>
      <c r="L35" s="9" t="str">
        <f>登録管理台帳!R94</f>
        <v>大臣登録　
第　225046　号</v>
      </c>
      <c r="M35" s="9" t="str">
        <f>登録管理台帳!S94</f>
        <v>－</v>
      </c>
      <c r="N35" s="97">
        <f>登録管理台帳!C94</f>
        <v>45336</v>
      </c>
      <c r="O35" s="98">
        <f>登録管理台帳!AJ94</f>
        <v>46461</v>
      </c>
    </row>
    <row r="36" spans="1:15" x14ac:dyDescent="0.2">
      <c r="A36" s="9">
        <f t="shared" si="0"/>
        <v>19</v>
      </c>
      <c r="B36" s="9">
        <f>登録管理台帳!A95</f>
        <v>85</v>
      </c>
      <c r="C36" s="9" t="str">
        <f ca="1">IF(登録管理台帳!AK95="","",登録管理台帳!AK95)</f>
        <v>OK</v>
      </c>
      <c r="D36" s="9" t="str">
        <f>登録管理台帳!B95</f>
        <v>23－85</v>
      </c>
      <c r="E36" s="9" t="str">
        <f>登録管理台帳!D95</f>
        <v>山根　茂</v>
      </c>
      <c r="F36" s="9" t="str">
        <f>登録管理台帳!F95</f>
        <v>加茂川建設設計事務所</v>
      </c>
      <c r="G36" s="9" t="str">
        <f>登録管理台帳!M95</f>
        <v>福山市幕山台二丁目33番24号</v>
      </c>
      <c r="H36" s="9" t="str">
        <f>登録管理台帳!N95</f>
        <v>（084）947-2956</v>
      </c>
      <c r="I36" s="9" t="str">
        <f>登録管理台帳!O95</f>
        <v>（084）947-9858</v>
      </c>
      <c r="J36" s="9" t="str">
        <f>登録管理台帳!P95</f>
        <v>kamogawa-y@sky-net.or.jp</v>
      </c>
      <c r="K36" s="9" t="str">
        <f>登録管理台帳!Q95</f>
        <v>1級建築士</v>
      </c>
      <c r="L36" s="9" t="str">
        <f>登録管理台帳!R95</f>
        <v>大臣登録　
第　229920　号</v>
      </c>
      <c r="M36" s="9" t="str">
        <f>登録管理台帳!S95</f>
        <v>公益社団法人広島県建築士会
一般社団法人広島県建築士事務所協会</v>
      </c>
      <c r="N36" s="97">
        <f>登録管理台帳!C95</f>
        <v>45358</v>
      </c>
      <c r="O36" s="98">
        <f>登録管理台帳!AJ95</f>
        <v>46461</v>
      </c>
    </row>
    <row r="37" spans="1:15" x14ac:dyDescent="0.2">
      <c r="A37" s="9">
        <f t="shared" si="0"/>
        <v>20</v>
      </c>
      <c r="B37" s="9">
        <f>登録管理台帳!A96</f>
        <v>86</v>
      </c>
      <c r="C37" s="9" t="str">
        <f ca="1">IF(登録管理台帳!AK96="","",登録管理台帳!AK96)</f>
        <v>OK</v>
      </c>
      <c r="D37" s="9" t="str">
        <f>登録管理台帳!B96</f>
        <v>23－86</v>
      </c>
      <c r="E37" s="9" t="str">
        <f>登録管理台帳!D96</f>
        <v>竹縄　隆則</v>
      </c>
      <c r="F37" s="9" t="str">
        <f>登録管理台帳!F96</f>
        <v>竹縄建築設計事務所</v>
      </c>
      <c r="G37" s="9" t="str">
        <f>登録管理台帳!M96</f>
        <v>福山市御幸町中津原2000-3</v>
      </c>
      <c r="H37" s="9" t="str">
        <f>登録管理台帳!N96</f>
        <v>（090）8715-1501</v>
      </c>
      <c r="I37" s="9" t="str">
        <f>登録管理台帳!O96</f>
        <v>（084）955-0014</v>
      </c>
      <c r="J37" s="9" t="str">
        <f>登録管理台帳!P96</f>
        <v>tado_27416@yahoo.co.jp</v>
      </c>
      <c r="K37" s="9" t="str">
        <f>登録管理台帳!Q96</f>
        <v>1級建築士</v>
      </c>
      <c r="L37" s="9" t="str">
        <f>登録管理台帳!R96</f>
        <v>大臣登録　
第　149875　号</v>
      </c>
      <c r="M37" s="9" t="str">
        <f>登録管理台帳!S96</f>
        <v>－</v>
      </c>
      <c r="N37" s="97">
        <f>登録管理台帳!C96</f>
        <v>45336</v>
      </c>
      <c r="O37" s="98">
        <f>登録管理台帳!AJ96</f>
        <v>46461</v>
      </c>
    </row>
    <row r="38" spans="1:15" x14ac:dyDescent="0.2">
      <c r="A38" s="9">
        <f t="shared" si="0"/>
        <v>21</v>
      </c>
      <c r="B38" s="9">
        <f>登録管理台帳!A97</f>
        <v>87</v>
      </c>
      <c r="C38" s="9" t="str">
        <f ca="1">IF(登録管理台帳!AK97="","",登録管理台帳!AK97)</f>
        <v>OK</v>
      </c>
      <c r="D38" s="9" t="str">
        <f>登録管理台帳!B97</f>
        <v>23－87</v>
      </c>
      <c r="E38" s="9" t="str">
        <f>登録管理台帳!D97</f>
        <v>開地　昌則</v>
      </c>
      <c r="F38" s="9" t="str">
        <f>登録管理台帳!F97</f>
        <v>ヴァン設計工房</v>
      </c>
      <c r="G38" s="9" t="str">
        <f>登録管理台帳!M97</f>
        <v>福山市蔵王町3357-6</v>
      </c>
      <c r="H38" s="9" t="str">
        <f>登録管理台帳!N97</f>
        <v>（084）941-9734</v>
      </c>
      <c r="I38" s="9" t="str">
        <f>登録管理台帳!O97</f>
        <v>-</v>
      </c>
      <c r="J38" s="9" t="str">
        <f>登録管理台帳!P97</f>
        <v>kaichi193@gmail.com</v>
      </c>
      <c r="K38" s="9" t="str">
        <f>登録管理台帳!Q97</f>
        <v>1級建築士</v>
      </c>
      <c r="L38" s="9" t="str">
        <f>登録管理台帳!R97</f>
        <v>大臣登録　
第　151618　号</v>
      </c>
      <c r="M38" s="9" t="str">
        <f>登録管理台帳!S97</f>
        <v>－</v>
      </c>
      <c r="N38" s="97">
        <f>登録管理台帳!C97</f>
        <v>45335</v>
      </c>
      <c r="O38" s="98">
        <f>登録管理台帳!AJ97</f>
        <v>46461</v>
      </c>
    </row>
    <row r="39" spans="1:15" x14ac:dyDescent="0.2">
      <c r="A39" s="9">
        <f t="shared" si="0"/>
        <v>22</v>
      </c>
      <c r="B39" s="9">
        <f>登録管理台帳!A98</f>
        <v>88</v>
      </c>
      <c r="C39" s="9" t="str">
        <f ca="1">IF(登録管理台帳!AK98="","",登録管理台帳!AK98)</f>
        <v>OK</v>
      </c>
      <c r="D39" s="9" t="str">
        <f>登録管理台帳!B98</f>
        <v>23－88</v>
      </c>
      <c r="E39" s="9" t="str">
        <f>登録管理台帳!D98</f>
        <v>森　一高</v>
      </c>
      <c r="F39" s="9" t="str">
        <f>登録管理台帳!F98</f>
        <v>さくら建設株式会社引野営業所一級建築士事務所</v>
      </c>
      <c r="G39" s="9" t="str">
        <f>登録管理台帳!M98</f>
        <v>福山市引野町北二丁目4番14号</v>
      </c>
      <c r="H39" s="9" t="str">
        <f>登録管理台帳!N98</f>
        <v>（084）943-1757</v>
      </c>
      <c r="I39" s="9" t="str">
        <f>登録管理台帳!O98</f>
        <v>（084）945-9188</v>
      </c>
      <c r="J39" s="9" t="str">
        <f>登録管理台帳!P98</f>
        <v>-</v>
      </c>
      <c r="K39" s="9" t="str">
        <f>登録管理台帳!Q98</f>
        <v>2級建築士</v>
      </c>
      <c r="L39" s="9" t="str">
        <f>登録管理台帳!R98</f>
        <v>広島県知事登録　
第　16271　号</v>
      </c>
      <c r="M39" s="9" t="str">
        <f>登録管理台帳!S98</f>
        <v>一般社団法人広島県建築士事務所協会</v>
      </c>
      <c r="N39" s="97">
        <f>登録管理台帳!C98</f>
        <v>45341</v>
      </c>
      <c r="O39" s="98">
        <f>登録管理台帳!AJ98</f>
        <v>46461</v>
      </c>
    </row>
    <row r="40" spans="1:15" x14ac:dyDescent="0.2">
      <c r="A40" s="9">
        <f t="shared" si="0"/>
        <v>23</v>
      </c>
      <c r="B40" s="9">
        <f>登録管理台帳!A100</f>
        <v>90</v>
      </c>
      <c r="C40" s="9" t="str">
        <f ca="1">IF(登録管理台帳!AK100="","",登録管理台帳!AK100)</f>
        <v>OK</v>
      </c>
      <c r="D40" s="9" t="str">
        <f>登録管理台帳!B100</f>
        <v>23－90</v>
      </c>
      <c r="E40" s="9" t="str">
        <f>登録管理台帳!D100</f>
        <v>元廣　清志</v>
      </c>
      <c r="F40" s="9" t="str">
        <f>登録管理台帳!F100</f>
        <v>有限会社元廣建築設計事務所</v>
      </c>
      <c r="G40" s="9" t="str">
        <f>登録管理台帳!M100</f>
        <v>尾道市西御所町6番15号</v>
      </c>
      <c r="H40" s="9" t="str">
        <f>登録管理台帳!N100</f>
        <v>（0848）23-5300</v>
      </c>
      <c r="I40" s="9" t="str">
        <f>登録管理台帳!O100</f>
        <v>（0848）23-8499</v>
      </c>
      <c r="J40" s="9" t="str">
        <f>登録管理台帳!P100</f>
        <v>madesign@urban.ne.jp</v>
      </c>
      <c r="K40" s="9" t="str">
        <f>登録管理台帳!Q100</f>
        <v>1級建築士</v>
      </c>
      <c r="L40" s="9" t="str">
        <f>登録管理台帳!R100</f>
        <v>大臣登録　
第　85366　号</v>
      </c>
      <c r="M40" s="9" t="str">
        <f>登録管理台帳!S100</f>
        <v>公益社団法人広島県建築士会，一般社団法人広島県建築士事務所協会，
一般社団法人日本建築構造技術者協会，一般社団法人日本建築学会，公益社団法人日本建築家協会</v>
      </c>
      <c r="N40" s="97">
        <f>登録管理台帳!C100</f>
        <v>45337</v>
      </c>
      <c r="O40" s="98">
        <f>登録管理台帳!AJ100</f>
        <v>46461</v>
      </c>
    </row>
    <row r="41" spans="1:15" x14ac:dyDescent="0.2">
      <c r="A41" s="9">
        <f t="shared" si="0"/>
        <v>24</v>
      </c>
      <c r="B41" s="9">
        <f>登録管理台帳!A101</f>
        <v>91</v>
      </c>
      <c r="C41" s="9" t="str">
        <f ca="1">IF(登録管理台帳!AK101="","",登録管理台帳!AK101)</f>
        <v>OK</v>
      </c>
      <c r="D41" s="9" t="str">
        <f>登録管理台帳!B101</f>
        <v>23－91</v>
      </c>
      <c r="E41" s="9" t="str">
        <f>登録管理台帳!D101</f>
        <v>元廣　匡伸</v>
      </c>
      <c r="F41" s="9" t="str">
        <f>登録管理台帳!F101</f>
        <v>有限会社元廣建築設計事務所</v>
      </c>
      <c r="G41" s="9" t="str">
        <f>登録管理台帳!M101</f>
        <v>尾道市西御所町6番15号</v>
      </c>
      <c r="H41" s="9" t="str">
        <f>登録管理台帳!N101</f>
        <v>（0848）23-5300</v>
      </c>
      <c r="I41" s="9" t="str">
        <f>登録管理台帳!O101</f>
        <v>（0848）23-8499</v>
      </c>
      <c r="J41" s="9" t="str">
        <f>登録管理台帳!P101</f>
        <v>madesign@urban.ne.jp</v>
      </c>
      <c r="K41" s="9" t="str">
        <f>登録管理台帳!Q101</f>
        <v>1級建築士</v>
      </c>
      <c r="L41" s="9" t="str">
        <f>登録管理台帳!R101</f>
        <v>大臣登録　
第　223245　号</v>
      </c>
      <c r="M41" s="9" t="str">
        <f>登録管理台帳!S101</f>
        <v>公益社団法人広島県建築士会</v>
      </c>
      <c r="N41" s="97">
        <f>登録管理台帳!C101</f>
        <v>45337</v>
      </c>
      <c r="O41" s="98">
        <f>登録管理台帳!AJ101</f>
        <v>46461</v>
      </c>
    </row>
    <row r="42" spans="1:15" x14ac:dyDescent="0.2">
      <c r="A42" s="9">
        <f t="shared" si="0"/>
        <v>25</v>
      </c>
      <c r="B42" s="9">
        <f>登録管理台帳!A102</f>
        <v>92</v>
      </c>
      <c r="C42" s="9" t="str">
        <f ca="1">IF(登録管理台帳!AK102="","",登録管理台帳!AK102)</f>
        <v>OK</v>
      </c>
      <c r="D42" s="9" t="str">
        <f>登録管理台帳!B102</f>
        <v>23－92</v>
      </c>
      <c r="E42" s="9" t="str">
        <f>登録管理台帳!D102</f>
        <v>山野　靖子</v>
      </c>
      <c r="F42" s="9" t="str">
        <f>登録管理台帳!F102</f>
        <v>有限会社元廣建築設計事務所</v>
      </c>
      <c r="G42" s="9" t="str">
        <f>登録管理台帳!M102</f>
        <v>尾道市西御所町6番15号</v>
      </c>
      <c r="H42" s="9" t="str">
        <f>登録管理台帳!N102</f>
        <v>（0848）23-5300</v>
      </c>
      <c r="I42" s="9" t="str">
        <f>登録管理台帳!O102</f>
        <v>（0848）23-8499</v>
      </c>
      <c r="J42" s="9" t="str">
        <f>登録管理台帳!P102</f>
        <v>madesign@urban.ne.jp</v>
      </c>
      <c r="K42" s="9" t="str">
        <f>登録管理台帳!Q102</f>
        <v>1級建築士</v>
      </c>
      <c r="L42" s="9" t="str">
        <f>登録管理台帳!R102</f>
        <v>大臣登録　
第　283210　号</v>
      </c>
      <c r="M42" s="9" t="str">
        <f>登録管理台帳!S102</f>
        <v>公益社団法人広島県建築士会</v>
      </c>
      <c r="N42" s="97">
        <f>登録管理台帳!C102</f>
        <v>45337</v>
      </c>
      <c r="O42" s="98">
        <f>登録管理台帳!AJ102</f>
        <v>46461</v>
      </c>
    </row>
    <row r="43" spans="1:15" x14ac:dyDescent="0.2">
      <c r="A43" s="9">
        <f t="shared" si="0"/>
        <v>26</v>
      </c>
      <c r="B43" s="9">
        <f>登録管理台帳!A108</f>
        <v>98</v>
      </c>
      <c r="C43" s="9" t="str">
        <f ca="1">IF(登録管理台帳!AK108="","",登録管理台帳!AK108)</f>
        <v>OK</v>
      </c>
      <c r="D43" s="9" t="str">
        <f>登録管理台帳!B108</f>
        <v>23－98</v>
      </c>
      <c r="E43" s="9" t="str">
        <f>登録管理台帳!D108</f>
        <v>三谷　良平</v>
      </c>
      <c r="F43" s="9" t="str">
        <f>登録管理台帳!F108</f>
        <v>三谷産業株式会社二級建築士事務所</v>
      </c>
      <c r="G43" s="9" t="str">
        <f>登録管理台帳!M108</f>
        <v>福山市沼隈町大字草深2785番地の249</v>
      </c>
      <c r="H43" s="9" t="str">
        <f>登録管理台帳!N108</f>
        <v>（084）987-3031</v>
      </c>
      <c r="I43" s="9" t="str">
        <f>登録管理台帳!O108</f>
        <v>（084）987-2637</v>
      </c>
      <c r="J43" s="9" t="str">
        <f>登録管理台帳!P108</f>
        <v>info@mitani-industry.co.jp</v>
      </c>
      <c r="K43" s="9" t="str">
        <f>登録管理台帳!Q108</f>
        <v>2級建築士</v>
      </c>
      <c r="L43" s="9" t="str">
        <f>登録管理台帳!R108</f>
        <v>広島県知事登録　
第　16831　号</v>
      </c>
      <c r="M43" s="9" t="str">
        <f>登録管理台帳!S108</f>
        <v>一般社団法人広島県建築士事務所協会</v>
      </c>
      <c r="N43" s="97">
        <f>登録管理台帳!C108</f>
        <v>45348</v>
      </c>
      <c r="O43" s="98">
        <f>登録管理台帳!AJ108</f>
        <v>46461</v>
      </c>
    </row>
    <row r="44" spans="1:15" x14ac:dyDescent="0.2">
      <c r="A44" s="9">
        <f t="shared" si="0"/>
        <v>27</v>
      </c>
      <c r="B44" s="9">
        <f>登録管理台帳!A109</f>
        <v>99</v>
      </c>
      <c r="C44" s="9" t="str">
        <f ca="1">IF(登録管理台帳!AK109="","",登録管理台帳!AK109)</f>
        <v>OK</v>
      </c>
      <c r="D44" s="9" t="str">
        <f>登録管理台帳!B109</f>
        <v>23－99</v>
      </c>
      <c r="E44" s="9" t="str">
        <f>登録管理台帳!D109</f>
        <v>古川　雄士</v>
      </c>
      <c r="F44" s="9" t="str">
        <f>登録管理台帳!F109</f>
        <v>株式会社古川二級建築士事務所</v>
      </c>
      <c r="G44" s="9" t="str">
        <f>登録管理台帳!M109</f>
        <v>福山市駅家町法成寺16-6</v>
      </c>
      <c r="H44" s="9" t="str">
        <f>登録管理台帳!N109</f>
        <v>（084）972-6124</v>
      </c>
      <c r="I44" s="9" t="str">
        <f>登録管理台帳!O109</f>
        <v>（084）972-5523</v>
      </c>
      <c r="J44" s="9" t="str">
        <f>登録管理台帳!P109</f>
        <v>furukawakenzai10@nifty.com</v>
      </c>
      <c r="K44" s="9" t="str">
        <f>登録管理台帳!Q109</f>
        <v>2級建築士</v>
      </c>
      <c r="L44" s="9" t="str">
        <f>登録管理台帳!R109</f>
        <v>広島県知事登録　
第　16480　号</v>
      </c>
      <c r="M44" s="9" t="str">
        <f>登録管理台帳!S109</f>
        <v>－</v>
      </c>
      <c r="N44" s="97">
        <f>登録管理台帳!C109</f>
        <v>45357</v>
      </c>
      <c r="O44" s="98">
        <f>登録管理台帳!AJ109</f>
        <v>46461</v>
      </c>
    </row>
    <row r="45" spans="1:15" x14ac:dyDescent="0.2">
      <c r="A45" s="9">
        <f t="shared" si="0"/>
        <v>28</v>
      </c>
      <c r="B45" s="9">
        <f>登録管理台帳!A116</f>
        <v>106</v>
      </c>
      <c r="C45" s="9" t="str">
        <f ca="1">IF(登録管理台帳!AK116="","",登録管理台帳!AK116)</f>
        <v>OK</v>
      </c>
      <c r="D45" s="9" t="str">
        <f>登録管理台帳!B116</f>
        <v>23－106</v>
      </c>
      <c r="E45" s="9" t="str">
        <f>登録管理台帳!D116</f>
        <v>塚本　雅久</v>
      </c>
      <c r="F45" s="9" t="str">
        <f>登録管理台帳!F116</f>
        <v>塚本雅久建築設計事務所</v>
      </c>
      <c r="G45" s="9" t="str">
        <f>登録管理台帳!M116</f>
        <v>岡山県笠岡市金浦1338</v>
      </c>
      <c r="H45" s="9" t="str">
        <f>登録管理台帳!N116</f>
        <v>（0865）69-6711</v>
      </c>
      <c r="I45" s="9" t="str">
        <f>登録管理台帳!O116</f>
        <v>（0865）69-6771</v>
      </c>
      <c r="J45" s="9" t="str">
        <f>登録管理台帳!P116</f>
        <v>tsukamo@kcv.ne.jp</v>
      </c>
      <c r="K45" s="9" t="str">
        <f>登録管理台帳!Q116</f>
        <v>1級建築士</v>
      </c>
      <c r="L45" s="9" t="str">
        <f>登録管理台帳!R116</f>
        <v>大臣登録　
第　305894　号</v>
      </c>
      <c r="M45" s="9" t="str">
        <f>登録管理台帳!S116</f>
        <v>一般社団法人岡山県建築士会，公益社団法人日本建築家協会</v>
      </c>
      <c r="N45" s="97">
        <f>登録管理台帳!C116</f>
        <v>45349</v>
      </c>
      <c r="O45" s="98">
        <f>登録管理台帳!AJ116</f>
        <v>46461</v>
      </c>
    </row>
    <row r="46" spans="1:15" x14ac:dyDescent="0.2">
      <c r="A46" s="9">
        <f t="shared" si="0"/>
        <v>29</v>
      </c>
      <c r="B46" s="9">
        <f>登録管理台帳!A123</f>
        <v>113</v>
      </c>
      <c r="C46" s="9" t="str">
        <f ca="1">IF(登録管理台帳!AK123="","",登録管理台帳!AK123)</f>
        <v>OK</v>
      </c>
      <c r="D46" s="9" t="str">
        <f>登録管理台帳!B123</f>
        <v>23－113</v>
      </c>
      <c r="E46" s="9" t="str">
        <f>登録管理台帳!D123</f>
        <v>三町　武文</v>
      </c>
      <c r="F46" s="9" t="str">
        <f>登録管理台帳!F123</f>
        <v>三町建築設計事務所</v>
      </c>
      <c r="G46" s="9" t="str">
        <f>登録管理台帳!M123</f>
        <v>福山市神辺町大字新湯野24-13</v>
      </c>
      <c r="H46" s="9" t="str">
        <f>登録管理台帳!N123</f>
        <v>（084）963-3680</v>
      </c>
      <c r="I46" s="9" t="str">
        <f>登録管理台帳!O123</f>
        <v>（084）963-3685</v>
      </c>
      <c r="J46" s="9" t="str">
        <f>登録管理台帳!P123</f>
        <v>info@mimachi.com</v>
      </c>
      <c r="K46" s="9" t="str">
        <f>登録管理台帳!Q123</f>
        <v>1級建築士</v>
      </c>
      <c r="L46" s="9" t="str">
        <f>登録管理台帳!R123</f>
        <v>大臣登録　
第　236989　号</v>
      </c>
      <c r="M46" s="9" t="str">
        <f>登録管理台帳!S123</f>
        <v>－</v>
      </c>
      <c r="N46" s="97">
        <f>登録管理台帳!C123</f>
        <v>45357</v>
      </c>
      <c r="O46" s="98">
        <f>登録管理台帳!AJ123</f>
        <v>46461</v>
      </c>
    </row>
    <row r="47" spans="1:15" x14ac:dyDescent="0.2">
      <c r="A47" s="9">
        <f t="shared" si="0"/>
        <v>30</v>
      </c>
      <c r="B47" s="9">
        <f>登録管理台帳!A124</f>
        <v>114</v>
      </c>
      <c r="C47" s="9" t="str">
        <f ca="1">IF(登録管理台帳!AK124="","",登録管理台帳!AK124)</f>
        <v>OK</v>
      </c>
      <c r="D47" s="9" t="str">
        <f>登録管理台帳!B124</f>
        <v>23－114</v>
      </c>
      <c r="E47" s="9" t="str">
        <f>登録管理台帳!D124</f>
        <v>村上　福雄</v>
      </c>
      <c r="F47" s="9" t="str">
        <f>登録管理台帳!F124</f>
        <v>大幸産業株式会社二級建築士事務所</v>
      </c>
      <c r="G47" s="9" t="str">
        <f>登録管理台帳!M124</f>
        <v>福山市沼隈町大字上山南153-9</v>
      </c>
      <c r="H47" s="9" t="str">
        <f>登録管理台帳!N124</f>
        <v>（084）988-0853</v>
      </c>
      <c r="I47" s="9" t="str">
        <f>登録管理台帳!O124</f>
        <v>（084）967-5289</v>
      </c>
      <c r="J47" s="9" t="str">
        <f>登録管理台帳!P124</f>
        <v>daiko-industry@sun4.gmobb.jp</v>
      </c>
      <c r="K47" s="9" t="str">
        <f>登録管理台帳!Q124</f>
        <v>2級建築士</v>
      </c>
      <c r="L47" s="9" t="str">
        <f>登録管理台帳!R124</f>
        <v>広島県知事登録　
第　13858　号</v>
      </c>
      <c r="M47" s="9" t="str">
        <f>登録管理台帳!S124</f>
        <v>一般社団法人広島県建築士事務所協会</v>
      </c>
      <c r="N47" s="97">
        <f>登録管理台帳!C124</f>
        <v>45355</v>
      </c>
      <c r="O47" s="98">
        <f>登録管理台帳!AJ124</f>
        <v>46461</v>
      </c>
    </row>
    <row r="48" spans="1:15" x14ac:dyDescent="0.2">
      <c r="A48" s="9">
        <f t="shared" si="0"/>
        <v>31</v>
      </c>
      <c r="B48" s="9">
        <f>登録管理台帳!A126</f>
        <v>116</v>
      </c>
      <c r="C48" s="9" t="str">
        <f ca="1">IF(登録管理台帳!AK126="","",登録管理台帳!AK126)</f>
        <v>OK</v>
      </c>
      <c r="D48" s="9" t="str">
        <f>登録管理台帳!B126</f>
        <v>23－116</v>
      </c>
      <c r="E48" s="9" t="str">
        <f>登録管理台帳!D126</f>
        <v>檀上　謹吾</v>
      </c>
      <c r="F48" s="9" t="str">
        <f>登録管理台帳!F126</f>
        <v>三島ホーム株式会社一級建築士事務所</v>
      </c>
      <c r="G48" s="9" t="str">
        <f>登録管理台帳!M126</f>
        <v>福山市駅家町万能倉1295番1</v>
      </c>
      <c r="H48" s="9" t="str">
        <f>登録管理台帳!N126</f>
        <v>（084）976-1536</v>
      </c>
      <c r="I48" s="9" t="str">
        <f>登録管理台帳!O126</f>
        <v>（084）976-8889</v>
      </c>
      <c r="J48" s="9" t="str">
        <f>登録管理台帳!P126</f>
        <v>mhome@mishima-sg.co.jp</v>
      </c>
      <c r="K48" s="9" t="str">
        <f>登録管理台帳!Q126</f>
        <v>1級建築士</v>
      </c>
      <c r="L48" s="9" t="str">
        <f>登録管理台帳!R126</f>
        <v>大臣登録　
第　203006　号</v>
      </c>
      <c r="M48" s="9" t="str">
        <f>登録管理台帳!S126</f>
        <v>一般社団法人広島県建築士事務所協会</v>
      </c>
      <c r="N48" s="97">
        <f>登録管理台帳!C126</f>
        <v>45348</v>
      </c>
      <c r="O48" s="98">
        <f>登録管理台帳!AJ126</f>
        <v>46461</v>
      </c>
    </row>
    <row r="49" spans="1:15" x14ac:dyDescent="0.2">
      <c r="A49" s="9">
        <f t="shared" si="0"/>
        <v>32</v>
      </c>
      <c r="B49" s="9">
        <f>登録管理台帳!A127</f>
        <v>117</v>
      </c>
      <c r="C49" s="9" t="str">
        <f ca="1">IF(登録管理台帳!AK127="","",登録管理台帳!AK127)</f>
        <v>OK</v>
      </c>
      <c r="D49" s="9" t="str">
        <f>登録管理台帳!B127</f>
        <v>23－117</v>
      </c>
      <c r="E49" s="9" t="str">
        <f>登録管理台帳!D127</f>
        <v>平川　堅治</v>
      </c>
      <c r="F49" s="9" t="str">
        <f>登録管理台帳!F127</f>
        <v>三島ホーム株式会社一級建築士事務所</v>
      </c>
      <c r="G49" s="9" t="str">
        <f>登録管理台帳!M127</f>
        <v>福山市駅家町万能倉1295番1</v>
      </c>
      <c r="H49" s="9" t="str">
        <f>登録管理台帳!N127</f>
        <v>（084）976-1536</v>
      </c>
      <c r="I49" s="9" t="str">
        <f>登録管理台帳!O127</f>
        <v>（084）976-8889</v>
      </c>
      <c r="J49" s="9" t="str">
        <f>登録管理台帳!P127</f>
        <v>mhome@mishima-sg.co.jp</v>
      </c>
      <c r="K49" s="9" t="str">
        <f>登録管理台帳!Q127</f>
        <v>2級建築士</v>
      </c>
      <c r="L49" s="9" t="str">
        <f>登録管理台帳!R127</f>
        <v>広島県知事登録　
第　12668　号</v>
      </c>
      <c r="M49" s="9" t="str">
        <f>登録管理台帳!S127</f>
        <v>一般社団法人広島県建築士事務所協会</v>
      </c>
      <c r="N49" s="97">
        <f>登録管理台帳!C127</f>
        <v>45348</v>
      </c>
      <c r="O49" s="98">
        <f>登録管理台帳!AJ127</f>
        <v>46461</v>
      </c>
    </row>
    <row r="50" spans="1:15" x14ac:dyDescent="0.2">
      <c r="A50" s="9">
        <f t="shared" si="0"/>
        <v>33</v>
      </c>
      <c r="B50" s="9">
        <f>登録管理台帳!A128</f>
        <v>118</v>
      </c>
      <c r="C50" s="9" t="str">
        <f ca="1">IF(登録管理台帳!AK128="","",登録管理台帳!AK128)</f>
        <v>OK</v>
      </c>
      <c r="D50" s="9" t="str">
        <f>登録管理台帳!B128</f>
        <v>23－118</v>
      </c>
      <c r="E50" s="9" t="str">
        <f>登録管理台帳!D128</f>
        <v>佐藤　好則</v>
      </c>
      <c r="F50" s="9" t="str">
        <f>登録管理台帳!F128</f>
        <v>有限会社エス・エー・エンジニアリング一級建築設計事務所</v>
      </c>
      <c r="G50" s="9" t="str">
        <f>登録管理台帳!M128</f>
        <v>福山市金江町藁江470番地</v>
      </c>
      <c r="H50" s="9" t="str">
        <f>登録管理台帳!N128</f>
        <v>（084）935-9801</v>
      </c>
      <c r="I50" s="9" t="str">
        <f>登録管理台帳!O128</f>
        <v>（084）935-9804</v>
      </c>
      <c r="J50" s="9" t="str">
        <f>登録管理台帳!P128</f>
        <v>sa@sa-e.com</v>
      </c>
      <c r="K50" s="9" t="str">
        <f>登録管理台帳!Q128</f>
        <v>1級建築士</v>
      </c>
      <c r="L50" s="9" t="str">
        <f>登録管理台帳!R128</f>
        <v>大臣登録　
第　126452　号</v>
      </c>
      <c r="M50" s="9" t="str">
        <f>登録管理台帳!S128</f>
        <v>－</v>
      </c>
      <c r="N50" s="97">
        <f>登録管理台帳!C128</f>
        <v>45337</v>
      </c>
      <c r="O50" s="98">
        <f>登録管理台帳!AJ128</f>
        <v>46461</v>
      </c>
    </row>
    <row r="51" spans="1:15" x14ac:dyDescent="0.2">
      <c r="A51" s="9">
        <f t="shared" si="0"/>
        <v>34</v>
      </c>
      <c r="B51" s="9">
        <f>登録管理台帳!A129</f>
        <v>119</v>
      </c>
      <c r="C51" s="9" t="str">
        <f ca="1">IF(登録管理台帳!AK129="","",登録管理台帳!AK129)</f>
        <v>OK</v>
      </c>
      <c r="D51" s="9" t="str">
        <f>登録管理台帳!B129</f>
        <v>23－119</v>
      </c>
      <c r="E51" s="9" t="str">
        <f>登録管理台帳!D129</f>
        <v>佐藤　雅信</v>
      </c>
      <c r="F51" s="9" t="str">
        <f>登録管理台帳!F129</f>
        <v>株式会社シンコーハウス二級建築士事務所</v>
      </c>
      <c r="G51" s="9" t="str">
        <f>登録管理台帳!M129</f>
        <v>福山市西町一丁目6-23</v>
      </c>
      <c r="H51" s="9" t="str">
        <f>登録管理台帳!N129</f>
        <v>（084）917-5662</v>
      </c>
      <c r="I51" s="9" t="str">
        <f>登録管理台帳!O129</f>
        <v>（084）917-5662</v>
      </c>
      <c r="J51" s="9" t="str">
        <f>登録管理台帳!P129</f>
        <v>sato@shinko-house.com</v>
      </c>
      <c r="K51" s="9" t="str">
        <f>登録管理台帳!Q129</f>
        <v>2級建築士</v>
      </c>
      <c r="L51" s="9" t="str">
        <f>登録管理台帳!R129</f>
        <v>広島県知事登録　
第　17527　号</v>
      </c>
      <c r="M51" s="9" t="str">
        <f>登録管理台帳!S129</f>
        <v>－</v>
      </c>
      <c r="N51" s="97">
        <f>登録管理台帳!C129</f>
        <v>45337</v>
      </c>
      <c r="O51" s="98">
        <f>登録管理台帳!AJ129</f>
        <v>46461</v>
      </c>
    </row>
    <row r="52" spans="1:15" x14ac:dyDescent="0.2">
      <c r="A52" s="9">
        <f t="shared" si="0"/>
        <v>35</v>
      </c>
      <c r="B52" s="9">
        <f>登録管理台帳!A130</f>
        <v>120</v>
      </c>
      <c r="C52" s="9" t="str">
        <f ca="1">IF(登録管理台帳!AK130="","",登録管理台帳!AK130)</f>
        <v>OK</v>
      </c>
      <c r="D52" s="9" t="str">
        <f>登録管理台帳!B130</f>
        <v>23－120</v>
      </c>
      <c r="E52" s="9" t="str">
        <f>登録管理台帳!D130</f>
        <v>堀越　隆広</v>
      </c>
      <c r="F52" s="9" t="str">
        <f>登録管理台帳!F130</f>
        <v>有限会社堀越建設一級建築士事務所</v>
      </c>
      <c r="G52" s="9" t="str">
        <f>登録管理台帳!M130</f>
        <v>福山市神辺町道上30-10</v>
      </c>
      <c r="H52" s="9" t="str">
        <f>登録管理台帳!N130</f>
        <v>（084）962-5123</v>
      </c>
      <c r="I52" s="9" t="str">
        <f>登録管理台帳!O130</f>
        <v>（084）962-5124</v>
      </c>
      <c r="J52" s="9" t="str">
        <f>登録管理台帳!P130</f>
        <v>horikoshi@fkym.enjoy.ne.jp</v>
      </c>
      <c r="K52" s="9" t="str">
        <f>登録管理台帳!Q130</f>
        <v>1級建築士</v>
      </c>
      <c r="L52" s="9" t="str">
        <f>登録管理台帳!R130</f>
        <v>大臣登録　
第　170211　号</v>
      </c>
      <c r="M52" s="9" t="str">
        <f>登録管理台帳!S130</f>
        <v>公益社団法人広島県建築士会</v>
      </c>
      <c r="N52" s="97">
        <f>登録管理台帳!C130</f>
        <v>45341</v>
      </c>
      <c r="O52" s="98">
        <f>登録管理台帳!AJ130</f>
        <v>46461</v>
      </c>
    </row>
    <row r="53" spans="1:15" x14ac:dyDescent="0.2">
      <c r="A53" s="9">
        <f t="shared" si="0"/>
        <v>36</v>
      </c>
      <c r="B53" s="9">
        <f>登録管理台帳!A139</f>
        <v>129</v>
      </c>
      <c r="C53" s="9" t="str">
        <f ca="1">IF(登録管理台帳!AK139="","",登録管理台帳!AK139)</f>
        <v>OK</v>
      </c>
      <c r="D53" s="9" t="str">
        <f>登録管理台帳!B139</f>
        <v>23－129</v>
      </c>
      <c r="E53" s="9" t="str">
        <f>登録管理台帳!D139</f>
        <v>高岡　秀頼</v>
      </c>
      <c r="F53" s="9" t="str">
        <f>登録管理台帳!F139</f>
        <v>株式会社道下工務店一級建築士事務所</v>
      </c>
      <c r="G53" s="9" t="str">
        <f>登録管理台帳!M139</f>
        <v>府中市鵜飼町741-3</v>
      </c>
      <c r="H53" s="9" t="str">
        <f>登録管理台帳!N139</f>
        <v>（0847）45-4430</v>
      </c>
      <c r="I53" s="9" t="str">
        <f>登録管理台帳!O139</f>
        <v>（0847）45-4431</v>
      </c>
      <c r="J53" s="9" t="str">
        <f>登録管理台帳!P139</f>
        <v>takaoka@michishita1956.co.jp</v>
      </c>
      <c r="K53" s="9" t="str">
        <f>登録管理台帳!Q139</f>
        <v>1級建築士</v>
      </c>
      <c r="L53" s="9" t="str">
        <f>登録管理台帳!R139</f>
        <v>大臣登録　
第　313594　号</v>
      </c>
      <c r="M53" s="9" t="str">
        <f>登録管理台帳!S139</f>
        <v>－</v>
      </c>
      <c r="N53" s="97">
        <f>登録管理台帳!C139</f>
        <v>45357</v>
      </c>
      <c r="O53" s="98">
        <f>登録管理台帳!AJ139</f>
        <v>46461</v>
      </c>
    </row>
    <row r="54" spans="1:15" x14ac:dyDescent="0.2">
      <c r="A54" s="9">
        <f t="shared" si="0"/>
        <v>37</v>
      </c>
      <c r="B54" s="9">
        <f>登録管理台帳!A140</f>
        <v>130</v>
      </c>
      <c r="C54" s="9" t="str">
        <f ca="1">IF(登録管理台帳!AK140="","",登録管理台帳!AK140)</f>
        <v>OK</v>
      </c>
      <c r="D54" s="9" t="str">
        <f>登録管理台帳!B140</f>
        <v>23－130</v>
      </c>
      <c r="E54" s="9" t="str">
        <f>登録管理台帳!D140</f>
        <v>保道　昌征</v>
      </c>
      <c r="F54" s="9" t="str">
        <f>登録管理台帳!F140</f>
        <v>保道建設株式会社一級建築士事務所</v>
      </c>
      <c r="G54" s="9" t="str">
        <f>登録管理台帳!M140</f>
        <v>三原市宮沖二丁目7番1号</v>
      </c>
      <c r="H54" s="9" t="str">
        <f>登録管理台帳!N140</f>
        <v>（0848）62-2138</v>
      </c>
      <c r="I54" s="9" t="str">
        <f>登録管理台帳!O140</f>
        <v>（0848）62-2138</v>
      </c>
      <c r="J54" s="9" t="str">
        <f>登録管理台帳!P140</f>
        <v>yk-kabu@yasumichi.co.jp</v>
      </c>
      <c r="K54" s="9" t="str">
        <f>登録管理台帳!Q140</f>
        <v>1級建築士</v>
      </c>
      <c r="L54" s="9" t="str">
        <f>登録管理台帳!R140</f>
        <v>大臣登録　
第　329404　号</v>
      </c>
      <c r="M54" s="9" t="str">
        <f>登録管理台帳!S140</f>
        <v>一般社団法人広島県建築士事務所協会</v>
      </c>
      <c r="N54" s="97">
        <f>登録管理台帳!C140</f>
        <v>45338</v>
      </c>
      <c r="O54" s="98">
        <f>登録管理台帳!AJ140</f>
        <v>46461</v>
      </c>
    </row>
    <row r="55" spans="1:15" x14ac:dyDescent="0.2">
      <c r="A55" s="9">
        <f t="shared" si="0"/>
        <v>38</v>
      </c>
      <c r="B55" s="9">
        <f>登録管理台帳!A141</f>
        <v>131</v>
      </c>
      <c r="C55" s="9" t="str">
        <f ca="1">IF(登録管理台帳!AK141="","",登録管理台帳!AK141)</f>
        <v>OK</v>
      </c>
      <c r="D55" s="9" t="str">
        <f>登録管理台帳!B141</f>
        <v>23－131</v>
      </c>
      <c r="E55" s="9" t="str">
        <f>登録管理台帳!D141</f>
        <v>岡本　伸子</v>
      </c>
      <c r="F55" s="9" t="str">
        <f>登録管理台帳!F141</f>
        <v>株式会社鈴木工務店一級建築士事務所</v>
      </c>
      <c r="G55" s="9" t="str">
        <f>登録管理台帳!M141</f>
        <v>福山市丸之内一丁目4番1号</v>
      </c>
      <c r="H55" s="9" t="str">
        <f>登録管理台帳!N141</f>
        <v>（084）922-1011</v>
      </c>
      <c r="I55" s="9" t="str">
        <f>登録管理台帳!O141</f>
        <v>（084）926-6337</v>
      </c>
      <c r="J55" s="9" t="str">
        <f>登録管理台帳!P141</f>
        <v>n-kobayashi@suzuki-komuten.co.jp</v>
      </c>
      <c r="K55" s="9" t="str">
        <f>登録管理台帳!Q141</f>
        <v>2級建築士</v>
      </c>
      <c r="L55" s="9" t="str">
        <f>登録管理台帳!R141</f>
        <v>広島県知事登録　
第　16604　号</v>
      </c>
      <c r="M55" s="9" t="str">
        <f>登録管理台帳!S141</f>
        <v>公益社団法人広島県建築士会</v>
      </c>
      <c r="N55" s="97">
        <f>登録管理台帳!C141</f>
        <v>45358</v>
      </c>
      <c r="O55" s="98">
        <f>登録管理台帳!AJ141</f>
        <v>46461</v>
      </c>
    </row>
    <row r="56" spans="1:15" x14ac:dyDescent="0.2">
      <c r="A56" s="9">
        <f t="shared" si="0"/>
        <v>39</v>
      </c>
      <c r="B56" s="9">
        <f>登録管理台帳!A142</f>
        <v>132</v>
      </c>
      <c r="C56" s="9" t="str">
        <f ca="1">IF(登録管理台帳!AK142="","",登録管理台帳!AK142)</f>
        <v>OK</v>
      </c>
      <c r="D56" s="9" t="str">
        <f>登録管理台帳!B142</f>
        <v>23－132</v>
      </c>
      <c r="E56" s="9" t="str">
        <f>登録管理台帳!D142</f>
        <v>青木　和夫</v>
      </c>
      <c r="F56" s="9" t="str">
        <f>登録管理台帳!F142</f>
        <v>デコア二級建築士事務所</v>
      </c>
      <c r="G56" s="9" t="str">
        <f>登録管理台帳!M142</f>
        <v>福山市神辺町道上1360-7</v>
      </c>
      <c r="H56" s="9" t="str">
        <f>登録管理台帳!N142</f>
        <v>（084）963-1250</v>
      </c>
      <c r="I56" s="9" t="str">
        <f>登録管理台帳!O142</f>
        <v>（084）963-1270</v>
      </c>
      <c r="J56" s="9" t="str">
        <f>登録管理台帳!P142</f>
        <v>info@decoa.net</v>
      </c>
      <c r="K56" s="9" t="str">
        <f>登録管理台帳!Q142</f>
        <v>木造建築士</v>
      </c>
      <c r="L56" s="9" t="str">
        <f>登録管理台帳!R142</f>
        <v>広島県知事登録　
第　100　号</v>
      </c>
      <c r="M56" s="9" t="str">
        <f>登録管理台帳!S142</f>
        <v>一般社団法人広島県建築士事務所協会</v>
      </c>
      <c r="N56" s="97">
        <f>登録管理台帳!C142</f>
        <v>45338</v>
      </c>
      <c r="O56" s="98">
        <f>登録管理台帳!AJ142</f>
        <v>46461</v>
      </c>
    </row>
    <row r="57" spans="1:15" x14ac:dyDescent="0.2">
      <c r="A57" s="9">
        <f t="shared" si="0"/>
        <v>40</v>
      </c>
      <c r="B57" s="9">
        <f>登録管理台帳!A144</f>
        <v>134</v>
      </c>
      <c r="C57" s="9" t="str">
        <f ca="1">IF(登録管理台帳!AK144="","",登録管理台帳!AK144)</f>
        <v>OK</v>
      </c>
      <c r="D57" s="9" t="str">
        <f>登録管理台帳!B144</f>
        <v>22－134</v>
      </c>
      <c r="E57" s="9" t="str">
        <f>登録管理台帳!D144</f>
        <v>川口　真也</v>
      </c>
      <c r="F57" s="9" t="str">
        <f>登録管理台帳!F144</f>
        <v>有限会社リニューアル仁設計事務所</v>
      </c>
      <c r="G57" s="9" t="str">
        <f>登録管理台帳!M144</f>
        <v>福山市東深津町三丁目12-10</v>
      </c>
      <c r="H57" s="9" t="str">
        <f>登録管理台帳!N144</f>
        <v>（084）973-6245</v>
      </c>
      <c r="I57" s="9" t="str">
        <f>登録管理台帳!O144</f>
        <v>（084）973-6235</v>
      </c>
      <c r="J57" s="9" t="str">
        <f>登録管理台帳!P144</f>
        <v>info@renewaljin.jp</v>
      </c>
      <c r="K57" s="9" t="str">
        <f>登録管理台帳!Q144</f>
        <v>2級建築士</v>
      </c>
      <c r="L57" s="9" t="str">
        <f>登録管理台帳!R144</f>
        <v>福岡県知事登録　
第　29566　号</v>
      </c>
      <c r="M57" s="9" t="str">
        <f>登録管理台帳!S144</f>
        <v>－</v>
      </c>
      <c r="N57" s="97">
        <f>登録管理台帳!C144</f>
        <v>45341</v>
      </c>
      <c r="O57" s="98">
        <f>登録管理台帳!AJ144</f>
        <v>46461</v>
      </c>
    </row>
    <row r="58" spans="1:15" x14ac:dyDescent="0.2">
      <c r="A58" s="9">
        <f t="shared" si="0"/>
        <v>41</v>
      </c>
      <c r="B58" s="9">
        <f>登録管理台帳!A145</f>
        <v>135</v>
      </c>
      <c r="C58" s="9" t="str">
        <f ca="1">IF(登録管理台帳!AK145="","",登録管理台帳!AK145)</f>
        <v>OK</v>
      </c>
      <c r="D58" s="9" t="str">
        <f>登録管理台帳!B145</f>
        <v>23－135</v>
      </c>
      <c r="E58" s="9" t="str">
        <f>登録管理台帳!D145</f>
        <v>山﨑　隆史</v>
      </c>
      <c r="F58" s="9" t="str">
        <f>登録管理台帳!F145</f>
        <v>株式会社髙橋デザイン建築事務所</v>
      </c>
      <c r="G58" s="9" t="str">
        <f>登録管理台帳!M145</f>
        <v>福山市南蔵王町3丁目10-30</v>
      </c>
      <c r="H58" s="9" t="str">
        <f>登録管理台帳!N145</f>
        <v>（084）944-8211</v>
      </c>
      <c r="I58" s="9" t="str">
        <f>登録管理台帳!O145</f>
        <v>（084）944-8212</v>
      </c>
      <c r="J58" s="9" t="str">
        <f>登録管理台帳!P145</f>
        <v>yamasaki@tdkj.ｊｐ</v>
      </c>
      <c r="K58" s="9" t="str">
        <f>登録管理台帳!Q145</f>
        <v>2級建築士</v>
      </c>
      <c r="L58" s="9" t="str">
        <f>登録管理台帳!R145</f>
        <v>大阪府知事登録　
第　44663　号</v>
      </c>
      <c r="M58" s="9" t="str">
        <f>登録管理台帳!S145</f>
        <v>(一社）広島県建築士事務所協会</v>
      </c>
      <c r="N58" s="97">
        <f>登録管理台帳!C145</f>
        <v>45344</v>
      </c>
      <c r="O58" s="98">
        <f>登録管理台帳!AJ145</f>
        <v>46461</v>
      </c>
    </row>
    <row r="59" spans="1:15" x14ac:dyDescent="0.2">
      <c r="A59" s="9">
        <f t="shared" si="0"/>
        <v>42</v>
      </c>
      <c r="B59" s="9">
        <f>登録管理台帳!A146</f>
        <v>136</v>
      </c>
      <c r="C59" s="9" t="str">
        <f ca="1">IF(登録管理台帳!AK146="","",登録管理台帳!AK146)</f>
        <v>OK</v>
      </c>
      <c r="D59" s="9" t="str">
        <f>登録管理台帳!B146</f>
        <v>23－136</v>
      </c>
      <c r="E59" s="9" t="str">
        <f>登録管理台帳!D146</f>
        <v>槙原　岩春</v>
      </c>
      <c r="F59" s="9" t="str">
        <f>登録管理台帳!F146</f>
        <v>槙原建設株式会社一級建築士事務所</v>
      </c>
      <c r="G59" s="9" t="str">
        <f>登録管理台帳!M146</f>
        <v>府中市高木町1575</v>
      </c>
      <c r="H59" s="9" t="str">
        <f>登録管理台帳!N146</f>
        <v>（0847）45-5250</v>
      </c>
      <c r="I59" s="9" t="str">
        <f>登録管理台帳!O146</f>
        <v>（0847）45-5650</v>
      </c>
      <c r="J59" s="9" t="str">
        <f>登録管理台帳!P146</f>
        <v>makihara@fuchu.or.jp</v>
      </c>
      <c r="K59" s="9" t="str">
        <f>登録管理台帳!Q146</f>
        <v>1級建築士</v>
      </c>
      <c r="L59" s="9" t="str">
        <f>登録管理台帳!R146</f>
        <v>大臣登録　
第　211445　号</v>
      </c>
      <c r="M59" s="9" t="str">
        <f>登録管理台帳!S146</f>
        <v>公益社団法人広島県建築士会</v>
      </c>
      <c r="N59" s="97">
        <f>登録管理台帳!C146</f>
        <v>45376</v>
      </c>
      <c r="O59" s="98">
        <f>登録管理台帳!AJ146</f>
        <v>46461</v>
      </c>
    </row>
    <row r="60" spans="1:15" x14ac:dyDescent="0.2">
      <c r="A60" s="9">
        <f t="shared" ref="A60:A65" si="1">ROW()-17</f>
        <v>43</v>
      </c>
      <c r="B60" s="9">
        <f>登録管理台帳!A149</f>
        <v>139</v>
      </c>
      <c r="C60" s="9" t="str">
        <f ca="1">IF(登録管理台帳!AK149="","",登録管理台帳!AK149)</f>
        <v>OK</v>
      </c>
      <c r="D60" s="9" t="str">
        <f>登録管理台帳!B149</f>
        <v>23－139</v>
      </c>
      <c r="E60" s="9" t="str">
        <f>登録管理台帳!D149</f>
        <v>菅田　舜治</v>
      </c>
      <c r="F60" s="9" t="str">
        <f>登録管理台帳!F149</f>
        <v>有限会社菅田工務店二級建築士事務所</v>
      </c>
      <c r="G60" s="9" t="str">
        <f>登録管理台帳!M149</f>
        <v>福山市神辺町川南492-10</v>
      </c>
      <c r="H60" s="9" t="str">
        <f>登録管理台帳!N149</f>
        <v>（084）962-0800</v>
      </c>
      <c r="I60" s="9" t="str">
        <f>登録管理台帳!O149</f>
        <v>（084）962-0541</v>
      </c>
      <c r="J60" s="9" t="str">
        <f>登録管理台帳!P149</f>
        <v>sugatakoumuten@yahoo.co.jp</v>
      </c>
      <c r="K60" s="9" t="str">
        <f>登録管理台帳!Q149</f>
        <v>2級建築士</v>
      </c>
      <c r="L60" s="9" t="str">
        <f>登録管理台帳!R149</f>
        <v>広島県知事登録　
第　11424　号</v>
      </c>
      <c r="M60" s="9" t="str">
        <f>登録管理台帳!S149</f>
        <v>一般社団法人広島県建築士事務所協会</v>
      </c>
      <c r="N60" s="97">
        <f>登録管理台帳!C149</f>
        <v>45349</v>
      </c>
      <c r="O60" s="98">
        <f>登録管理台帳!AJ149</f>
        <v>46461</v>
      </c>
    </row>
    <row r="61" spans="1:15" x14ac:dyDescent="0.2">
      <c r="A61" s="9">
        <f t="shared" si="1"/>
        <v>44</v>
      </c>
      <c r="B61" s="9">
        <f>登録管理台帳!A153</f>
        <v>143</v>
      </c>
      <c r="C61" s="9" t="str">
        <f ca="1">IF(登録管理台帳!AK153="","",登録管理台帳!AK153)</f>
        <v>OK</v>
      </c>
      <c r="D61" s="9" t="str">
        <f>登録管理台帳!B153</f>
        <v>23－143</v>
      </c>
      <c r="E61" s="9" t="str">
        <f>登録管理台帳!D153</f>
        <v>髙橋　剛二</v>
      </c>
      <c r="F61" s="9" t="str">
        <f>登録管理台帳!F153</f>
        <v>株式会社髙橋デザイン建築事務所</v>
      </c>
      <c r="G61" s="9" t="str">
        <f>登録管理台帳!M153</f>
        <v>福山市南蔵王町三丁目10番30号</v>
      </c>
      <c r="H61" s="9" t="str">
        <f>登録管理台帳!N153</f>
        <v>（084）944-8211</v>
      </c>
      <c r="I61" s="9" t="str">
        <f>登録管理台帳!O153</f>
        <v>（084）944-8212</v>
      </c>
      <c r="J61" s="9" t="str">
        <f>登録管理台帳!P153</f>
        <v>gou@tdkj.jp</v>
      </c>
      <c r="K61" s="9" t="str">
        <f>登録管理台帳!Q153</f>
        <v>1級建築士</v>
      </c>
      <c r="L61" s="9" t="str">
        <f>登録管理台帳!R153</f>
        <v>大臣登録　
第　196582　号</v>
      </c>
      <c r="M61" s="9" t="str">
        <f>登録管理台帳!S153</f>
        <v>一般社団法人広島県建築士事務所協会</v>
      </c>
      <c r="N61" s="97">
        <f>登録管理台帳!C153</f>
        <v>45341</v>
      </c>
      <c r="O61" s="98">
        <f>登録管理台帳!AJ153</f>
        <v>46461</v>
      </c>
    </row>
    <row r="62" spans="1:15" x14ac:dyDescent="0.2">
      <c r="A62" s="9">
        <f t="shared" si="1"/>
        <v>45</v>
      </c>
      <c r="B62" s="9">
        <f>登録管理台帳!A154</f>
        <v>144</v>
      </c>
      <c r="C62" s="9" t="str">
        <f ca="1">IF(登録管理台帳!AK154="","",登録管理台帳!AK154)</f>
        <v>OK</v>
      </c>
      <c r="D62" s="9" t="str">
        <f>登録管理台帳!B154</f>
        <v>23－144</v>
      </c>
      <c r="E62" s="9" t="str">
        <f>登録管理台帳!D154</f>
        <v>山本　篤</v>
      </c>
      <c r="F62" s="9" t="str">
        <f>登録管理台帳!F154</f>
        <v>BSD山本一級建築士事務所</v>
      </c>
      <c r="G62" s="9" t="str">
        <f>登録管理台帳!M154</f>
        <v>福山市松永町五丁目15-16</v>
      </c>
      <c r="H62" s="9" t="str">
        <f>登録管理台帳!N154</f>
        <v>（084）933-4833</v>
      </c>
      <c r="I62" s="9" t="str">
        <f>登録管理台帳!O154</f>
        <v>（084）933-4833</v>
      </c>
      <c r="J62" s="9" t="str">
        <f>登録管理台帳!P154</f>
        <v>a.y@cyber.ocn.ne.jp</v>
      </c>
      <c r="K62" s="9" t="str">
        <f>登録管理台帳!Q154</f>
        <v>1級建築士</v>
      </c>
      <c r="L62" s="9" t="str">
        <f>登録管理台帳!R154</f>
        <v>大臣登録　
第　157713　号</v>
      </c>
      <c r="M62" s="9" t="str">
        <f>登録管理台帳!S154</f>
        <v>一般社団法人広島県建築士事務所協会</v>
      </c>
      <c r="N62" s="97">
        <f>登録管理台帳!C154</f>
        <v>45348</v>
      </c>
      <c r="O62" s="98">
        <f>登録管理台帳!AJ154</f>
        <v>46461</v>
      </c>
    </row>
    <row r="63" spans="1:15" x14ac:dyDescent="0.2">
      <c r="A63" s="9">
        <f t="shared" si="1"/>
        <v>46</v>
      </c>
      <c r="B63" s="9">
        <f>登録管理台帳!A155</f>
        <v>145</v>
      </c>
      <c r="C63" s="9" t="str">
        <f ca="1">IF(登録管理台帳!AK155="","",登録管理台帳!AK155)</f>
        <v>OK</v>
      </c>
      <c r="D63" s="9" t="str">
        <f>登録管理台帳!B155</f>
        <v>23－145</v>
      </c>
      <c r="E63" s="9" t="str">
        <f>登録管理台帳!D155</f>
        <v>伊藤　真也</v>
      </c>
      <c r="F63" s="9" t="str">
        <f>登録管理台帳!F155</f>
        <v>輝洋建設株式会社一級建築士事務所</v>
      </c>
      <c r="G63" s="9" t="str">
        <f>登録管理台帳!M155</f>
        <v>福山市西新涯町二丁目6番19号</v>
      </c>
      <c r="H63" s="9" t="str">
        <f>登録管理台帳!N155</f>
        <v>（084）954-6336</v>
      </c>
      <c r="I63" s="9" t="str">
        <f>登録管理台帳!O155</f>
        <v>（084）954-7176</v>
      </c>
      <c r="J63" s="9" t="str">
        <f>登録管理台帳!P155</f>
        <v>shinya@kiyou-k.com</v>
      </c>
      <c r="K63" s="9" t="str">
        <f>登録管理台帳!Q155</f>
        <v>2級建築士</v>
      </c>
      <c r="L63" s="9" t="str">
        <f>登録管理台帳!R155</f>
        <v>広島県知事登録　
第　16440　号</v>
      </c>
      <c r="M63" s="9" t="str">
        <f>登録管理台帳!S155</f>
        <v>一般社団法人広島県建築士事務所協会</v>
      </c>
      <c r="N63" s="97">
        <f>登録管理台帳!C155</f>
        <v>45336</v>
      </c>
      <c r="O63" s="98">
        <f>登録管理台帳!AJ155</f>
        <v>46461</v>
      </c>
    </row>
    <row r="64" spans="1:15" x14ac:dyDescent="0.2">
      <c r="A64" s="9">
        <f t="shared" si="1"/>
        <v>47</v>
      </c>
      <c r="B64" s="9">
        <f>登録管理台帳!A160</f>
        <v>150</v>
      </c>
      <c r="C64" s="9" t="str">
        <f ca="1">IF(登録管理台帳!AK160="","",登録管理台帳!AK160)</f>
        <v>OK</v>
      </c>
      <c r="D64" s="9" t="str">
        <f>登録管理台帳!B160</f>
        <v>23－150</v>
      </c>
      <c r="E64" s="9" t="str">
        <f>登録管理台帳!D160</f>
        <v>亀山　哲</v>
      </c>
      <c r="F64" s="9" t="str">
        <f>登録管理台帳!F160</f>
        <v>株式会社武田組設計部</v>
      </c>
      <c r="G64" s="9" t="str">
        <f>登録管理台帳!M160</f>
        <v>福山市三吉町五丁目7番24号</v>
      </c>
      <c r="H64" s="9" t="str">
        <f>登録管理台帳!N160</f>
        <v>（084）932-3300</v>
      </c>
      <c r="I64" s="9" t="str">
        <f>登録管理台帳!O160</f>
        <v>（084）922-2464</v>
      </c>
      <c r="J64" s="9" t="str">
        <f>登録管理台帳!P160</f>
        <v>t.kameyama@takeda-g.co.jp</v>
      </c>
      <c r="K64" s="9" t="str">
        <f>登録管理台帳!Q160</f>
        <v>1級建築士</v>
      </c>
      <c r="L64" s="9" t="str">
        <f>登録管理台帳!R160</f>
        <v>広島県知事登録　
第　323435　号</v>
      </c>
      <c r="M64" s="9" t="str">
        <f>登録管理台帳!S160</f>
        <v>公益社団法人広島県建築士会</v>
      </c>
      <c r="N64" s="97">
        <f>登録管理台帳!C160</f>
        <v>45341</v>
      </c>
      <c r="O64" s="98">
        <f>登録管理台帳!AJ160</f>
        <v>46461</v>
      </c>
    </row>
    <row r="65" spans="1:15" x14ac:dyDescent="0.2">
      <c r="A65" s="9">
        <f t="shared" si="1"/>
        <v>48</v>
      </c>
      <c r="B65" s="9">
        <f>登録管理台帳!A171</f>
        <v>161</v>
      </c>
      <c r="C65" s="9" t="str">
        <f ca="1">IF(登録管理台帳!AK171="","",登録管理台帳!AK171)</f>
        <v>OK</v>
      </c>
      <c r="D65" s="9" t="str">
        <f>登録管理台帳!B171</f>
        <v>23－161</v>
      </c>
      <c r="E65" s="9" t="str">
        <f>登録管理台帳!D171</f>
        <v>要福地　広和</v>
      </c>
      <c r="F65" s="9" t="str">
        <f>登録管理台帳!F171</f>
        <v>株式会社要工務店二級建築士事務所</v>
      </c>
      <c r="G65" s="9" t="str">
        <f>登録管理台帳!M171</f>
        <v>福山市御門町一丁目11番21号</v>
      </c>
      <c r="H65" s="9" t="str">
        <f>登録管理台帳!N171</f>
        <v>（084）924-5608</v>
      </c>
      <c r="I65" s="9" t="str">
        <f>登録管理台帳!O171</f>
        <v>（084）923-6860</v>
      </c>
      <c r="J65" s="9" t="str">
        <f>登録管理台帳!P171</f>
        <v>info@kaname-koumuten.co.jｐ</v>
      </c>
      <c r="K65" s="9" t="str">
        <f>登録管理台帳!Q171</f>
        <v>2級建築士</v>
      </c>
      <c r="L65" s="9" t="str">
        <f>登録管理台帳!R171</f>
        <v>広島県知事登録　
第　15544　号</v>
      </c>
      <c r="M65" s="9" t="str">
        <f>登録管理台帳!S171</f>
        <v>一般社団法人広島県建築士事務所協会</v>
      </c>
      <c r="N65" s="97">
        <f>登録管理台帳!C171</f>
        <v>45335</v>
      </c>
      <c r="O65" s="98">
        <f>登録管理台帳!AJ171</f>
        <v>46461</v>
      </c>
    </row>
    <row r="66" spans="1:15" x14ac:dyDescent="0.2">
      <c r="A66" s="9">
        <f>ROW()-17</f>
        <v>49</v>
      </c>
      <c r="B66" s="9">
        <f>登録管理台帳!A172</f>
        <v>162</v>
      </c>
      <c r="C66" s="9" t="str">
        <f ca="1">IF(登録管理台帳!AK172="","",登録管理台帳!AK172)</f>
        <v>OK</v>
      </c>
      <c r="D66" s="9" t="str">
        <f>登録管理台帳!B172</f>
        <v>23－162</v>
      </c>
      <c r="E66" s="9" t="str">
        <f>登録管理台帳!D172</f>
        <v>澤田　力</v>
      </c>
      <c r="F66" s="9" t="str">
        <f>登録管理台帳!F172</f>
        <v>株式会社武田組設計部</v>
      </c>
      <c r="G66" s="9" t="str">
        <f>登録管理台帳!M172</f>
        <v>福山市三吉町五丁目7番24号</v>
      </c>
      <c r="H66" s="9" t="str">
        <f>登録管理台帳!N172</f>
        <v>（084）932-3300</v>
      </c>
      <c r="I66" s="9" t="str">
        <f>登録管理台帳!O172</f>
        <v>（084）922-2464</v>
      </c>
      <c r="J66" s="9" t="str">
        <f>登録管理台帳!P172</f>
        <v>sawada@takeda-g.co.jp</v>
      </c>
      <c r="K66" s="9" t="str">
        <f>登録管理台帳!Q172</f>
        <v>1級建築士</v>
      </c>
      <c r="L66" s="9" t="str">
        <f>登録管理台帳!R172</f>
        <v>大臣登録　
第　327211　号</v>
      </c>
      <c r="M66" s="9" t="str">
        <f>登録管理台帳!S172</f>
        <v>公益社団法人広島県建築士会</v>
      </c>
      <c r="N66" s="97">
        <f>登録管理台帳!C172</f>
        <v>45341</v>
      </c>
      <c r="O66" s="98">
        <f>登録管理台帳!AJ172</f>
        <v>46461</v>
      </c>
    </row>
    <row r="67" spans="1:15" x14ac:dyDescent="0.2">
      <c r="A67" s="9">
        <f>ROW()-17</f>
        <v>50</v>
      </c>
      <c r="B67" s="9">
        <f>登録管理台帳!A175</f>
        <v>165</v>
      </c>
      <c r="C67" s="9" t="str">
        <f ca="1">IF(登録管理台帳!AK175="","",登録管理台帳!AK175)</f>
        <v>OK</v>
      </c>
      <c r="D67" s="9" t="str">
        <f>登録管理台帳!B175</f>
        <v>23－165</v>
      </c>
      <c r="E67" s="9" t="str">
        <f>登録管理台帳!D175</f>
        <v>的場　公利</v>
      </c>
      <c r="F67" s="9" t="str">
        <f>登録管理台帳!F175</f>
        <v>ハウスファクトリー株式会社建築設計事務所</v>
      </c>
      <c r="G67" s="9" t="str">
        <f>登録管理台帳!M175</f>
        <v>福山市新涯町一丁目40-14</v>
      </c>
      <c r="H67" s="9" t="str">
        <f>登録管理台帳!N175</f>
        <v>（084）999-0067</v>
      </c>
      <c r="I67" s="9" t="str">
        <f>登録管理台帳!O175</f>
        <v>（084）999-0068</v>
      </c>
      <c r="J67" s="9" t="str">
        <f>登録管理台帳!P175</f>
        <v>reform@life-partner11.net</v>
      </c>
      <c r="K67" s="9" t="str">
        <f>登録管理台帳!Q175</f>
        <v>2級建築士</v>
      </c>
      <c r="L67" s="9" t="str">
        <f>登録管理台帳!R175</f>
        <v>兵庫県知事登録　
第　阪神2115　号</v>
      </c>
      <c r="M67" s="9" t="str">
        <f>登録管理台帳!S175</f>
        <v>一般社団法人広島県建築士事務所協会</v>
      </c>
      <c r="N67" s="97">
        <f>登録管理台帳!C175</f>
        <v>45350</v>
      </c>
      <c r="O67" s="98">
        <f>登録管理台帳!AJ175</f>
        <v>46461</v>
      </c>
    </row>
    <row r="68" spans="1:15" x14ac:dyDescent="0.2">
      <c r="A68" s="9">
        <f t="shared" ref="A68:A87" si="2">ROW()-17</f>
        <v>51</v>
      </c>
      <c r="B68" s="9">
        <f>登録管理台帳!A176</f>
        <v>166</v>
      </c>
      <c r="C68" s="9" t="str">
        <f ca="1">IF(登録管理台帳!AK176="","",登録管理台帳!AK176)</f>
        <v>OK</v>
      </c>
      <c r="D68" s="9" t="str">
        <f>登録管理台帳!B176</f>
        <v>23－166</v>
      </c>
      <c r="E68" s="9" t="str">
        <f>登録管理台帳!D176</f>
        <v>坂本　嘉孝</v>
      </c>
      <c r="F68" s="9" t="str">
        <f>登録管理台帳!F176</f>
        <v>株式会社坂本工務店一級建築設計事務所</v>
      </c>
      <c r="G68" s="9" t="str">
        <f>登録管理台帳!M176</f>
        <v>福山市花園町一丁目1番27号</v>
      </c>
      <c r="H68" s="9" t="str">
        <f>登録管理台帳!N176</f>
        <v>（084）932-1794</v>
      </c>
      <c r="I68" s="9" t="str">
        <f>登録管理台帳!O176</f>
        <v>（084）925-2335</v>
      </c>
      <c r="J68" s="9" t="str">
        <f>登録管理台帳!P176</f>
        <v>info@k-sakamoto.co.jp</v>
      </c>
      <c r="K68" s="9" t="str">
        <f>登録管理台帳!Q176</f>
        <v>2級建築士</v>
      </c>
      <c r="L68" s="9" t="str">
        <f>登録管理台帳!R176</f>
        <v>広島県知事登録　
第　16979　号</v>
      </c>
      <c r="M68" s="9" t="str">
        <f>登録管理台帳!S176</f>
        <v>一般社団法人広島県建築士事務所協会</v>
      </c>
      <c r="N68" s="97">
        <f>登録管理台帳!C176</f>
        <v>45365</v>
      </c>
      <c r="O68" s="98">
        <f>登録管理台帳!AJ176</f>
        <v>46461</v>
      </c>
    </row>
    <row r="69" spans="1:15" x14ac:dyDescent="0.2">
      <c r="A69" s="9">
        <f t="shared" si="2"/>
        <v>52</v>
      </c>
      <c r="B69" s="9">
        <f>登録管理台帳!A177</f>
        <v>167</v>
      </c>
      <c r="C69" s="9" t="str">
        <f ca="1">IF(登録管理台帳!AK177="","",登録管理台帳!AK177)</f>
        <v>OK</v>
      </c>
      <c r="D69" s="9" t="str">
        <f>登録管理台帳!B177</f>
        <v>23－167</v>
      </c>
      <c r="E69" s="9" t="str">
        <f>登録管理台帳!D177</f>
        <v xml:space="preserve">池　宜道 </v>
      </c>
      <c r="F69" s="9" t="str">
        <f>登録管理台帳!F177</f>
        <v xml:space="preserve">一級建築士事務所株式会社いけ設計 </v>
      </c>
      <c r="G69" s="9" t="str">
        <f>登録管理台帳!M177</f>
        <v>岡山県井原市大江町2738番地16</v>
      </c>
      <c r="H69" s="9" t="str">
        <f>登録管理台帳!N177</f>
        <v>（0866）67-9066</v>
      </c>
      <c r="I69" s="9" t="str">
        <f>登録管理台帳!O177</f>
        <v>（0866）67-9067</v>
      </c>
      <c r="J69" s="9" t="str">
        <f>登録管理台帳!P177</f>
        <v>ike5@ibara.ne.jp</v>
      </c>
      <c r="K69" s="9" t="str">
        <f>登録管理台帳!Q177</f>
        <v>1級建築士</v>
      </c>
      <c r="L69" s="9" t="str">
        <f>登録管理台帳!R177</f>
        <v>大臣登録　
第　151608　号</v>
      </c>
      <c r="M69" s="9" t="str">
        <f>登録管理台帳!S177</f>
        <v>公益社団法人岡山県建築士会，一般社団法人岡山県建築士事務所協会</v>
      </c>
      <c r="N69" s="97">
        <f>登録管理台帳!C177</f>
        <v>45335</v>
      </c>
      <c r="O69" s="98">
        <f>登録管理台帳!AJ177</f>
        <v>46461</v>
      </c>
    </row>
    <row r="70" spans="1:15" x14ac:dyDescent="0.2">
      <c r="A70" s="9">
        <f t="shared" si="2"/>
        <v>53</v>
      </c>
      <c r="B70" s="9">
        <f>登録管理台帳!A178</f>
        <v>168</v>
      </c>
      <c r="C70" s="9" t="str">
        <f ca="1">IF(登録管理台帳!AK178="","",登録管理台帳!AK178)</f>
        <v>OK</v>
      </c>
      <c r="D70" s="9" t="str">
        <f>登録管理台帳!B178</f>
        <v>23－168</v>
      </c>
      <c r="E70" s="9" t="str">
        <f>登録管理台帳!D178</f>
        <v>池　陽平</v>
      </c>
      <c r="F70" s="9" t="str">
        <f>登録管理台帳!F178</f>
        <v xml:space="preserve">一級建築士事務所株式会社いけ設計 </v>
      </c>
      <c r="G70" s="9" t="str">
        <f>登録管理台帳!M178</f>
        <v>岡山県井原市大江町2738番地16</v>
      </c>
      <c r="H70" s="9" t="str">
        <f>登録管理台帳!N178</f>
        <v>（0866）67-9066</v>
      </c>
      <c r="I70" s="9" t="str">
        <f>登録管理台帳!O178</f>
        <v>（0866）67-9067</v>
      </c>
      <c r="J70" s="9" t="str">
        <f>登録管理台帳!P178</f>
        <v>ike5@ibara.ne.jp</v>
      </c>
      <c r="K70" s="9" t="str">
        <f>登録管理台帳!Q178</f>
        <v>2級建築士</v>
      </c>
      <c r="L70" s="9" t="str">
        <f>登録管理台帳!R178</f>
        <v>岡山県知事登録　
第　10975　号</v>
      </c>
      <c r="M70" s="9" t="str">
        <f>登録管理台帳!S178</f>
        <v>公益社団法人岡山県建築士会，一般社団法人岡山県建築士事務所協会</v>
      </c>
      <c r="N70" s="97">
        <f>登録管理台帳!C178</f>
        <v>45357</v>
      </c>
      <c r="O70" s="98">
        <f>登録管理台帳!AJ178</f>
        <v>46461</v>
      </c>
    </row>
    <row r="71" spans="1:15" x14ac:dyDescent="0.2">
      <c r="A71" s="9">
        <f t="shared" si="2"/>
        <v>54</v>
      </c>
      <c r="B71" s="9">
        <f>登録管理台帳!A179</f>
        <v>169</v>
      </c>
      <c r="C71" s="9" t="str">
        <f ca="1">IF(登録管理台帳!AK179="","",登録管理台帳!AK179)</f>
        <v>OK</v>
      </c>
      <c r="D71" s="9" t="str">
        <f>登録管理台帳!B179</f>
        <v>23－169</v>
      </c>
      <c r="E71" s="9" t="str">
        <f>登録管理台帳!D179</f>
        <v>小林　由枝</v>
      </c>
      <c r="F71" s="9" t="str">
        <f>登録管理台帳!F179</f>
        <v>株式会社武田組設計部</v>
      </c>
      <c r="G71" s="9" t="str">
        <f>登録管理台帳!M179</f>
        <v>福山市三吉町五丁目7番24号</v>
      </c>
      <c r="H71" s="9" t="str">
        <f>登録管理台帳!N179</f>
        <v>（084）932-3300</v>
      </c>
      <c r="I71" s="9" t="str">
        <f>登録管理台帳!O179</f>
        <v>（084）922-2464</v>
      </c>
      <c r="J71" s="9" t="str">
        <f>登録管理台帳!P179</f>
        <v>kobayashi@takeda-g.co.jp</v>
      </c>
      <c r="K71" s="9" t="str">
        <f>登録管理台帳!Q179</f>
        <v>2級建築士</v>
      </c>
      <c r="L71" s="9" t="str">
        <f>登録管理台帳!R179</f>
        <v>広島県知事登録　
第　18215　号</v>
      </c>
      <c r="M71" s="9" t="str">
        <f>登録管理台帳!S179</f>
        <v>－</v>
      </c>
      <c r="N71" s="97">
        <f>登録管理台帳!C179</f>
        <v>45341</v>
      </c>
      <c r="O71" s="98">
        <f>登録管理台帳!AJ179</f>
        <v>46461</v>
      </c>
    </row>
    <row r="72" spans="1:15" x14ac:dyDescent="0.2">
      <c r="A72" s="9">
        <f t="shared" si="2"/>
        <v>55</v>
      </c>
      <c r="B72" s="9">
        <f>登録管理台帳!A180</f>
        <v>170</v>
      </c>
      <c r="C72" s="9" t="str">
        <f ca="1">IF(登録管理台帳!AK180="","",登録管理台帳!AK180)</f>
        <v>OK</v>
      </c>
      <c r="D72" s="9" t="str">
        <f>登録管理台帳!B180</f>
        <v>23－170</v>
      </c>
      <c r="E72" s="9" t="str">
        <f>登録管理台帳!D180</f>
        <v>松浦　信幸</v>
      </c>
      <c r="F72" s="9" t="str">
        <f>登録管理台帳!F180</f>
        <v>SYN建築計画一級建築士事務所</v>
      </c>
      <c r="G72" s="9" t="str">
        <f>登録管理台帳!M180</f>
        <v>福山市霞町一丁目8-15　KASUMI　BLDG　4F</v>
      </c>
      <c r="H72" s="9" t="str">
        <f>登録管理台帳!N180</f>
        <v>（084）983-0630</v>
      </c>
      <c r="I72" s="9" t="str">
        <f>登録管理台帳!O180</f>
        <v>（084）983-0631</v>
      </c>
      <c r="J72" s="9" t="str">
        <f>登録管理台帳!P180</f>
        <v>matsuura@watch.ocn.ne.jp</v>
      </c>
      <c r="K72" s="9" t="str">
        <f>登録管理台帳!Q180</f>
        <v>1級建築士</v>
      </c>
      <c r="L72" s="9" t="str">
        <f>登録管理台帳!R180</f>
        <v>大臣登録　
第　176414　号</v>
      </c>
      <c r="M72" s="9" t="str">
        <f>登録管理台帳!S180</f>
        <v>公益社団法人広島県建築士会</v>
      </c>
      <c r="N72" s="97">
        <f>登録管理台帳!C180</f>
        <v>45352</v>
      </c>
      <c r="O72" s="98">
        <f>登録管理台帳!AJ180</f>
        <v>46461</v>
      </c>
    </row>
    <row r="73" spans="1:15" x14ac:dyDescent="0.2">
      <c r="A73" s="9">
        <f t="shared" si="2"/>
        <v>56</v>
      </c>
      <c r="B73" s="9">
        <f>登録管理台帳!A181</f>
        <v>171</v>
      </c>
      <c r="C73" s="9" t="str">
        <f ca="1">IF(登録管理台帳!AK181="","",登録管理台帳!AK181)</f>
        <v>OK</v>
      </c>
      <c r="D73" s="9" t="str">
        <f>登録管理台帳!B181</f>
        <v>24－171</v>
      </c>
      <c r="E73" s="9" t="str">
        <f>登録管理台帳!D181</f>
        <v>清水　栄治</v>
      </c>
      <c r="F73" s="9" t="str">
        <f>登録管理台帳!F181</f>
        <v>住友林業ホームテック株式会社　福山支店　一級建築士事務所</v>
      </c>
      <c r="G73" s="9" t="str">
        <f>登録管理台帳!M181</f>
        <v>福山市南蔵王町1-6-19　3階</v>
      </c>
      <c r="H73" s="9" t="str">
        <f>登録管理台帳!N181</f>
        <v>（084）932-1722</v>
      </c>
      <c r="I73" s="9" t="str">
        <f>登録管理台帳!O181</f>
        <v>（084）983-0631</v>
      </c>
      <c r="J73" s="9" t="str">
        <f>登録管理台帳!P181</f>
        <v>SHIMIZU_eiji@ht.sfc.co.jp</v>
      </c>
      <c r="K73" s="9" t="str">
        <f>登録管理台帳!Q181</f>
        <v>1級建築士</v>
      </c>
      <c r="L73" s="9" t="str">
        <f>登録管理台帳!R181</f>
        <v>大臣登録　
第　292237　号</v>
      </c>
      <c r="M73" s="9" t="str">
        <f>登録管理台帳!S181</f>
        <v>一般社団法人広島県建築士事務所協会</v>
      </c>
      <c r="N73" s="97">
        <f>登録管理台帳!C181</f>
        <v>45397</v>
      </c>
      <c r="O73" s="98">
        <f>登録管理台帳!AJ181</f>
        <v>46508</v>
      </c>
    </row>
    <row r="74" spans="1:15" x14ac:dyDescent="0.2">
      <c r="A74" s="9">
        <f t="shared" si="2"/>
        <v>57</v>
      </c>
      <c r="B74" s="9">
        <f>登録管理台帳!A182</f>
        <v>172</v>
      </c>
      <c r="C74" s="9" t="str">
        <f ca="1">IF(登録管理台帳!AK182="","",登録管理台帳!AK182)</f>
        <v>OK</v>
      </c>
      <c r="D74" s="9" t="str">
        <f>登録管理台帳!B182</f>
        <v>24－172</v>
      </c>
      <c r="E74" s="9" t="str">
        <f>登録管理台帳!D182</f>
        <v>井手野　尚弘</v>
      </c>
      <c r="F74" s="9" t="str">
        <f>登録管理台帳!F182</f>
        <v>三島ホーム株式会社一級建築士事務所</v>
      </c>
      <c r="G74" s="9" t="str">
        <f>登録管理台帳!M182</f>
        <v>福山市駅家町万能倉1295番1</v>
      </c>
      <c r="H74" s="9" t="str">
        <f>登録管理台帳!N182</f>
        <v>（084）932-1722</v>
      </c>
      <c r="I74" s="9" t="str">
        <f>登録管理台帳!O182</f>
        <v>（084）976-1536</v>
      </c>
      <c r="J74" s="9" t="str">
        <f>登録管理台帳!P182</f>
        <v>mhome@mishima-sg.co.jp</v>
      </c>
      <c r="K74" s="9" t="str">
        <f>登録管理台帳!Q182</f>
        <v>2級建築士</v>
      </c>
      <c r="L74" s="9" t="str">
        <f>登録管理台帳!R182</f>
        <v>広島県知事登録　
第　17975　号</v>
      </c>
      <c r="M74" s="9" t="str">
        <f>登録管理台帳!S182</f>
        <v>一般社団法人広島県建築士事務所協会</v>
      </c>
      <c r="N74" s="97">
        <f>登録管理台帳!C182</f>
        <v>45397</v>
      </c>
      <c r="O74" s="98">
        <f>登録管理台帳!AJ182</f>
        <v>46508</v>
      </c>
    </row>
    <row r="75" spans="1:15" x14ac:dyDescent="0.2">
      <c r="A75" s="9">
        <f t="shared" si="2"/>
        <v>58</v>
      </c>
      <c r="B75" s="9">
        <f>登録管理台帳!A183</f>
        <v>173</v>
      </c>
      <c r="C75" s="9" t="str">
        <f ca="1">IF(登録管理台帳!AK183="","",登録管理台帳!AK183)</f>
        <v>OK</v>
      </c>
      <c r="D75" s="9" t="str">
        <f>登録管理台帳!B183</f>
        <v>24－173</v>
      </c>
      <c r="E75" s="9" t="str">
        <f>登録管理台帳!D183</f>
        <v>山路　範幸</v>
      </c>
      <c r="F75" s="9" t="str">
        <f>登録管理台帳!F183</f>
        <v>一級建築士事務所せたがやアートビレッジ</v>
      </c>
      <c r="G75" s="9" t="str">
        <f>登録管理台帳!M183</f>
        <v>東京都世田谷区上北沢1-20-14</v>
      </c>
      <c r="H75" s="9" t="str">
        <f>登録管理台帳!N183</f>
        <v>（070）5587-0849</v>
      </c>
      <c r="I75" s="9" t="str">
        <f>登録管理台帳!O183</f>
        <v>-</v>
      </c>
      <c r="J75" s="9" t="str">
        <f>登録管理台帳!P183</f>
        <v>rz250ny@yahoo.co.jp</v>
      </c>
      <c r="K75" s="9" t="str">
        <f>登録管理台帳!Q183</f>
        <v>1級建築士</v>
      </c>
      <c r="L75" s="9" t="str">
        <f>登録管理台帳!R183</f>
        <v>大臣登録　
第　162142　号</v>
      </c>
      <c r="M75" s="9" t="str">
        <f>登録管理台帳!S183</f>
        <v>公益社団法人日本建築家協会</v>
      </c>
      <c r="N75" s="97">
        <f>登録管理台帳!C183</f>
        <v>45412</v>
      </c>
      <c r="O75" s="98">
        <f>登録管理台帳!AJ183</f>
        <v>46520</v>
      </c>
    </row>
    <row r="76" spans="1:15" x14ac:dyDescent="0.2">
      <c r="A76" s="9">
        <f t="shared" si="2"/>
        <v>59</v>
      </c>
      <c r="B76" s="9">
        <f>登録管理台帳!A184</f>
        <v>174</v>
      </c>
      <c r="C76" s="9" t="str">
        <f ca="1">IF(登録管理台帳!AK184="","",登録管理台帳!AK184)</f>
        <v>OK</v>
      </c>
      <c r="D76" s="9" t="str">
        <f>登録管理台帳!B184</f>
        <v>24－174</v>
      </c>
      <c r="E76" s="9" t="str">
        <f>登録管理台帳!D184</f>
        <v>坂本　悠起</v>
      </c>
      <c r="F76" s="9" t="str">
        <f>登録管理台帳!F184</f>
        <v>有限会社建築工房さかもと　一級建築士事務所</v>
      </c>
      <c r="G76" s="9" t="str">
        <f>登録管理台帳!M184</f>
        <v>福山市大門町5-26-11</v>
      </c>
      <c r="H76" s="9" t="str">
        <f>登録管理台帳!N184</f>
        <v>（084）940-6252</v>
      </c>
      <c r="I76" s="9" t="str">
        <f>登録管理台帳!O184</f>
        <v>（084）940-6290</v>
      </c>
      <c r="J76" s="9" t="str">
        <f>登録管理台帳!P184</f>
        <v>k-sakamoto@sepia.plala.or.jp</v>
      </c>
      <c r="K76" s="9" t="str">
        <f>登録管理台帳!Q184</f>
        <v>1級建築士</v>
      </c>
      <c r="L76" s="9" t="str">
        <f>登録管理台帳!R184</f>
        <v>大臣登録　
第　389731　号</v>
      </c>
      <c r="M76" s="9" t="str">
        <f>登録管理台帳!S184</f>
        <v>-</v>
      </c>
      <c r="N76" s="97">
        <f>登録管理台帳!C184</f>
        <v>45414</v>
      </c>
      <c r="O76" s="98">
        <f>登録管理台帳!AJ184</f>
        <v>46517</v>
      </c>
    </row>
    <row r="77" spans="1:15" x14ac:dyDescent="0.2">
      <c r="A77" s="9">
        <f t="shared" si="2"/>
        <v>60</v>
      </c>
      <c r="B77" s="9">
        <f>登録管理台帳!A185</f>
        <v>175</v>
      </c>
      <c r="C77" s="9" t="str">
        <f ca="1">IF(登録管理台帳!AK185="","",登録管理台帳!AK185)</f>
        <v>OK</v>
      </c>
      <c r="D77" s="9" t="str">
        <f>登録管理台帳!B185</f>
        <v>24－175</v>
      </c>
      <c r="E77" s="9" t="str">
        <f>登録管理台帳!D185</f>
        <v>松井　俊就</v>
      </c>
      <c r="F77" s="9" t="str">
        <f>登録管理台帳!F185</f>
        <v>ジオ・プラン株式会社一級建築士事務所</v>
      </c>
      <c r="G77" s="9" t="str">
        <f>登録管理台帳!M185</f>
        <v>福山市引野町5-3-25</v>
      </c>
      <c r="H77" s="9" t="str">
        <f>登録管理台帳!N185</f>
        <v>（084）982-9922</v>
      </c>
      <c r="I77" s="9" t="str">
        <f>登録管理台帳!O185</f>
        <v>（084）982-9983</v>
      </c>
      <c r="J77" s="9" t="str">
        <f>登録管理台帳!P185</f>
        <v>info1@geo-plan.jp</v>
      </c>
      <c r="K77" s="9" t="str">
        <f>登録管理台帳!Q185</f>
        <v>1級建築士</v>
      </c>
      <c r="L77" s="9" t="str">
        <f>登録管理台帳!R185</f>
        <v>大臣登録　
第　293833　号</v>
      </c>
      <c r="M77" s="9" t="str">
        <f>登録管理台帳!S185</f>
        <v>-</v>
      </c>
      <c r="N77" s="97">
        <f>登録管理台帳!C185</f>
        <v>45414</v>
      </c>
      <c r="O77" s="98">
        <f>登録管理台帳!AJ185</f>
        <v>46517</v>
      </c>
    </row>
    <row r="78" spans="1:15" x14ac:dyDescent="0.2">
      <c r="A78" s="9">
        <f t="shared" si="2"/>
        <v>61</v>
      </c>
      <c r="B78" s="9">
        <f>登録管理台帳!A186</f>
        <v>176</v>
      </c>
      <c r="C78" s="9" t="str">
        <f ca="1">IF(登録管理台帳!AK186="","",登録管理台帳!AK186)</f>
        <v>OK</v>
      </c>
      <c r="D78" s="9" t="str">
        <f>登録管理台帳!B186</f>
        <v>24－176</v>
      </c>
      <c r="E78" s="9" t="str">
        <f>登録管理台帳!D186</f>
        <v>前岡　正伸</v>
      </c>
      <c r="F78" s="9" t="str">
        <f>登録管理台帳!F186</f>
        <v>協同組合　建築設計団ＳＯＵ間</v>
      </c>
      <c r="G78" s="9" t="str">
        <f>登録管理台帳!M186</f>
        <v>広島県広島市安佐南区長束五丁目33番19号</v>
      </c>
      <c r="H78" s="9" t="str">
        <f>登録管理台帳!N186</f>
        <v>（090）8066-5006</v>
      </c>
      <c r="I78" s="9" t="str">
        <f>登録管理台帳!O186</f>
        <v>（082）343-1007</v>
      </c>
      <c r="J78" s="9" t="str">
        <f>登録管理台帳!P186</f>
        <v>marutukuri@asahinet.jp</v>
      </c>
      <c r="K78" s="9" t="str">
        <f>登録管理台帳!Q186</f>
        <v>1級建築士</v>
      </c>
      <c r="L78" s="9" t="str">
        <f>登録管理台帳!R186</f>
        <v>大臣登録　
第　234595　号</v>
      </c>
      <c r="M78" s="9" t="str">
        <f>登録管理台帳!S186</f>
        <v>広島県建築士会　広島県建築士事務所協会</v>
      </c>
      <c r="N78" s="97">
        <f>登録管理台帳!C186</f>
        <v>45414</v>
      </c>
      <c r="O78" s="98">
        <f>登録管理台帳!AJ186</f>
        <v>46520</v>
      </c>
    </row>
    <row r="79" spans="1:15" x14ac:dyDescent="0.2">
      <c r="A79" s="9">
        <f t="shared" si="2"/>
        <v>62</v>
      </c>
      <c r="B79" s="9">
        <f>登録管理台帳!A187</f>
        <v>177</v>
      </c>
      <c r="C79" s="9" t="str">
        <f ca="1">IF(登録管理台帳!AK187="","",登録管理台帳!AK187)</f>
        <v>OK</v>
      </c>
      <c r="D79" s="9" t="str">
        <f>登録管理台帳!B187</f>
        <v>24－177</v>
      </c>
      <c r="E79" s="9" t="str">
        <f>登録管理台帳!D187</f>
        <v>大橋　修</v>
      </c>
      <c r="F79" s="9" t="str">
        <f>登録管理台帳!F187</f>
        <v>三島ホーム株式会社１級建築士事務所</v>
      </c>
      <c r="G79" s="9" t="str">
        <f>登録管理台帳!M187</f>
        <v>福山市駅家町万能倉1295-1</v>
      </c>
      <c r="H79" s="9" t="str">
        <f>登録管理台帳!N187</f>
        <v>（084）976-1536</v>
      </c>
      <c r="I79" s="9" t="str">
        <f>登録管理台帳!O187</f>
        <v>（084）976-8889</v>
      </c>
      <c r="J79" s="9" t="str">
        <f>登録管理台帳!P187</f>
        <v>mhome@mishima-sg.co.jp</v>
      </c>
      <c r="K79" s="9" t="str">
        <f>登録管理台帳!Q187</f>
        <v>2級建築士</v>
      </c>
      <c r="L79" s="9" t="str">
        <f>登録管理台帳!R187</f>
        <v>岡山県知事登録　
第　12487　号</v>
      </c>
      <c r="M79" s="9" t="str">
        <f>登録管理台帳!S187</f>
        <v>一般社団法人広島県建築士事務所協会</v>
      </c>
      <c r="N79" s="97">
        <f>登録管理台帳!C187</f>
        <v>45425</v>
      </c>
      <c r="O79" s="98">
        <f>登録管理台帳!AJ187</f>
        <v>46523</v>
      </c>
    </row>
    <row r="80" spans="1:15" x14ac:dyDescent="0.2">
      <c r="A80" s="9">
        <f t="shared" si="2"/>
        <v>63</v>
      </c>
      <c r="B80" s="9">
        <f>登録管理台帳!A188</f>
        <v>178</v>
      </c>
      <c r="C80" s="9" t="str">
        <f ca="1">IF(登録管理台帳!AK188="","",登録管理台帳!AK188)</f>
        <v>OK</v>
      </c>
      <c r="D80" s="9" t="str">
        <f>登録管理台帳!B188</f>
        <v>24－178</v>
      </c>
      <c r="E80" s="9" t="str">
        <f>登録管理台帳!D188</f>
        <v>平田　淳史</v>
      </c>
      <c r="F80" s="9" t="str">
        <f>登録管理台帳!F188</f>
        <v>建築工房ヒラタ　二級建築士事務所</v>
      </c>
      <c r="G80" s="9" t="str">
        <f>登録管理台帳!M188</f>
        <v>広島県府中市高木町1066-4</v>
      </c>
      <c r="H80" s="9" t="str">
        <f>登録管理台帳!N188</f>
        <v>（090）5708-6794</v>
      </c>
      <c r="I80" s="9" t="str">
        <f>登録管理台帳!O188</f>
        <v>（084）745-7984</v>
      </c>
      <c r="J80" s="9" t="str">
        <f>登録管理台帳!P188</f>
        <v>hirata3zd@gmail.com</v>
      </c>
      <c r="K80" s="9" t="str">
        <f>登録管理台帳!Q188</f>
        <v>2級建築士</v>
      </c>
      <c r="L80" s="9" t="str">
        <f>登録管理台帳!R188</f>
        <v>広島県知事登録
第　17113　号</v>
      </c>
      <c r="M80" s="9" t="str">
        <f>登録管理台帳!S188</f>
        <v>（公社）広島県建築士会</v>
      </c>
      <c r="N80" s="97">
        <f>登録管理台帳!C188</f>
        <v>45538</v>
      </c>
      <c r="O80" s="98">
        <f>登録管理台帳!AJ188</f>
        <v>46524</v>
      </c>
    </row>
    <row r="81" spans="1:15" x14ac:dyDescent="0.2">
      <c r="A81" s="9">
        <f t="shared" si="2"/>
        <v>64</v>
      </c>
      <c r="B81" s="9">
        <f>登録管理台帳!A189</f>
        <v>179</v>
      </c>
      <c r="C81" s="9" t="str">
        <f ca="1">IF(登録管理台帳!AK189="","",登録管理台帳!AK189)</f>
        <v>OK</v>
      </c>
      <c r="D81" s="9" t="str">
        <f>登録管理台帳!B189</f>
        <v>24－179</v>
      </c>
      <c r="E81" s="9" t="str">
        <f>登録管理台帳!D189</f>
        <v>江草　一行</v>
      </c>
      <c r="F81" s="9" t="str">
        <f>登録管理台帳!F189</f>
        <v>有限会社壱江</v>
      </c>
      <c r="G81" s="9" t="str">
        <f>登録管理台帳!M189</f>
        <v>福山市神辺町道上2677-7</v>
      </c>
      <c r="H81" s="9" t="str">
        <f>登録管理台帳!N189</f>
        <v>（084）962-4590</v>
      </c>
      <c r="I81" s="9" t="str">
        <f>登録管理台帳!O189</f>
        <v>（084）962-4590</v>
      </c>
      <c r="J81" s="9" t="str">
        <f>登録管理台帳!P189</f>
        <v>ikko@samba.ocn.ne.jp</v>
      </c>
      <c r="K81" s="9" t="str">
        <f>登録管理台帳!Q189</f>
        <v>1級建築士</v>
      </c>
      <c r="L81" s="9" t="str">
        <f>登録管理台帳!R189</f>
        <v>広島県知事登録
第　87382　号</v>
      </c>
      <c r="M81" s="9" t="str">
        <f>登録管理台帳!S189</f>
        <v>（一社）広島県建築士事務所協会</v>
      </c>
      <c r="N81" s="97">
        <f>登録管理台帳!C189</f>
        <v>45616</v>
      </c>
      <c r="O81" s="98">
        <f>登録管理台帳!AJ189</f>
        <v>46713</v>
      </c>
    </row>
    <row r="82" spans="1:15" x14ac:dyDescent="0.2">
      <c r="A82" s="9">
        <f t="shared" si="2"/>
        <v>65</v>
      </c>
      <c r="B82" s="9">
        <f>登録管理台帳!A190</f>
        <v>180</v>
      </c>
      <c r="C82" s="9" t="str">
        <f ca="1">IF(登録管理台帳!AK190="","",登録管理台帳!AK190)</f>
        <v>OK</v>
      </c>
      <c r="D82" s="9" t="str">
        <f>登録管理台帳!B190</f>
        <v>24－180</v>
      </c>
      <c r="E82" s="9" t="str">
        <f>登録管理台帳!D190</f>
        <v>長尾　陵平</v>
      </c>
      <c r="F82" s="9" t="str">
        <f>登録管理台帳!F190</f>
        <v>ナチュラルハウス一級建築士事務所</v>
      </c>
      <c r="G82" s="9" t="str">
        <f>登録管理台帳!M190</f>
        <v>福山市神辺町川南338-1</v>
      </c>
      <c r="H82" s="9" t="str">
        <f>登録管理台帳!N190</f>
        <v>（084）966-3789</v>
      </c>
      <c r="I82" s="9" t="str">
        <f>登録管理台帳!O190</f>
        <v>（084）966-3788</v>
      </c>
      <c r="J82" s="9" t="str">
        <f>登録管理台帳!P190</f>
        <v>nagao@lifestage-fukuyama.jp</v>
      </c>
      <c r="K82" s="9" t="str">
        <f>登録管理台帳!Q190</f>
        <v>2級建築士</v>
      </c>
      <c r="L82" s="9" t="str">
        <f>登録管理台帳!R190</f>
        <v>広島県知事登録
第　18802　号</v>
      </c>
      <c r="M82" s="9" t="str">
        <f>登録管理台帳!S190</f>
        <v>（公社）広島県建築士会</v>
      </c>
      <c r="N82" s="97">
        <f>登録管理台帳!C190</f>
        <v>45621</v>
      </c>
      <c r="O82" s="98">
        <f>登録管理台帳!AJ190</f>
        <v>46718</v>
      </c>
    </row>
    <row r="83" spans="1:15" x14ac:dyDescent="0.2">
      <c r="A83" s="9">
        <f t="shared" si="2"/>
        <v>66</v>
      </c>
      <c r="B83" s="9">
        <f>登録管理台帳!A191</f>
        <v>181</v>
      </c>
      <c r="C83" s="9" t="str">
        <f ca="1">IF(登録管理台帳!AK191="","",登録管理台帳!AK191)</f>
        <v>OK</v>
      </c>
      <c r="D83" s="9" t="str">
        <f>登録管理台帳!B191</f>
        <v>24－181</v>
      </c>
      <c r="E83" s="9" t="str">
        <f>登録管理台帳!D191</f>
        <v>馬屋原　章裕</v>
      </c>
      <c r="F83" s="9" t="str">
        <f>登録管理台帳!F191</f>
        <v>RENOARQ建築設計事務所</v>
      </c>
      <c r="G83" s="9" t="str">
        <f>登録管理台帳!M191</f>
        <v>福山市千田町2丁目1番18号</v>
      </c>
      <c r="H83" s="9" t="str">
        <f>登録管理台帳!N191</f>
        <v>（084）983-1964</v>
      </c>
      <c r="I83" s="9" t="str">
        <f>登録管理台帳!O191</f>
        <v>（084）983-1964</v>
      </c>
      <c r="J83" s="9" t="str">
        <f>登録管理台帳!P191</f>
        <v>a.umayahara0501@gmail.com</v>
      </c>
      <c r="K83" s="9" t="str">
        <f>登録管理台帳!Q191</f>
        <v>2級建築士</v>
      </c>
      <c r="L83" s="9" t="str">
        <f>登録管理台帳!R191</f>
        <v>広島県知事登録
第　16400　号</v>
      </c>
      <c r="M83" s="9" t="str">
        <f>登録管理台帳!S191</f>
        <v>（一社）広島県建築士事務所協会</v>
      </c>
      <c r="N83" s="97">
        <f>登録管理台帳!C191</f>
        <v>45635</v>
      </c>
      <c r="O83" s="98">
        <f>登録管理台帳!AJ191</f>
        <v>46731</v>
      </c>
    </row>
    <row r="84" spans="1:15" x14ac:dyDescent="0.2">
      <c r="A84" s="9">
        <f t="shared" si="2"/>
        <v>67</v>
      </c>
      <c r="B84" s="9">
        <f>登録管理台帳!A192</f>
        <v>182</v>
      </c>
      <c r="C84" s="9" t="str">
        <f ca="1">IF(登録管理台帳!AK192="","",登録管理台帳!AK192)</f>
        <v>OK</v>
      </c>
      <c r="D84" s="9" t="str">
        <f>登録管理台帳!B192</f>
        <v>24－182</v>
      </c>
      <c r="E84" s="9" t="str">
        <f>登録管理台帳!D192</f>
        <v>竹信　勝利</v>
      </c>
      <c r="F84" s="9" t="str">
        <f>登録管理台帳!F192</f>
        <v>RENOARQ建築設計事務所</v>
      </c>
      <c r="G84" s="9" t="str">
        <f>登録管理台帳!M192</f>
        <v>福山市千田町2丁目1番18号</v>
      </c>
      <c r="H84" s="9" t="str">
        <f>登録管理台帳!N192</f>
        <v>（084）983-1964</v>
      </c>
      <c r="I84" s="9" t="str">
        <f>登録管理台帳!O192</f>
        <v>（084）983-1964</v>
      </c>
      <c r="J84" s="9" t="str">
        <f>登録管理台帳!P192</f>
        <v>takenobu@rekurasu.com</v>
      </c>
      <c r="K84" s="9" t="str">
        <f>登録管理台帳!Q192</f>
        <v>2級建築士</v>
      </c>
      <c r="L84" s="9" t="str">
        <f>登録管理台帳!R192</f>
        <v>広島県知事登録
第　15039　号</v>
      </c>
      <c r="M84" s="9" t="str">
        <f>登録管理台帳!S192</f>
        <v>（一社）広島県建築士事務所協会</v>
      </c>
      <c r="N84" s="97">
        <f>登録管理台帳!C192</f>
        <v>45635</v>
      </c>
      <c r="O84" s="98">
        <f>登録管理台帳!AJ192</f>
        <v>46731</v>
      </c>
    </row>
    <row r="85" spans="1:15" x14ac:dyDescent="0.2">
      <c r="A85" s="9">
        <f t="shared" si="2"/>
        <v>68</v>
      </c>
      <c r="B85" s="9">
        <f>登録管理台帳!A193</f>
        <v>183</v>
      </c>
      <c r="C85" s="9" t="str">
        <f ca="1">IF(登録管理台帳!AK193="","",登録管理台帳!AK193)</f>
        <v>OK</v>
      </c>
      <c r="D85" s="9" t="str">
        <f>登録管理台帳!B193</f>
        <v>24－183</v>
      </c>
      <c r="E85" s="9" t="str">
        <f>登録管理台帳!D193</f>
        <v>児玉　光司</v>
      </c>
      <c r="F85" s="9" t="str">
        <f>登録管理台帳!F193</f>
        <v>住友不動産株式会社住宅再生一級建築士事務所</v>
      </c>
      <c r="G85" s="9" t="str">
        <f>登録管理台帳!M193</f>
        <v>東京都新宿区西新宿四丁目34番7号</v>
      </c>
      <c r="H85" s="9" t="str">
        <f>登録管理台帳!N193</f>
        <v>（050）3112-9896</v>
      </c>
      <c r="I85" s="9" t="str">
        <f>登録管理台帳!O193</f>
        <v>－</v>
      </c>
      <c r="J85" s="9">
        <f>登録管理台帳!P193</f>
        <v>0</v>
      </c>
      <c r="K85" s="9" t="str">
        <f>登録管理台帳!Q193</f>
        <v>2級建築士</v>
      </c>
      <c r="L85" s="9" t="str">
        <f>登録管理台帳!R193</f>
        <v>広島県知事登録
第　17557　号</v>
      </c>
      <c r="M85" s="9" t="str">
        <f>登録管理台帳!S193</f>
        <v>（公社）広島県建築士会</v>
      </c>
      <c r="N85" s="97">
        <f>登録管理台帳!C193</f>
        <v>45644</v>
      </c>
      <c r="O85" s="98">
        <f>登録管理台帳!AJ193</f>
        <v>46741</v>
      </c>
    </row>
    <row r="86" spans="1:15" x14ac:dyDescent="0.2">
      <c r="A86" s="9">
        <f t="shared" si="2"/>
        <v>69</v>
      </c>
      <c r="B86" s="9">
        <f>登録管理台帳!A194</f>
        <v>184</v>
      </c>
      <c r="C86" s="9" t="str">
        <f ca="1">IF(登録管理台帳!AK194="","",登録管理台帳!AK194)</f>
        <v>OK</v>
      </c>
      <c r="D86" s="9" t="str">
        <f>登録管理台帳!B194</f>
        <v>24－184</v>
      </c>
      <c r="E86" s="9" t="str">
        <f>登録管理台帳!D194</f>
        <v>中曽称　潤</v>
      </c>
      <c r="F86" s="9" t="str">
        <f>登録管理台帳!F194</f>
        <v>住友不動産株式会社住宅再生一級建築士事務所</v>
      </c>
      <c r="G86" s="9" t="str">
        <f>登録管理台帳!M194</f>
        <v>東京都新宿区西新宿四丁目34番7号</v>
      </c>
      <c r="H86" s="9" t="str">
        <f>登録管理台帳!N194</f>
        <v>（050）3112-9896</v>
      </c>
      <c r="I86" s="9" t="str">
        <f>登録管理台帳!O194</f>
        <v>－</v>
      </c>
      <c r="J86" s="9">
        <f>登録管理台帳!P194</f>
        <v>0</v>
      </c>
      <c r="K86" s="9" t="str">
        <f>登録管理台帳!Q194</f>
        <v>2級建築士</v>
      </c>
      <c r="L86" s="9" t="str">
        <f>登録管理台帳!R194</f>
        <v>広島県知事登録
第　18190　号</v>
      </c>
      <c r="M86" s="9" t="str">
        <f>登録管理台帳!S194</f>
        <v>（公社）広島県建築士会</v>
      </c>
      <c r="N86" s="97">
        <f>登録管理台帳!C194</f>
        <v>45644</v>
      </c>
      <c r="O86" s="98">
        <f>登録管理台帳!AJ194</f>
        <v>46741</v>
      </c>
    </row>
    <row r="87" spans="1:15" x14ac:dyDescent="0.2">
      <c r="A87" s="9">
        <f t="shared" si="2"/>
        <v>70</v>
      </c>
      <c r="B87" s="9">
        <f>登録管理台帳!A195</f>
        <v>185</v>
      </c>
      <c r="C87" s="9" t="str">
        <f ca="1">IF(登録管理台帳!AK195="","",登録管理台帳!AK195)</f>
        <v>OK</v>
      </c>
      <c r="D87" s="9" t="str">
        <f>登録管理台帳!B195</f>
        <v>24－185</v>
      </c>
      <c r="E87" s="9" t="str">
        <f>登録管理台帳!D195</f>
        <v>水本　幸治</v>
      </c>
      <c r="F87" s="9" t="str">
        <f>登録管理台帳!F195</f>
        <v>水本兄弟建設有限会社二級建築士事務所</v>
      </c>
      <c r="G87" s="9" t="str">
        <f>登録管理台帳!M195</f>
        <v>福山市鞆町後地572番地の1</v>
      </c>
      <c r="H87" s="9" t="str">
        <f>登録管理台帳!N195</f>
        <v>（084）982-1494</v>
      </c>
      <c r="I87" s="9" t="str">
        <f>登録管理台帳!O195</f>
        <v>（084）982-1495</v>
      </c>
      <c r="J87" s="9" t="str">
        <f>登録管理台帳!P195</f>
        <v>mizumoto123@m7.dion.ne.jp</v>
      </c>
      <c r="K87" s="9" t="str">
        <f>登録管理台帳!Q195</f>
        <v>2級建築士</v>
      </c>
      <c r="L87" s="9" t="str">
        <f>登録管理台帳!R195</f>
        <v>広島県知事登録
第　17612　号</v>
      </c>
      <c r="M87" s="9" t="str">
        <f>登録管理台帳!S195</f>
        <v>-</v>
      </c>
      <c r="N87" s="97">
        <f>登録管理台帳!C195</f>
        <v>45687</v>
      </c>
      <c r="O87" s="98">
        <f>登録管理台帳!AJ195</f>
        <v>46789</v>
      </c>
    </row>
    <row r="88" spans="1:15" x14ac:dyDescent="0.2">
      <c r="O88" s="99"/>
    </row>
    <row r="89" spans="1:15" x14ac:dyDescent="0.2">
      <c r="O89" s="99"/>
    </row>
    <row r="90" spans="1:15" x14ac:dyDescent="0.2">
      <c r="O90" s="99"/>
    </row>
    <row r="91" spans="1:15" x14ac:dyDescent="0.2">
      <c r="O91" s="99"/>
    </row>
    <row r="92" spans="1:15" x14ac:dyDescent="0.2">
      <c r="O92" s="99"/>
    </row>
    <row r="93" spans="1:15" x14ac:dyDescent="0.2">
      <c r="O93" s="99"/>
    </row>
    <row r="94" spans="1:15" x14ac:dyDescent="0.2">
      <c r="O94" s="99"/>
    </row>
    <row r="95" spans="1:15" x14ac:dyDescent="0.2">
      <c r="O95" s="99"/>
    </row>
    <row r="96" spans="1:15" x14ac:dyDescent="0.2">
      <c r="O96" s="99"/>
    </row>
    <row r="97" spans="15:15" x14ac:dyDescent="0.2">
      <c r="O97" s="99"/>
    </row>
    <row r="98" spans="15:15" x14ac:dyDescent="0.2">
      <c r="O98" s="99"/>
    </row>
    <row r="99" spans="15:15" x14ac:dyDescent="0.2">
      <c r="O99" s="99"/>
    </row>
    <row r="100" spans="15:15" x14ac:dyDescent="0.2">
      <c r="O100" s="99"/>
    </row>
    <row r="101" spans="15:15" x14ac:dyDescent="0.2">
      <c r="O101" s="99"/>
    </row>
    <row r="102" spans="15:15" x14ac:dyDescent="0.2">
      <c r="O102" s="99"/>
    </row>
    <row r="103" spans="15:15" x14ac:dyDescent="0.2">
      <c r="O103" s="99"/>
    </row>
    <row r="104" spans="15:15" x14ac:dyDescent="0.2">
      <c r="O104" s="99"/>
    </row>
    <row r="105" spans="15:15" x14ac:dyDescent="0.2">
      <c r="O105" s="99"/>
    </row>
    <row r="106" spans="15:15" x14ac:dyDescent="0.2">
      <c r="O106" s="99"/>
    </row>
    <row r="107" spans="15:15" x14ac:dyDescent="0.2">
      <c r="O107" s="99"/>
    </row>
    <row r="108" spans="15:15" x14ac:dyDescent="0.2">
      <c r="O108" s="99"/>
    </row>
    <row r="109" spans="15:15" x14ac:dyDescent="0.2">
      <c r="O109" s="99"/>
    </row>
    <row r="110" spans="15:15" x14ac:dyDescent="0.2">
      <c r="O110" s="99"/>
    </row>
    <row r="111" spans="15:15" x14ac:dyDescent="0.2">
      <c r="O111" s="99"/>
    </row>
    <row r="112" spans="15:15" x14ac:dyDescent="0.2">
      <c r="O112" s="99"/>
    </row>
    <row r="113" spans="15:15" x14ac:dyDescent="0.2">
      <c r="O113" s="99"/>
    </row>
    <row r="114" spans="15:15" x14ac:dyDescent="0.2">
      <c r="O114" s="99"/>
    </row>
    <row r="115" spans="15:15" x14ac:dyDescent="0.2">
      <c r="O115" s="99"/>
    </row>
    <row r="116" spans="15:15" x14ac:dyDescent="0.2">
      <c r="O116" s="99"/>
    </row>
    <row r="117" spans="15:15" x14ac:dyDescent="0.2">
      <c r="O117" s="99"/>
    </row>
    <row r="118" spans="15:15" x14ac:dyDescent="0.2">
      <c r="O118" s="99"/>
    </row>
    <row r="119" spans="15:15" x14ac:dyDescent="0.2">
      <c r="O119" s="99"/>
    </row>
    <row r="120" spans="15:15" x14ac:dyDescent="0.2">
      <c r="O120" s="99"/>
    </row>
    <row r="121" spans="15:15" x14ac:dyDescent="0.2">
      <c r="O121" s="99"/>
    </row>
    <row r="122" spans="15:15" x14ac:dyDescent="0.2">
      <c r="O122" s="99"/>
    </row>
    <row r="123" spans="15:15" x14ac:dyDescent="0.2">
      <c r="O123" s="99"/>
    </row>
    <row r="124" spans="15:15" x14ac:dyDescent="0.2">
      <c r="O124" s="99"/>
    </row>
    <row r="125" spans="15:15" x14ac:dyDescent="0.2">
      <c r="O125" s="99"/>
    </row>
    <row r="126" spans="15:15" x14ac:dyDescent="0.2">
      <c r="O126" s="99"/>
    </row>
    <row r="127" spans="15:15" x14ac:dyDescent="0.2">
      <c r="O127" s="99"/>
    </row>
    <row r="128" spans="15:15" x14ac:dyDescent="0.2">
      <c r="O128" s="99"/>
    </row>
    <row r="129" spans="15:15" x14ac:dyDescent="0.2">
      <c r="O129" s="99"/>
    </row>
    <row r="130" spans="15:15" x14ac:dyDescent="0.2">
      <c r="O130" s="99"/>
    </row>
    <row r="131" spans="15:15" x14ac:dyDescent="0.2">
      <c r="O131" s="99"/>
    </row>
    <row r="132" spans="15:15" x14ac:dyDescent="0.2">
      <c r="O132" s="99"/>
    </row>
    <row r="133" spans="15:15" x14ac:dyDescent="0.2">
      <c r="O133" s="99"/>
    </row>
  </sheetData>
  <sheetProtection sort="0" autoFilter="0"/>
  <autoFilter ref="A16:M66" xr:uid="{00000000-0009-0000-0000-000002000000}"/>
  <phoneticPr fontId="3"/>
  <pageMargins left="0.78700000000000003" right="0.78700000000000003" top="0.98399999999999999" bottom="0.98399999999999999" header="0.51200000000000001" footer="0.51200000000000001"/>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75"/>
  <sheetViews>
    <sheetView tabSelected="1" view="pageBreakPreview" zoomScaleNormal="100" zoomScaleSheetLayoutView="100" workbookViewId="0">
      <selection activeCell="N16" sqref="N16"/>
    </sheetView>
  </sheetViews>
  <sheetFormatPr defaultColWidth="8.90625" defaultRowHeight="30" customHeight="1" x14ac:dyDescent="0.2"/>
  <cols>
    <col min="1" max="1" width="5.1796875" style="90" customWidth="1"/>
    <col min="2" max="2" width="8.1796875" style="88" customWidth="1"/>
    <col min="3" max="3" width="14.6328125" style="88" customWidth="1"/>
    <col min="4" max="4" width="4.81640625" style="88" customWidth="1"/>
    <col min="5" max="5" width="14.6328125" style="88" customWidth="1"/>
    <col min="6" max="6" width="29.81640625" style="88" customWidth="1"/>
    <col min="7" max="7" width="32.453125" style="88" customWidth="1"/>
    <col min="8" max="8" width="15.81640625" style="88" customWidth="1"/>
    <col min="9" max="9" width="14.36328125" style="88" customWidth="1"/>
    <col min="10" max="10" width="15.08984375" style="88" bestFit="1" customWidth="1"/>
    <col min="11" max="11" width="13.08984375" style="88" bestFit="1" customWidth="1"/>
    <col min="12" max="12" width="17.453125" style="88" bestFit="1" customWidth="1"/>
    <col min="13" max="13" width="11" style="88" bestFit="1" customWidth="1"/>
    <col min="14" max="16384" width="8.90625" style="88"/>
  </cols>
  <sheetData>
    <row r="1" spans="1:9" ht="25.25" customHeight="1" x14ac:dyDescent="0.2">
      <c r="A1" s="117" t="s">
        <v>2107</v>
      </c>
      <c r="B1" s="117"/>
      <c r="C1" s="117"/>
      <c r="D1" s="117"/>
      <c r="E1" s="117"/>
      <c r="F1" s="91" t="s">
        <v>2572</v>
      </c>
      <c r="G1" s="91"/>
      <c r="H1" s="91"/>
    </row>
    <row r="2" spans="1:9" ht="20" customHeight="1" x14ac:dyDescent="0.2">
      <c r="A2" s="118" t="s">
        <v>2153</v>
      </c>
      <c r="B2" s="118" t="s">
        <v>2154</v>
      </c>
      <c r="C2" s="118"/>
      <c r="D2" s="115" t="s">
        <v>2032</v>
      </c>
      <c r="E2" s="116"/>
      <c r="F2" s="115" t="s">
        <v>2034</v>
      </c>
      <c r="G2" s="116"/>
      <c r="H2" s="115" t="s">
        <v>2037</v>
      </c>
      <c r="I2" s="116"/>
    </row>
    <row r="3" spans="1:9" ht="20" customHeight="1" x14ac:dyDescent="0.2">
      <c r="A3" s="118"/>
      <c r="B3" s="89" t="s">
        <v>519</v>
      </c>
      <c r="C3" s="89" t="s">
        <v>2031</v>
      </c>
      <c r="D3" s="89" t="s">
        <v>2033</v>
      </c>
      <c r="E3" s="89" t="s">
        <v>2152</v>
      </c>
      <c r="F3" s="89" t="s">
        <v>2155</v>
      </c>
      <c r="G3" s="89" t="s">
        <v>2156</v>
      </c>
      <c r="H3" s="89" t="s">
        <v>2157</v>
      </c>
      <c r="I3" s="89" t="s">
        <v>2158</v>
      </c>
    </row>
    <row r="4" spans="1:9" ht="30" customHeight="1" x14ac:dyDescent="0.2">
      <c r="A4" s="89">
        <v>1</v>
      </c>
      <c r="B4" s="87" t="str">
        <f>IF(A4="","",VLOOKUP(A4,名簿掲載情報!A:M,4))</f>
        <v>23－7</v>
      </c>
      <c r="C4" s="87" t="str">
        <f>IF(A4="","",VLOOKUP(A4,名簿掲載情報!A:M,5))</f>
        <v>甲田　善久</v>
      </c>
      <c r="D4" s="87" t="str">
        <f>IF(A4="","",LEFT(VLOOKUP(A4,名簿掲載情報!A:M,11),2))</f>
        <v>1級</v>
      </c>
      <c r="E4" s="87" t="str">
        <f>IF(A4="","",VLOOKUP(A4,名簿掲載情報!A:M,12))</f>
        <v>大臣登録　
第　170230　号</v>
      </c>
      <c r="F4" s="87" t="str">
        <f>IF(A4="","",VLOOKUP(A4,名簿掲載情報!A:M,6))</f>
        <v>甲田建設株式会社一級建築士設計事務所</v>
      </c>
      <c r="G4" s="87" t="str">
        <f>IF(A4="","",VLOOKUP(A4,名簿掲載情報!A:M,7))</f>
        <v>福山市寺町9番12号</v>
      </c>
      <c r="H4" s="87" t="str">
        <f>IF(A4="","",VLOOKUP(A4,名簿掲載情報!A:M,8))</f>
        <v>（084）923-0367</v>
      </c>
      <c r="I4" s="87" t="str">
        <f>IF(A4="","",VLOOKUP(A4,名簿掲載情報!A:M,9))</f>
        <v>（084）923-5962</v>
      </c>
    </row>
    <row r="5" spans="1:9" ht="30" customHeight="1" x14ac:dyDescent="0.2">
      <c r="A5" s="89">
        <f>IF(COUNTA(名簿掲載情報!$A$18:$A$981)&lt;=A4,"",A4+1)</f>
        <v>2</v>
      </c>
      <c r="B5" s="87" t="str">
        <f>IF(A5="","",VLOOKUP(A5,名簿掲載情報!A:M,4))</f>
        <v>23－8</v>
      </c>
      <c r="C5" s="87" t="str">
        <f>IF(A5="","",VLOOKUP(A5,名簿掲載情報!A:M,5))</f>
        <v>山根　耕次</v>
      </c>
      <c r="D5" s="87" t="str">
        <f>IF(A5="","",LEFT(VLOOKUP(A5,名簿掲載情報!A:M,11),2))</f>
        <v>1級</v>
      </c>
      <c r="E5" s="87" t="str">
        <f>IF(A5="","",VLOOKUP(A5,名簿掲載情報!A:M,12))</f>
        <v>大臣登録　
第　203011　号</v>
      </c>
      <c r="F5" s="87" t="str">
        <f>IF(A5="","",VLOOKUP(A5,名簿掲載情報!A:M,6))</f>
        <v>甲田建設株式会社一級建築士設計事務所</v>
      </c>
      <c r="G5" s="87" t="str">
        <f>IF(A5="","",VLOOKUP(A5,名簿掲載情報!A:M,7))</f>
        <v>福山市寺町9番12号</v>
      </c>
      <c r="H5" s="87" t="str">
        <f>IF(A5="","",VLOOKUP(A5,名簿掲載情報!A:M,8))</f>
        <v>（084）923-0367</v>
      </c>
      <c r="I5" s="87" t="str">
        <f>IF(A5="","",VLOOKUP(A5,名簿掲載情報!A:M,9))</f>
        <v>（084）923-5962</v>
      </c>
    </row>
    <row r="6" spans="1:9" ht="30" customHeight="1" x14ac:dyDescent="0.2">
      <c r="A6" s="89">
        <f>IF(COUNTA(名簿掲載情報!$A$18:$A$981)&lt;=A5,"",A5+1)</f>
        <v>3</v>
      </c>
      <c r="B6" s="87" t="str">
        <f>IF(A6="","",VLOOKUP(A6,名簿掲載情報!A:M,4))</f>
        <v>23－14</v>
      </c>
      <c r="C6" s="87" t="str">
        <f>IF(A6="","",VLOOKUP(A6,名簿掲載情報!A:M,5))</f>
        <v>大森　裕之</v>
      </c>
      <c r="D6" s="87" t="str">
        <f>IF(A6="","",LEFT(VLOOKUP(A6,名簿掲載情報!A:M,11),2))</f>
        <v>1級</v>
      </c>
      <c r="E6" s="87" t="str">
        <f>IF(A6="","",VLOOKUP(A6,名簿掲載情報!A:M,12))</f>
        <v>大臣登録　
第　313584　号</v>
      </c>
      <c r="F6" s="87" t="str">
        <f>IF(A6="","",VLOOKUP(A6,名簿掲載情報!A:M,6))</f>
        <v>有限会社大森工務店一級建築士事務所</v>
      </c>
      <c r="G6" s="87" t="str">
        <f>IF(A6="","",VLOOKUP(A6,名簿掲載情報!A:M,7))</f>
        <v>福山市蔵王町一丁目5番19号</v>
      </c>
      <c r="H6" s="87" t="str">
        <f>IF(A6="","",VLOOKUP(A6,名簿掲載情報!A:M,8))</f>
        <v>（084）926-0195</v>
      </c>
      <c r="I6" s="87" t="str">
        <f>IF(A6="","",VLOOKUP(A6,名簿掲載情報!A:M,9))</f>
        <v>（084）924-8494</v>
      </c>
    </row>
    <row r="7" spans="1:9" ht="30" customHeight="1" x14ac:dyDescent="0.2">
      <c r="A7" s="89">
        <f>IF(COUNTA(名簿掲載情報!$A$18:$A$981)&lt;=A6,"",A6+1)</f>
        <v>4</v>
      </c>
      <c r="B7" s="87" t="str">
        <f>IF(A7="","",VLOOKUP(A7,名簿掲載情報!A:M,4))</f>
        <v>23－15</v>
      </c>
      <c r="C7" s="87" t="str">
        <f>IF(A7="","",VLOOKUP(A7,名簿掲載情報!A:M,5))</f>
        <v>粟根　一幸</v>
      </c>
      <c r="D7" s="87" t="str">
        <f>IF(A7="","",LEFT(VLOOKUP(A7,名簿掲載情報!A:M,11),2))</f>
        <v>1級</v>
      </c>
      <c r="E7" s="87" t="str">
        <f>IF(A7="","",VLOOKUP(A7,名簿掲載情報!A:M,12))</f>
        <v>大臣登録　
第　157640　号</v>
      </c>
      <c r="F7" s="87" t="str">
        <f>IF(A7="","",VLOOKUP(A7,名簿掲載情報!A:M,6))</f>
        <v>粟根建設株式会社一級建築士設計事務所</v>
      </c>
      <c r="G7" s="87" t="str">
        <f>IF(A7="","",VLOOKUP(A7,名簿掲載情報!A:M,7))</f>
        <v>府中市府中町103-12</v>
      </c>
      <c r="H7" s="87" t="str">
        <f>IF(A7="","",VLOOKUP(A7,名簿掲載情報!A:M,8))</f>
        <v>（0847）45-4427</v>
      </c>
      <c r="I7" s="87" t="str">
        <f>IF(A7="","",VLOOKUP(A7,名簿掲載情報!A:M,9))</f>
        <v>（0847）45-0697</v>
      </c>
    </row>
    <row r="8" spans="1:9" ht="30" customHeight="1" x14ac:dyDescent="0.2">
      <c r="A8" s="89">
        <f>IF(COUNTA(名簿掲載情報!$A$18:$A$981)&lt;=A7,"",A7+1)</f>
        <v>5</v>
      </c>
      <c r="B8" s="87" t="str">
        <f>IF(A8="","",VLOOKUP(A8,名簿掲載情報!A:M,4))</f>
        <v>23－16</v>
      </c>
      <c r="C8" s="87" t="str">
        <f>IF(A8="","",VLOOKUP(A8,名簿掲載情報!A:M,5))</f>
        <v>粟根　俊彦</v>
      </c>
      <c r="D8" s="87" t="str">
        <f>IF(A8="","",LEFT(VLOOKUP(A8,名簿掲載情報!A:M,11),2))</f>
        <v>1級</v>
      </c>
      <c r="E8" s="87" t="str">
        <f>IF(A8="","",VLOOKUP(A8,名簿掲載情報!A:M,12))</f>
        <v>大臣登録　
第　211446　号</v>
      </c>
      <c r="F8" s="87" t="str">
        <f>IF(A8="","",VLOOKUP(A8,名簿掲載情報!A:M,6))</f>
        <v>粟根建設株式会社一級建築士設計事務所</v>
      </c>
      <c r="G8" s="87" t="str">
        <f>IF(A8="","",VLOOKUP(A8,名簿掲載情報!A:M,7))</f>
        <v>府中市府中町103-12</v>
      </c>
      <c r="H8" s="87" t="str">
        <f>IF(A8="","",VLOOKUP(A8,名簿掲載情報!A:M,8))</f>
        <v>（0847）45-4427</v>
      </c>
      <c r="I8" s="87" t="str">
        <f>IF(A8="","",VLOOKUP(A8,名簿掲載情報!A:M,9))</f>
        <v>（0847）45-0697</v>
      </c>
    </row>
    <row r="9" spans="1:9" ht="30" customHeight="1" x14ac:dyDescent="0.2">
      <c r="A9" s="89">
        <f>IF(COUNTA(名簿掲載情報!$A$18:$A$981)&lt;=A8,"",A8+1)</f>
        <v>6</v>
      </c>
      <c r="B9" s="87" t="str">
        <f>IF(A9="","",VLOOKUP(A9,名簿掲載情報!A:M,4))</f>
        <v>23－19</v>
      </c>
      <c r="C9" s="87" t="str">
        <f>IF(A9="","",VLOOKUP(A9,名簿掲載情報!A:M,5))</f>
        <v>白井　学</v>
      </c>
      <c r="D9" s="87" t="str">
        <f>IF(A9="","",LEFT(VLOOKUP(A9,名簿掲載情報!A:M,11),2))</f>
        <v>2級</v>
      </c>
      <c r="E9" s="87" t="str">
        <f>IF(A9="","",VLOOKUP(A9,名簿掲載情報!A:M,12))</f>
        <v>広島県知事登録　
第　14382　号</v>
      </c>
      <c r="F9" s="87" t="str">
        <f>IF(A9="","",VLOOKUP(A9,名簿掲載情報!A:M,6))</f>
        <v>河相建設株式会社設計部</v>
      </c>
      <c r="G9" s="87" t="str">
        <f>IF(A9="","",VLOOKUP(A9,名簿掲載情報!A:M,7))</f>
        <v>福山市沖野上町一丁目12番6号</v>
      </c>
      <c r="H9" s="87" t="str">
        <f>IF(A9="","",VLOOKUP(A9,名簿掲載情報!A:M,8))</f>
        <v>（084）922-5377</v>
      </c>
      <c r="I9" s="87" t="str">
        <f>IF(A9="","",VLOOKUP(A9,名簿掲載情報!A:M,9))</f>
        <v>（084）931-0285</v>
      </c>
    </row>
    <row r="10" spans="1:9" ht="30" customHeight="1" x14ac:dyDescent="0.2">
      <c r="A10" s="89">
        <f>IF(COUNTA(名簿掲載情報!$A$18:$A$981)&lt;=A9,"",A9+1)</f>
        <v>7</v>
      </c>
      <c r="B10" s="87" t="str">
        <f>IF(A10="","",VLOOKUP(A10,名簿掲載情報!A:M,4))</f>
        <v>23－20</v>
      </c>
      <c r="C10" s="87" t="str">
        <f>IF(A10="","",VLOOKUP(A10,名簿掲載情報!A:M,5))</f>
        <v>礒田　和好</v>
      </c>
      <c r="D10" s="87" t="str">
        <f>IF(A10="","",LEFT(VLOOKUP(A10,名簿掲載情報!A:M,11),2))</f>
        <v>1級</v>
      </c>
      <c r="E10" s="87" t="str">
        <f>IF(A10="","",VLOOKUP(A10,名簿掲載情報!A:M,12))</f>
        <v>大臣登録　
第　157668　号</v>
      </c>
      <c r="F10" s="87" t="str">
        <f>IF(A10="","",VLOOKUP(A10,名簿掲載情報!A:M,6))</f>
        <v>旭ハウス工業株式会社一級建築士事務所</v>
      </c>
      <c r="G10" s="87" t="str">
        <f>IF(A10="","",VLOOKUP(A10,名簿掲載情報!A:M,7))</f>
        <v>福山市千田町三丁目5番10号</v>
      </c>
      <c r="H10" s="87" t="str">
        <f>IF(A10="","",VLOOKUP(A10,名簿掲載情報!A:M,8))</f>
        <v>（084）955-1161</v>
      </c>
      <c r="I10" s="87" t="str">
        <f>IF(A10="","",VLOOKUP(A10,名簿掲載情報!A:M,9))</f>
        <v>（084）955-4089</v>
      </c>
    </row>
    <row r="11" spans="1:9" ht="30" customHeight="1" x14ac:dyDescent="0.2">
      <c r="A11" s="89">
        <f>IF(COUNTA(名簿掲載情報!$A$18:$A$981)&lt;=A10,"",A10+1)</f>
        <v>8</v>
      </c>
      <c r="B11" s="87" t="str">
        <f>IF(A11="","",VLOOKUP(A11,名簿掲載情報!A:M,4))</f>
        <v>23－22</v>
      </c>
      <c r="C11" s="87" t="str">
        <f>IF(A11="","",VLOOKUP(A11,名簿掲載情報!A:M,5))</f>
        <v>河相　隆義</v>
      </c>
      <c r="D11" s="87" t="str">
        <f>IF(A11="","",LEFT(VLOOKUP(A11,名簿掲載情報!A:M,11),2))</f>
        <v>2級</v>
      </c>
      <c r="E11" s="87" t="str">
        <f>IF(A11="","",VLOOKUP(A11,名簿掲載情報!A:M,12))</f>
        <v>千葉県知事登録　
第　6566　号</v>
      </c>
      <c r="F11" s="87" t="str">
        <f>IF(A11="","",VLOOKUP(A11,名簿掲載情報!A:M,6))</f>
        <v>河相建設株式会社設計部</v>
      </c>
      <c r="G11" s="87" t="str">
        <f>IF(A11="","",VLOOKUP(A11,名簿掲載情報!A:M,7))</f>
        <v>福山市沖野上町一丁目12番6号</v>
      </c>
      <c r="H11" s="87" t="str">
        <f>IF(A11="","",VLOOKUP(A11,名簿掲載情報!A:M,8))</f>
        <v>（084）922-5377</v>
      </c>
      <c r="I11" s="87" t="str">
        <f>IF(A11="","",VLOOKUP(A11,名簿掲載情報!A:M,9))</f>
        <v>（084）931-0285</v>
      </c>
    </row>
    <row r="12" spans="1:9" ht="30" customHeight="1" x14ac:dyDescent="0.2">
      <c r="A12" s="89">
        <f>IF(COUNTA(名簿掲載情報!$A$18:$A$981)&lt;=A11,"",A11+1)</f>
        <v>9</v>
      </c>
      <c r="B12" s="87" t="str">
        <f>IF(A12="","",VLOOKUP(A12,名簿掲載情報!A:M,4))</f>
        <v>23－26</v>
      </c>
      <c r="C12" s="87" t="str">
        <f>IF(A12="","",VLOOKUP(A12,名簿掲載情報!A:M,5))</f>
        <v>井上　明大</v>
      </c>
      <c r="D12" s="87" t="str">
        <f>IF(A12="","",LEFT(VLOOKUP(A12,名簿掲載情報!A:M,11),2))</f>
        <v>2級</v>
      </c>
      <c r="E12" s="87" t="str">
        <f>IF(A12="","",VLOOKUP(A12,名簿掲載情報!A:M,12))</f>
        <v>広島県知事登録　
第　15027　号</v>
      </c>
      <c r="F12" s="87" t="str">
        <f>IF(A12="","",VLOOKUP(A12,名簿掲載情報!A:M,6))</f>
        <v>株式会社オキ一級建築士事務所</v>
      </c>
      <c r="G12" s="87" t="str">
        <f>IF(A12="","",VLOOKUP(A12,名簿掲載情報!A:M,7))</f>
        <v>福山市南松永町一丁目16番13号</v>
      </c>
      <c r="H12" s="87" t="str">
        <f>IF(A12="","",VLOOKUP(A12,名簿掲載情報!A:M,8))</f>
        <v>（084）933-3177</v>
      </c>
      <c r="I12" s="87" t="str">
        <f>IF(A12="","",VLOOKUP(A12,名簿掲載情報!A:M,9))</f>
        <v>（084）934-5991</v>
      </c>
    </row>
    <row r="13" spans="1:9" ht="30" customHeight="1" x14ac:dyDescent="0.2">
      <c r="A13" s="89">
        <f>IF(COUNTA(名簿掲載情報!$A$18:$A$981)&lt;=A12,"",A12+1)</f>
        <v>10</v>
      </c>
      <c r="B13" s="87" t="str">
        <f>IF(A13="","",VLOOKUP(A13,名簿掲載情報!A:M,4))</f>
        <v>23－33</v>
      </c>
      <c r="C13" s="87" t="str">
        <f>IF(A13="","",VLOOKUP(A13,名簿掲載情報!A:M,5))</f>
        <v>川口　洋平</v>
      </c>
      <c r="D13" s="87" t="str">
        <f>IF(A13="","",LEFT(VLOOKUP(A13,名簿掲載情報!A:M,11),2))</f>
        <v>1級</v>
      </c>
      <c r="E13" s="87" t="str">
        <f>IF(A13="","",VLOOKUP(A13,名簿掲載情報!A:M,12))</f>
        <v>大臣登録　
第　180783　号</v>
      </c>
      <c r="F13" s="87" t="str">
        <f>IF(A13="","",VLOOKUP(A13,名簿掲載情報!A:M,6))</f>
        <v>有限会社リニューアル仁設計事務所</v>
      </c>
      <c r="G13" s="87" t="str">
        <f>IF(A13="","",VLOOKUP(A13,名簿掲載情報!A:M,7))</f>
        <v>福山市東深津町三丁目12番10号</v>
      </c>
      <c r="H13" s="87" t="str">
        <f>IF(A13="","",VLOOKUP(A13,名簿掲載情報!A:M,8))</f>
        <v>（084）973-6245</v>
      </c>
      <c r="I13" s="87" t="str">
        <f>IF(A13="","",VLOOKUP(A13,名簿掲載情報!A:M,9))</f>
        <v>（084）973-6235</v>
      </c>
    </row>
    <row r="14" spans="1:9" ht="30" customHeight="1" x14ac:dyDescent="0.2">
      <c r="A14" s="89">
        <f>IF(COUNTA(名簿掲載情報!$A$18:$A$981)&lt;=A13,"",A13+1)</f>
        <v>11</v>
      </c>
      <c r="B14" s="87" t="str">
        <f>IF(A14="","",VLOOKUP(A14,名簿掲載情報!A:M,4))</f>
        <v>23－55</v>
      </c>
      <c r="C14" s="87" t="str">
        <f>IF(A14="","",VLOOKUP(A14,名簿掲載情報!A:M,5))</f>
        <v>妹尾　良則</v>
      </c>
      <c r="D14" s="87" t="str">
        <f>IF(A14="","",LEFT(VLOOKUP(A14,名簿掲載情報!A:M,11),2))</f>
        <v>1級</v>
      </c>
      <c r="E14" s="87" t="str">
        <f>IF(A14="","",VLOOKUP(A14,名簿掲載情報!A:M,12))</f>
        <v>大臣登録　
第　157726　号</v>
      </c>
      <c r="F14" s="87" t="str">
        <f>IF(A14="","",VLOOKUP(A14,名簿掲載情報!A:M,6))</f>
        <v>有限会社真組一級建築士事務所</v>
      </c>
      <c r="G14" s="87" t="str">
        <f>IF(A14="","",VLOOKUP(A14,名簿掲載情報!A:M,7))</f>
        <v>福山市本郷町1377番地</v>
      </c>
      <c r="H14" s="87" t="str">
        <f>IF(A14="","",VLOOKUP(A14,名簿掲載情報!A:M,8))</f>
        <v>（084）936-1428</v>
      </c>
      <c r="I14" s="87" t="str">
        <f>IF(A14="","",VLOOKUP(A14,名簿掲載情報!A:M,9))</f>
        <v>（084）936-0713</v>
      </c>
    </row>
    <row r="15" spans="1:9" ht="30" customHeight="1" x14ac:dyDescent="0.2">
      <c r="A15" s="89">
        <f>IF(COUNTA(名簿掲載情報!$A$18:$A$981)&lt;=A14,"",A14+1)</f>
        <v>12</v>
      </c>
      <c r="B15" s="87" t="str">
        <f>IF(A15="","",VLOOKUP(A15,名簿掲載情報!A:M,4))</f>
        <v>23－57</v>
      </c>
      <c r="C15" s="87" t="str">
        <f>IF(A15="","",VLOOKUP(A15,名簿掲載情報!A:M,5))</f>
        <v>須藤　利弘</v>
      </c>
      <c r="D15" s="87" t="str">
        <f>IF(A15="","",LEFT(VLOOKUP(A15,名簿掲載情報!A:M,11),2))</f>
        <v>2級</v>
      </c>
      <c r="E15" s="87" t="str">
        <f>IF(A15="","",VLOOKUP(A15,名簿掲載情報!A:M,12))</f>
        <v>広島県知事登録　
第　11556　号</v>
      </c>
      <c r="F15" s="87" t="str">
        <f>IF(A15="","",VLOOKUP(A15,名簿掲載情報!A:M,6))</f>
        <v>須藤工務店設計事務所</v>
      </c>
      <c r="G15" s="87" t="str">
        <f>IF(A15="","",VLOOKUP(A15,名簿掲載情報!A:M,7))</f>
        <v>福山市千田町大字千田3159-2</v>
      </c>
      <c r="H15" s="87" t="str">
        <f>IF(A15="","",VLOOKUP(A15,名簿掲載情報!A:M,8))</f>
        <v>（084）955-5557</v>
      </c>
      <c r="I15" s="87" t="str">
        <f>IF(A15="","",VLOOKUP(A15,名簿掲載情報!A:M,9))</f>
        <v>（084）955-5654</v>
      </c>
    </row>
    <row r="16" spans="1:9" ht="30" customHeight="1" x14ac:dyDescent="0.2">
      <c r="A16" s="89">
        <f>IF(COUNTA(名簿掲載情報!$A$18:$A$981)&lt;=A15,"",A15+1)</f>
        <v>13</v>
      </c>
      <c r="B16" s="87" t="str">
        <f>IF(A16="","",VLOOKUP(A16,名簿掲載情報!A:M,4))</f>
        <v>22－71</v>
      </c>
      <c r="C16" s="87" t="str">
        <f>IF(A16="","",VLOOKUP(A16,名簿掲載情報!A:M,5))</f>
        <v>渡邊　惠美子</v>
      </c>
      <c r="D16" s="87" t="str">
        <f>IF(A16="","",LEFT(VLOOKUP(A16,名簿掲載情報!A:M,11),2))</f>
        <v>2級</v>
      </c>
      <c r="E16" s="87" t="str">
        <f>IF(A16="","",VLOOKUP(A16,名簿掲載情報!A:M,12))</f>
        <v>広島県知事登録　
第　9917　号</v>
      </c>
      <c r="F16" s="87" t="str">
        <f>IF(A16="","",VLOOKUP(A16,名簿掲載情報!A:M,6))</f>
        <v>企画・デザイン渡辺二級建築士事務所</v>
      </c>
      <c r="G16" s="87" t="str">
        <f>IF(A16="","",VLOOKUP(A16,名簿掲載情報!A:M,7))</f>
        <v>福山市西桜町二丁目2番20号</v>
      </c>
      <c r="H16" s="87" t="str">
        <f>IF(A16="","",VLOOKUP(A16,名簿掲載情報!A:M,8))</f>
        <v>（084）925-0469</v>
      </c>
      <c r="I16" s="87" t="str">
        <f>IF(A16="","",VLOOKUP(A16,名簿掲載情報!A:M,9))</f>
        <v>（084）926-5088</v>
      </c>
    </row>
    <row r="17" spans="1:9" ht="30" customHeight="1" x14ac:dyDescent="0.2">
      <c r="A17" s="89">
        <f>IF(COUNTA(名簿掲載情報!$A$18:$A$981)&lt;=A16,"",A16+1)</f>
        <v>14</v>
      </c>
      <c r="B17" s="87" t="str">
        <f>IF(A17="","",VLOOKUP(A17,名簿掲載情報!A:M,4))</f>
        <v>23－74</v>
      </c>
      <c r="C17" s="87" t="str">
        <f>IF(A17="","",VLOOKUP(A17,名簿掲載情報!A:M,5))</f>
        <v>檀上　孝二</v>
      </c>
      <c r="D17" s="87" t="str">
        <f>IF(A17="","",LEFT(VLOOKUP(A17,名簿掲載情報!A:M,11),2))</f>
        <v>1級</v>
      </c>
      <c r="E17" s="87" t="str">
        <f>IF(A17="","",VLOOKUP(A17,名簿掲載情報!A:M,12))</f>
        <v>大臣登録　
第　196529　号</v>
      </c>
      <c r="F17" s="87" t="str">
        <f>IF(A17="","",VLOOKUP(A17,名簿掲載情報!A:M,6))</f>
        <v>檀上建築設計事務所</v>
      </c>
      <c r="G17" s="87" t="str">
        <f>IF(A17="","",VLOOKUP(A17,名簿掲載情報!A:M,7))</f>
        <v>福山市柳津町一丁目2番33号</v>
      </c>
      <c r="H17" s="87" t="str">
        <f>IF(A17="","",VLOOKUP(A17,名簿掲載情報!A:M,8))</f>
        <v>（084）930-0203</v>
      </c>
      <c r="I17" s="87" t="str">
        <f>IF(A17="","",VLOOKUP(A17,名簿掲載情報!A:M,9))</f>
        <v>電話問合せ</v>
      </c>
    </row>
    <row r="18" spans="1:9" ht="30" customHeight="1" x14ac:dyDescent="0.2">
      <c r="A18" s="89">
        <f>IF(COUNTA(名簿掲載情報!$A$18:$A$981)&lt;=A17,"",A17+1)</f>
        <v>15</v>
      </c>
      <c r="B18" s="87" t="str">
        <f>IF(A18="","",VLOOKUP(A18,名簿掲載情報!A:M,4))</f>
        <v>23－75</v>
      </c>
      <c r="C18" s="87" t="str">
        <f>IF(A18="","",VLOOKUP(A18,名簿掲載情報!A:M,5))</f>
        <v>津島　孝子</v>
      </c>
      <c r="D18" s="87" t="str">
        <f>IF(A18="","",LEFT(VLOOKUP(A18,名簿掲載情報!A:M,11),2))</f>
        <v>2級</v>
      </c>
      <c r="E18" s="87" t="str">
        <f>IF(A18="","",VLOOKUP(A18,名簿掲載情報!A:M,12))</f>
        <v>広島県知事登録　
第　16349　号</v>
      </c>
      <c r="F18" s="87" t="str">
        <f>IF(A18="","",VLOOKUP(A18,名簿掲載情報!A:M,6))</f>
        <v>デザイン工房カモ</v>
      </c>
      <c r="G18" s="87" t="str">
        <f>IF(A18="","",VLOOKUP(A18,名簿掲載情報!A:M,7))</f>
        <v>福山市加茂町中野二丁目80番地</v>
      </c>
      <c r="H18" s="87" t="str">
        <f>IF(A18="","",VLOOKUP(A18,名簿掲載情報!A:M,8))</f>
        <v>（084）972-6361</v>
      </c>
      <c r="I18" s="87" t="str">
        <f>IF(A18="","",VLOOKUP(A18,名簿掲載情報!A:M,9))</f>
        <v>（084）972-7038</v>
      </c>
    </row>
    <row r="19" spans="1:9" ht="30" customHeight="1" x14ac:dyDescent="0.2">
      <c r="A19" s="89">
        <f>IF(COUNTA(名簿掲載情報!$A$18:$A$981)&lt;=A18,"",A18+1)</f>
        <v>16</v>
      </c>
      <c r="B19" s="87" t="str">
        <f>IF(A19="","",VLOOKUP(A19,名簿掲載情報!A:M,4))</f>
        <v>23－80</v>
      </c>
      <c r="C19" s="87" t="str">
        <f>IF(A19="","",VLOOKUP(A19,名簿掲載情報!A:M,5))</f>
        <v>波間　隆生</v>
      </c>
      <c r="D19" s="87" t="str">
        <f>IF(A19="","",LEFT(VLOOKUP(A19,名簿掲載情報!A:M,11),2))</f>
        <v>1級</v>
      </c>
      <c r="E19" s="87" t="str">
        <f>IF(A19="","",VLOOKUP(A19,名簿掲載情報!A:M,12))</f>
        <v>大臣登録　
第　86538　号</v>
      </c>
      <c r="F19" s="87" t="str">
        <f>IF(A19="","",VLOOKUP(A19,名簿掲載情報!A:M,6))</f>
        <v>波間建築設計事務所</v>
      </c>
      <c r="G19" s="87" t="str">
        <f>IF(A19="","",VLOOKUP(A19,名簿掲載情報!A:M,7))</f>
        <v>福山市瀬戸町地頭分32-1-105</v>
      </c>
      <c r="H19" s="87" t="str">
        <f>IF(A19="","",VLOOKUP(A19,名簿掲載情報!A:M,8))</f>
        <v>（084）951-8639</v>
      </c>
      <c r="I19" s="87" t="str">
        <f>IF(A19="","",VLOOKUP(A19,名簿掲載情報!A:M,9))</f>
        <v>（084）951-8639</v>
      </c>
    </row>
    <row r="20" spans="1:9" ht="30" customHeight="1" x14ac:dyDescent="0.2">
      <c r="A20" s="89">
        <f>IF(COUNTA(名簿掲載情報!$A$18:$A$981)&lt;=A19,"",A19+1)</f>
        <v>17</v>
      </c>
      <c r="B20" s="87" t="str">
        <f>IF(A20="","",VLOOKUP(A20,名簿掲載情報!A:M,4))</f>
        <v>23－83</v>
      </c>
      <c r="C20" s="87" t="str">
        <f>IF(A20="","",VLOOKUP(A20,名簿掲載情報!A:M,5))</f>
        <v>中重　俊彦</v>
      </c>
      <c r="D20" s="87" t="str">
        <f>IF(A20="","",LEFT(VLOOKUP(A20,名簿掲載情報!A:M,11),2))</f>
        <v>1級</v>
      </c>
      <c r="E20" s="87" t="str">
        <f>IF(A20="","",VLOOKUP(A20,名簿掲載情報!A:M,12))</f>
        <v>大臣登録　
第　139686　号</v>
      </c>
      <c r="F20" s="87" t="str">
        <f>IF(A20="","",VLOOKUP(A20,名簿掲載情報!A:M,6))</f>
        <v>住環境コンサルタント有限会社一級建築士事務所</v>
      </c>
      <c r="G20" s="87" t="str">
        <f>IF(A20="","",VLOOKUP(A20,名簿掲載情報!A:M,7))</f>
        <v>福山市青葉台三丁目6番21号</v>
      </c>
      <c r="H20" s="87" t="str">
        <f>IF(A20="","",VLOOKUP(A20,名簿掲載情報!A:M,8))</f>
        <v>（084）948-2305</v>
      </c>
      <c r="I20" s="87" t="str">
        <f>IF(A20="","",VLOOKUP(A20,名簿掲載情報!A:M,9))</f>
        <v>（084）948-2389</v>
      </c>
    </row>
    <row r="21" spans="1:9" ht="30" customHeight="1" x14ac:dyDescent="0.2">
      <c r="A21" s="89">
        <f>IF(COUNTA(名簿掲載情報!$A$18:$A$981)&lt;=A20,"",A20+1)</f>
        <v>18</v>
      </c>
      <c r="B21" s="87" t="str">
        <f>IF(A21="","",VLOOKUP(A21,名簿掲載情報!A:M,4))</f>
        <v>23－84</v>
      </c>
      <c r="C21" s="87" t="str">
        <f>IF(A21="","",VLOOKUP(A21,名簿掲載情報!A:M,5))</f>
        <v>坂本　邦雄</v>
      </c>
      <c r="D21" s="87" t="str">
        <f>IF(A21="","",LEFT(VLOOKUP(A21,名簿掲載情報!A:M,11),2))</f>
        <v>1級</v>
      </c>
      <c r="E21" s="87" t="str">
        <f>IF(A21="","",VLOOKUP(A21,名簿掲載情報!A:M,12))</f>
        <v>大臣登録　
第　225046　号</v>
      </c>
      <c r="F21" s="87" t="str">
        <f>IF(A21="","",VLOOKUP(A21,名簿掲載情報!A:M,6))</f>
        <v>坂本建築設計事務所</v>
      </c>
      <c r="G21" s="87" t="str">
        <f>IF(A21="","",VLOOKUP(A21,名簿掲載情報!A:M,7))</f>
        <v>福山市神辺町字十九軒屋257</v>
      </c>
      <c r="H21" s="87" t="str">
        <f>IF(A21="","",VLOOKUP(A21,名簿掲載情報!A:M,8))</f>
        <v>（084）962-0141</v>
      </c>
      <c r="I21" s="87" t="str">
        <f>IF(A21="","",VLOOKUP(A21,名簿掲載情報!A:M,9))</f>
        <v>（084）962-0141</v>
      </c>
    </row>
    <row r="22" spans="1:9" ht="30" customHeight="1" x14ac:dyDescent="0.2">
      <c r="A22" s="89">
        <f>IF(COUNTA(名簿掲載情報!$A$18:$A$981)&lt;=A21,"",A21+1)</f>
        <v>19</v>
      </c>
      <c r="B22" s="87" t="str">
        <f>IF(A22="","",VLOOKUP(A22,名簿掲載情報!A:M,4))</f>
        <v>23－85</v>
      </c>
      <c r="C22" s="87" t="str">
        <f>IF(A22="","",VLOOKUP(A22,名簿掲載情報!A:M,5))</f>
        <v>山根　茂</v>
      </c>
      <c r="D22" s="87" t="str">
        <f>IF(A22="","",LEFT(VLOOKUP(A22,名簿掲載情報!A:M,11),2))</f>
        <v>1級</v>
      </c>
      <c r="E22" s="87" t="str">
        <f>IF(A22="","",VLOOKUP(A22,名簿掲載情報!A:M,12))</f>
        <v>大臣登録　
第　229920　号</v>
      </c>
      <c r="F22" s="87" t="str">
        <f>IF(A22="","",VLOOKUP(A22,名簿掲載情報!A:M,6))</f>
        <v>加茂川建設設計事務所</v>
      </c>
      <c r="G22" s="87" t="str">
        <f>IF(A22="","",VLOOKUP(A22,名簿掲載情報!A:M,7))</f>
        <v>福山市幕山台二丁目33番24号</v>
      </c>
      <c r="H22" s="87" t="str">
        <f>IF(A22="","",VLOOKUP(A22,名簿掲載情報!A:M,8))</f>
        <v>（084）947-2956</v>
      </c>
      <c r="I22" s="87" t="str">
        <f>IF(A22="","",VLOOKUP(A22,名簿掲載情報!A:M,9))</f>
        <v>（084）947-9858</v>
      </c>
    </row>
    <row r="23" spans="1:9" ht="30" customHeight="1" x14ac:dyDescent="0.2">
      <c r="A23" s="89">
        <f>IF(COUNTA(名簿掲載情報!$A$18:$A$981)&lt;=A22,"",A22+1)</f>
        <v>20</v>
      </c>
      <c r="B23" s="87" t="str">
        <f>IF(A23="","",VLOOKUP(A23,名簿掲載情報!A:M,4))</f>
        <v>23－86</v>
      </c>
      <c r="C23" s="87" t="str">
        <f>IF(A23="","",VLOOKUP(A23,名簿掲載情報!A:M,5))</f>
        <v>竹縄　隆則</v>
      </c>
      <c r="D23" s="87" t="str">
        <f>IF(A23="","",LEFT(VLOOKUP(A23,名簿掲載情報!A:M,11),2))</f>
        <v>1級</v>
      </c>
      <c r="E23" s="87" t="str">
        <f>IF(A23="","",VLOOKUP(A23,名簿掲載情報!A:M,12))</f>
        <v>大臣登録　
第　149875　号</v>
      </c>
      <c r="F23" s="87" t="str">
        <f>IF(A23="","",VLOOKUP(A23,名簿掲載情報!A:M,6))</f>
        <v>竹縄建築設計事務所</v>
      </c>
      <c r="G23" s="87" t="str">
        <f>IF(A23="","",VLOOKUP(A23,名簿掲載情報!A:M,7))</f>
        <v>福山市御幸町中津原2000-3</v>
      </c>
      <c r="H23" s="87" t="str">
        <f>IF(A23="","",VLOOKUP(A23,名簿掲載情報!A:M,8))</f>
        <v>（090）8715-1501</v>
      </c>
      <c r="I23" s="87" t="str">
        <f>IF(A23="","",VLOOKUP(A23,名簿掲載情報!A:M,9))</f>
        <v>（084）955-0014</v>
      </c>
    </row>
    <row r="24" spans="1:9" ht="30" customHeight="1" x14ac:dyDescent="0.2">
      <c r="A24" s="89">
        <f>IF(COUNTA(名簿掲載情報!$A$18:$A$981)&lt;=A23,"",A23+1)</f>
        <v>21</v>
      </c>
      <c r="B24" s="87" t="str">
        <f>IF(A24="","",VLOOKUP(A24,名簿掲載情報!A:M,4))</f>
        <v>23－87</v>
      </c>
      <c r="C24" s="87" t="str">
        <f>IF(A24="","",VLOOKUP(A24,名簿掲載情報!A:M,5))</f>
        <v>開地　昌則</v>
      </c>
      <c r="D24" s="87" t="str">
        <f>IF(A24="","",LEFT(VLOOKUP(A24,名簿掲載情報!A:M,11),2))</f>
        <v>1級</v>
      </c>
      <c r="E24" s="87" t="str">
        <f>IF(A24="","",VLOOKUP(A24,名簿掲載情報!A:M,12))</f>
        <v>大臣登録　
第　151618　号</v>
      </c>
      <c r="F24" s="87" t="str">
        <f>IF(A24="","",VLOOKUP(A24,名簿掲載情報!A:M,6))</f>
        <v>ヴァン設計工房</v>
      </c>
      <c r="G24" s="87" t="str">
        <f>IF(A24="","",VLOOKUP(A24,名簿掲載情報!A:M,7))</f>
        <v>福山市蔵王町3357-6</v>
      </c>
      <c r="H24" s="87" t="str">
        <f>IF(A24="","",VLOOKUP(A24,名簿掲載情報!A:M,8))</f>
        <v>（084）941-9734</v>
      </c>
      <c r="I24" s="87" t="str">
        <f>IF(A24="","",VLOOKUP(A24,名簿掲載情報!A:M,9))</f>
        <v>-</v>
      </c>
    </row>
    <row r="25" spans="1:9" ht="30" customHeight="1" x14ac:dyDescent="0.2">
      <c r="A25" s="89">
        <f>IF(COUNTA(名簿掲載情報!$A$18:$A$981)&lt;=A24,"",A24+1)</f>
        <v>22</v>
      </c>
      <c r="B25" s="87" t="str">
        <f>IF(A25="","",VLOOKUP(A25,名簿掲載情報!A:M,4))</f>
        <v>23－88</v>
      </c>
      <c r="C25" s="87" t="str">
        <f>IF(A25="","",VLOOKUP(A25,名簿掲載情報!A:M,5))</f>
        <v>森　一高</v>
      </c>
      <c r="D25" s="87" t="str">
        <f>IF(A25="","",LEFT(VLOOKUP(A25,名簿掲載情報!A:M,11),2))</f>
        <v>2級</v>
      </c>
      <c r="E25" s="87" t="str">
        <f>IF(A25="","",VLOOKUP(A25,名簿掲載情報!A:M,12))</f>
        <v>広島県知事登録　
第　16271　号</v>
      </c>
      <c r="F25" s="87" t="str">
        <f>IF(A25="","",VLOOKUP(A25,名簿掲載情報!A:M,6))</f>
        <v>さくら建設株式会社引野営業所一級建築士事務所</v>
      </c>
      <c r="G25" s="87" t="str">
        <f>IF(A25="","",VLOOKUP(A25,名簿掲載情報!A:M,7))</f>
        <v>福山市引野町北二丁目4番14号</v>
      </c>
      <c r="H25" s="87" t="str">
        <f>IF(A25="","",VLOOKUP(A25,名簿掲載情報!A:M,8))</f>
        <v>（084）943-1757</v>
      </c>
      <c r="I25" s="87" t="str">
        <f>IF(A25="","",VLOOKUP(A25,名簿掲載情報!A:M,9))</f>
        <v>（084）945-9188</v>
      </c>
    </row>
    <row r="26" spans="1:9" ht="30" customHeight="1" x14ac:dyDescent="0.2">
      <c r="A26" s="89">
        <f>IF(COUNTA(名簿掲載情報!$A$18:$A$981)&lt;=A25,"",A25+1)</f>
        <v>23</v>
      </c>
      <c r="B26" s="87" t="str">
        <f>IF(A26="","",VLOOKUP(A26,名簿掲載情報!A:M,4))</f>
        <v>23－90</v>
      </c>
      <c r="C26" s="87" t="str">
        <f>IF(A26="","",VLOOKUP(A26,名簿掲載情報!A:M,5))</f>
        <v>元廣　清志</v>
      </c>
      <c r="D26" s="87" t="str">
        <f>IF(A26="","",LEFT(VLOOKUP(A26,名簿掲載情報!A:M,11),2))</f>
        <v>1級</v>
      </c>
      <c r="E26" s="87" t="str">
        <f>IF(A26="","",VLOOKUP(A26,名簿掲載情報!A:M,12))</f>
        <v>大臣登録　
第　85366　号</v>
      </c>
      <c r="F26" s="87" t="str">
        <f>IF(A26="","",VLOOKUP(A26,名簿掲載情報!A:M,6))</f>
        <v>有限会社元廣建築設計事務所</v>
      </c>
      <c r="G26" s="87" t="str">
        <f>IF(A26="","",VLOOKUP(A26,名簿掲載情報!A:M,7))</f>
        <v>尾道市西御所町6番15号</v>
      </c>
      <c r="H26" s="87" t="str">
        <f>IF(A26="","",VLOOKUP(A26,名簿掲載情報!A:M,8))</f>
        <v>（0848）23-5300</v>
      </c>
      <c r="I26" s="87" t="str">
        <f>IF(A26="","",VLOOKUP(A26,名簿掲載情報!A:M,9))</f>
        <v>（0848）23-8499</v>
      </c>
    </row>
    <row r="27" spans="1:9" ht="30" customHeight="1" x14ac:dyDescent="0.2">
      <c r="A27" s="89">
        <f>IF(COUNTA(名簿掲載情報!$A$18:$A$981)&lt;=A26,"",A26+1)</f>
        <v>24</v>
      </c>
      <c r="B27" s="87" t="str">
        <f>IF(A27="","",VLOOKUP(A27,名簿掲載情報!A:M,4))</f>
        <v>23－91</v>
      </c>
      <c r="C27" s="87" t="str">
        <f>IF(A27="","",VLOOKUP(A27,名簿掲載情報!A:M,5))</f>
        <v>元廣　匡伸</v>
      </c>
      <c r="D27" s="87" t="str">
        <f>IF(A27="","",LEFT(VLOOKUP(A27,名簿掲載情報!A:M,11),2))</f>
        <v>1級</v>
      </c>
      <c r="E27" s="87" t="str">
        <f>IF(A27="","",VLOOKUP(A27,名簿掲載情報!A:M,12))</f>
        <v>大臣登録　
第　223245　号</v>
      </c>
      <c r="F27" s="87" t="str">
        <f>IF(A27="","",VLOOKUP(A27,名簿掲載情報!A:M,6))</f>
        <v>有限会社元廣建築設計事務所</v>
      </c>
      <c r="G27" s="87" t="str">
        <f>IF(A27="","",VLOOKUP(A27,名簿掲載情報!A:M,7))</f>
        <v>尾道市西御所町6番15号</v>
      </c>
      <c r="H27" s="87" t="str">
        <f>IF(A27="","",VLOOKUP(A27,名簿掲載情報!A:M,8))</f>
        <v>（0848）23-5300</v>
      </c>
      <c r="I27" s="87" t="str">
        <f>IF(A27="","",VLOOKUP(A27,名簿掲載情報!A:M,9))</f>
        <v>（0848）23-8499</v>
      </c>
    </row>
    <row r="28" spans="1:9" ht="30" customHeight="1" x14ac:dyDescent="0.2">
      <c r="A28" s="89">
        <f>IF(COUNTA(名簿掲載情報!$A$18:$A$981)&lt;=A27,"",A27+1)</f>
        <v>25</v>
      </c>
      <c r="B28" s="87" t="str">
        <f>IF(A28="","",VLOOKUP(A28,名簿掲載情報!A:M,4))</f>
        <v>23－92</v>
      </c>
      <c r="C28" s="87" t="str">
        <f>IF(A28="","",VLOOKUP(A28,名簿掲載情報!A:M,5))</f>
        <v>山野　靖子</v>
      </c>
      <c r="D28" s="87" t="str">
        <f>IF(A28="","",LEFT(VLOOKUP(A28,名簿掲載情報!A:M,11),2))</f>
        <v>1級</v>
      </c>
      <c r="E28" s="87" t="str">
        <f>IF(A28="","",VLOOKUP(A28,名簿掲載情報!A:M,12))</f>
        <v>大臣登録　
第　283210　号</v>
      </c>
      <c r="F28" s="87" t="str">
        <f>IF(A28="","",VLOOKUP(A28,名簿掲載情報!A:M,6))</f>
        <v>有限会社元廣建築設計事務所</v>
      </c>
      <c r="G28" s="87" t="str">
        <f>IF(A28="","",VLOOKUP(A28,名簿掲載情報!A:M,7))</f>
        <v>尾道市西御所町6番15号</v>
      </c>
      <c r="H28" s="87" t="str">
        <f>IF(A28="","",VLOOKUP(A28,名簿掲載情報!A:M,8))</f>
        <v>（0848）23-5300</v>
      </c>
      <c r="I28" s="87" t="str">
        <f>IF(A28="","",VLOOKUP(A28,名簿掲載情報!A:M,9))</f>
        <v>（0848）23-8499</v>
      </c>
    </row>
    <row r="29" spans="1:9" ht="30" customHeight="1" x14ac:dyDescent="0.2">
      <c r="A29" s="89">
        <f>IF(COUNTA(名簿掲載情報!$A$18:$A$981)&lt;=A28,"",A28+1)</f>
        <v>26</v>
      </c>
      <c r="B29" s="87" t="str">
        <f>IF(A29="","",VLOOKUP(A29,名簿掲載情報!A:M,4))</f>
        <v>23－98</v>
      </c>
      <c r="C29" s="87" t="str">
        <f>IF(A29="","",VLOOKUP(A29,名簿掲載情報!A:M,5))</f>
        <v>三谷　良平</v>
      </c>
      <c r="D29" s="87" t="str">
        <f>IF(A29="","",LEFT(VLOOKUP(A29,名簿掲載情報!A:M,11),2))</f>
        <v>2級</v>
      </c>
      <c r="E29" s="87" t="str">
        <f>IF(A29="","",VLOOKUP(A29,名簿掲載情報!A:M,12))</f>
        <v>広島県知事登録　
第　16831　号</v>
      </c>
      <c r="F29" s="87" t="str">
        <f>IF(A29="","",VLOOKUP(A29,名簿掲載情報!A:M,6))</f>
        <v>三谷産業株式会社二級建築士事務所</v>
      </c>
      <c r="G29" s="87" t="str">
        <f>IF(A29="","",VLOOKUP(A29,名簿掲載情報!A:M,7))</f>
        <v>福山市沼隈町大字草深2785番地の249</v>
      </c>
      <c r="H29" s="87" t="str">
        <f>IF(A29="","",VLOOKUP(A29,名簿掲載情報!A:M,8))</f>
        <v>（084）987-3031</v>
      </c>
      <c r="I29" s="87" t="str">
        <f>IF(A29="","",VLOOKUP(A29,名簿掲載情報!A:M,9))</f>
        <v>（084）987-2637</v>
      </c>
    </row>
    <row r="30" spans="1:9" ht="30" customHeight="1" x14ac:dyDescent="0.2">
      <c r="A30" s="89">
        <f>IF(COUNTA(名簿掲載情報!$A$18:$A$981)&lt;=A29,"",A29+1)</f>
        <v>27</v>
      </c>
      <c r="B30" s="87" t="str">
        <f>IF(A30="","",VLOOKUP(A30,名簿掲載情報!A:M,4))</f>
        <v>23－99</v>
      </c>
      <c r="C30" s="87" t="str">
        <f>IF(A30="","",VLOOKUP(A30,名簿掲載情報!A:M,5))</f>
        <v>古川　雄士</v>
      </c>
      <c r="D30" s="87" t="str">
        <f>IF(A30="","",LEFT(VLOOKUP(A30,名簿掲載情報!A:M,11),2))</f>
        <v>2級</v>
      </c>
      <c r="E30" s="87" t="str">
        <f>IF(A30="","",VLOOKUP(A30,名簿掲載情報!A:M,12))</f>
        <v>広島県知事登録　
第　16480　号</v>
      </c>
      <c r="F30" s="87" t="str">
        <f>IF(A30="","",VLOOKUP(A30,名簿掲載情報!A:M,6))</f>
        <v>株式会社古川二級建築士事務所</v>
      </c>
      <c r="G30" s="87" t="str">
        <f>IF(A30="","",VLOOKUP(A30,名簿掲載情報!A:M,7))</f>
        <v>福山市駅家町法成寺16-6</v>
      </c>
      <c r="H30" s="87" t="str">
        <f>IF(A30="","",VLOOKUP(A30,名簿掲載情報!A:M,8))</f>
        <v>（084）972-6124</v>
      </c>
      <c r="I30" s="87" t="str">
        <f>IF(A30="","",VLOOKUP(A30,名簿掲載情報!A:M,9))</f>
        <v>（084）972-5523</v>
      </c>
    </row>
    <row r="31" spans="1:9" ht="30" customHeight="1" x14ac:dyDescent="0.2">
      <c r="A31" s="89">
        <f>IF(COUNTA(名簿掲載情報!$A$18:$A$981)&lt;=A30,"",A30+1)</f>
        <v>28</v>
      </c>
      <c r="B31" s="87" t="str">
        <f>IF(A31="","",VLOOKUP(A31,名簿掲載情報!A:M,4))</f>
        <v>23－106</v>
      </c>
      <c r="C31" s="87" t="str">
        <f>IF(A31="","",VLOOKUP(A31,名簿掲載情報!A:M,5))</f>
        <v>塚本　雅久</v>
      </c>
      <c r="D31" s="87" t="str">
        <f>IF(A31="","",LEFT(VLOOKUP(A31,名簿掲載情報!A:M,11),2))</f>
        <v>1級</v>
      </c>
      <c r="E31" s="87" t="str">
        <f>IF(A31="","",VLOOKUP(A31,名簿掲載情報!A:M,12))</f>
        <v>大臣登録　
第　305894　号</v>
      </c>
      <c r="F31" s="87" t="str">
        <f>IF(A31="","",VLOOKUP(A31,名簿掲載情報!A:M,6))</f>
        <v>塚本雅久建築設計事務所</v>
      </c>
      <c r="G31" s="87" t="str">
        <f>IF(A31="","",VLOOKUP(A31,名簿掲載情報!A:M,7))</f>
        <v>岡山県笠岡市金浦1338</v>
      </c>
      <c r="H31" s="87" t="str">
        <f>IF(A31="","",VLOOKUP(A31,名簿掲載情報!A:M,8))</f>
        <v>（0865）69-6711</v>
      </c>
      <c r="I31" s="87" t="str">
        <f>IF(A31="","",VLOOKUP(A31,名簿掲載情報!A:M,9))</f>
        <v>（0865）69-6771</v>
      </c>
    </row>
    <row r="32" spans="1:9" ht="30" customHeight="1" x14ac:dyDescent="0.2">
      <c r="A32" s="89">
        <f>IF(COUNTA(名簿掲載情報!$A$18:$A$981)&lt;=A31,"",A31+1)</f>
        <v>29</v>
      </c>
      <c r="B32" s="87" t="str">
        <f>IF(A32="","",VLOOKUP(A32,名簿掲載情報!A:M,4))</f>
        <v>23－113</v>
      </c>
      <c r="C32" s="87" t="str">
        <f>IF(A32="","",VLOOKUP(A32,名簿掲載情報!A:M,5))</f>
        <v>三町　武文</v>
      </c>
      <c r="D32" s="87" t="str">
        <f>IF(A32="","",LEFT(VLOOKUP(A32,名簿掲載情報!A:M,11),2))</f>
        <v>1級</v>
      </c>
      <c r="E32" s="87" t="str">
        <f>IF(A32="","",VLOOKUP(A32,名簿掲載情報!A:M,12))</f>
        <v>大臣登録　
第　236989　号</v>
      </c>
      <c r="F32" s="87" t="str">
        <f>IF(A32="","",VLOOKUP(A32,名簿掲載情報!A:M,6))</f>
        <v>三町建築設計事務所</v>
      </c>
      <c r="G32" s="87" t="str">
        <f>IF(A32="","",VLOOKUP(A32,名簿掲載情報!A:M,7))</f>
        <v>福山市神辺町大字新湯野24-13</v>
      </c>
      <c r="H32" s="87" t="str">
        <f>IF(A32="","",VLOOKUP(A32,名簿掲載情報!A:M,8))</f>
        <v>（084）963-3680</v>
      </c>
      <c r="I32" s="87" t="str">
        <f>IF(A32="","",VLOOKUP(A32,名簿掲載情報!A:M,9))</f>
        <v>（084）963-3685</v>
      </c>
    </row>
    <row r="33" spans="1:9" ht="30" customHeight="1" x14ac:dyDescent="0.2">
      <c r="A33" s="89">
        <f>IF(COUNTA(名簿掲載情報!$A$18:$A$981)&lt;=A32,"",A32+1)</f>
        <v>30</v>
      </c>
      <c r="B33" s="87" t="str">
        <f>IF(A33="","",VLOOKUP(A33,名簿掲載情報!A:M,4))</f>
        <v>23－114</v>
      </c>
      <c r="C33" s="87" t="str">
        <f>IF(A33="","",VLOOKUP(A33,名簿掲載情報!A:M,5))</f>
        <v>村上　福雄</v>
      </c>
      <c r="D33" s="87" t="str">
        <f>IF(A33="","",LEFT(VLOOKUP(A33,名簿掲載情報!A:M,11),2))</f>
        <v>2級</v>
      </c>
      <c r="E33" s="87" t="str">
        <f>IF(A33="","",VLOOKUP(A33,名簿掲載情報!A:M,12))</f>
        <v>広島県知事登録　
第　13858　号</v>
      </c>
      <c r="F33" s="87" t="str">
        <f>IF(A33="","",VLOOKUP(A33,名簿掲載情報!A:M,6))</f>
        <v>大幸産業株式会社二級建築士事務所</v>
      </c>
      <c r="G33" s="87" t="str">
        <f>IF(A33="","",VLOOKUP(A33,名簿掲載情報!A:M,7))</f>
        <v>福山市沼隈町大字上山南153-9</v>
      </c>
      <c r="H33" s="87" t="str">
        <f>IF(A33="","",VLOOKUP(A33,名簿掲載情報!A:M,8))</f>
        <v>（084）988-0853</v>
      </c>
      <c r="I33" s="87" t="str">
        <f>IF(A33="","",VLOOKUP(A33,名簿掲載情報!A:M,9))</f>
        <v>（084）967-5289</v>
      </c>
    </row>
    <row r="34" spans="1:9" ht="30" customHeight="1" x14ac:dyDescent="0.2">
      <c r="A34" s="89">
        <f>IF(COUNTA(名簿掲載情報!$A$18:$A$981)&lt;=A33,"",A33+1)</f>
        <v>31</v>
      </c>
      <c r="B34" s="87" t="str">
        <f>IF(A34="","",VLOOKUP(A34,名簿掲載情報!A:M,4))</f>
        <v>23－116</v>
      </c>
      <c r="C34" s="87" t="str">
        <f>IF(A34="","",VLOOKUP(A34,名簿掲載情報!A:M,5))</f>
        <v>檀上　謹吾</v>
      </c>
      <c r="D34" s="87" t="str">
        <f>IF(A34="","",LEFT(VLOOKUP(A34,名簿掲載情報!A:M,11),2))</f>
        <v>1級</v>
      </c>
      <c r="E34" s="87" t="str">
        <f>IF(A34="","",VLOOKUP(A34,名簿掲載情報!A:M,12))</f>
        <v>大臣登録　
第　203006　号</v>
      </c>
      <c r="F34" s="87" t="str">
        <f>IF(A34="","",VLOOKUP(A34,名簿掲載情報!A:M,6))</f>
        <v>三島ホーム株式会社一級建築士事務所</v>
      </c>
      <c r="G34" s="87" t="str">
        <f>IF(A34="","",VLOOKUP(A34,名簿掲載情報!A:M,7))</f>
        <v>福山市駅家町万能倉1295番1</v>
      </c>
      <c r="H34" s="87" t="str">
        <f>IF(A34="","",VLOOKUP(A34,名簿掲載情報!A:M,8))</f>
        <v>（084）976-1536</v>
      </c>
      <c r="I34" s="87" t="str">
        <f>IF(A34="","",VLOOKUP(A34,名簿掲載情報!A:M,9))</f>
        <v>（084）976-8889</v>
      </c>
    </row>
    <row r="35" spans="1:9" ht="30" customHeight="1" x14ac:dyDescent="0.2">
      <c r="A35" s="89">
        <f>IF(COUNTA(名簿掲載情報!$A$18:$A$981)&lt;=A34,"",A34+1)</f>
        <v>32</v>
      </c>
      <c r="B35" s="87" t="str">
        <f>IF(A35="","",VLOOKUP(A35,名簿掲載情報!A:M,4))</f>
        <v>23－117</v>
      </c>
      <c r="C35" s="87" t="str">
        <f>IF(A35="","",VLOOKUP(A35,名簿掲載情報!A:M,5))</f>
        <v>平川　堅治</v>
      </c>
      <c r="D35" s="87" t="str">
        <f>IF(A35="","",LEFT(VLOOKUP(A35,名簿掲載情報!A:M,11),2))</f>
        <v>2級</v>
      </c>
      <c r="E35" s="87" t="str">
        <f>IF(A35="","",VLOOKUP(A35,名簿掲載情報!A:M,12))</f>
        <v>広島県知事登録　
第　12668　号</v>
      </c>
      <c r="F35" s="87" t="str">
        <f>IF(A35="","",VLOOKUP(A35,名簿掲載情報!A:M,6))</f>
        <v>三島ホーム株式会社一級建築士事務所</v>
      </c>
      <c r="G35" s="87" t="str">
        <f>IF(A35="","",VLOOKUP(A35,名簿掲載情報!A:M,7))</f>
        <v>福山市駅家町万能倉1295番1</v>
      </c>
      <c r="H35" s="87" t="str">
        <f>IF(A35="","",VLOOKUP(A35,名簿掲載情報!A:M,8))</f>
        <v>（084）976-1536</v>
      </c>
      <c r="I35" s="87" t="str">
        <f>IF(A35="","",VLOOKUP(A35,名簿掲載情報!A:M,9))</f>
        <v>（084）976-8889</v>
      </c>
    </row>
    <row r="36" spans="1:9" ht="30" customHeight="1" x14ac:dyDescent="0.2">
      <c r="A36" s="89">
        <f>IF(COUNTA(名簿掲載情報!$A$18:$A$981)&lt;=A35,"",A35+1)</f>
        <v>33</v>
      </c>
      <c r="B36" s="87" t="str">
        <f>IF(A36="","",VLOOKUP(A36,名簿掲載情報!A:M,4))</f>
        <v>23－118</v>
      </c>
      <c r="C36" s="87" t="str">
        <f>IF(A36="","",VLOOKUP(A36,名簿掲載情報!A:M,5))</f>
        <v>佐藤　好則</v>
      </c>
      <c r="D36" s="87" t="str">
        <f>IF(A36="","",LEFT(VLOOKUP(A36,名簿掲載情報!A:M,11),2))</f>
        <v>1級</v>
      </c>
      <c r="E36" s="87" t="str">
        <f>IF(A36="","",VLOOKUP(A36,名簿掲載情報!A:M,12))</f>
        <v>大臣登録　
第　126452　号</v>
      </c>
      <c r="F36" s="87" t="str">
        <f>IF(A36="","",VLOOKUP(A36,名簿掲載情報!A:M,6))</f>
        <v>有限会社エス・エー・エンジニアリング一級建築設計事務所</v>
      </c>
      <c r="G36" s="87" t="str">
        <f>IF(A36="","",VLOOKUP(A36,名簿掲載情報!A:M,7))</f>
        <v>福山市金江町藁江470番地</v>
      </c>
      <c r="H36" s="87" t="str">
        <f>IF(A36="","",VLOOKUP(A36,名簿掲載情報!A:M,8))</f>
        <v>（084）935-9801</v>
      </c>
      <c r="I36" s="87" t="str">
        <f>IF(A36="","",VLOOKUP(A36,名簿掲載情報!A:M,9))</f>
        <v>（084）935-9804</v>
      </c>
    </row>
    <row r="37" spans="1:9" ht="30" customHeight="1" x14ac:dyDescent="0.2">
      <c r="A37" s="89">
        <f>IF(COUNTA(名簿掲載情報!$A$18:$A$981)&lt;=A36,"",A36+1)</f>
        <v>34</v>
      </c>
      <c r="B37" s="87" t="str">
        <f>IF(A37="","",VLOOKUP(A37,名簿掲載情報!A:M,4))</f>
        <v>23－119</v>
      </c>
      <c r="C37" s="87" t="str">
        <f>IF(A37="","",VLOOKUP(A37,名簿掲載情報!A:M,5))</f>
        <v>佐藤　雅信</v>
      </c>
      <c r="D37" s="87" t="str">
        <f>IF(A37="","",LEFT(VLOOKUP(A37,名簿掲載情報!A:M,11),2))</f>
        <v>2級</v>
      </c>
      <c r="E37" s="87" t="str">
        <f>IF(A37="","",VLOOKUP(A37,名簿掲載情報!A:M,12))</f>
        <v>広島県知事登録　
第　17527　号</v>
      </c>
      <c r="F37" s="87" t="str">
        <f>IF(A37="","",VLOOKUP(A37,名簿掲載情報!A:M,6))</f>
        <v>株式会社シンコーハウス二級建築士事務所</v>
      </c>
      <c r="G37" s="87" t="str">
        <f>IF(A37="","",VLOOKUP(A37,名簿掲載情報!A:M,7))</f>
        <v>福山市西町一丁目6-23</v>
      </c>
      <c r="H37" s="87" t="str">
        <f>IF(A37="","",VLOOKUP(A37,名簿掲載情報!A:M,8))</f>
        <v>（084）917-5662</v>
      </c>
      <c r="I37" s="87" t="str">
        <f>IF(A37="","",VLOOKUP(A37,名簿掲載情報!A:M,9))</f>
        <v>（084）917-5662</v>
      </c>
    </row>
    <row r="38" spans="1:9" ht="30" customHeight="1" x14ac:dyDescent="0.2">
      <c r="A38" s="89">
        <f>IF(COUNTA(名簿掲載情報!$A$18:$A$981)&lt;=A37,"",A37+1)</f>
        <v>35</v>
      </c>
      <c r="B38" s="87" t="str">
        <f>IF(A38="","",VLOOKUP(A38,名簿掲載情報!A:M,4))</f>
        <v>23－120</v>
      </c>
      <c r="C38" s="87" t="str">
        <f>IF(A38="","",VLOOKUP(A38,名簿掲載情報!A:M,5))</f>
        <v>堀越　隆広</v>
      </c>
      <c r="D38" s="87" t="str">
        <f>IF(A38="","",LEFT(VLOOKUP(A38,名簿掲載情報!A:M,11),2))</f>
        <v>1級</v>
      </c>
      <c r="E38" s="87" t="str">
        <f>IF(A38="","",VLOOKUP(A38,名簿掲載情報!A:M,12))</f>
        <v>大臣登録　
第　170211　号</v>
      </c>
      <c r="F38" s="87" t="str">
        <f>IF(A38="","",VLOOKUP(A38,名簿掲載情報!A:M,6))</f>
        <v>有限会社堀越建設一級建築士事務所</v>
      </c>
      <c r="G38" s="87" t="str">
        <f>IF(A38="","",VLOOKUP(A38,名簿掲載情報!A:M,7))</f>
        <v>福山市神辺町道上30-10</v>
      </c>
      <c r="H38" s="87" t="str">
        <f>IF(A38="","",VLOOKUP(A38,名簿掲載情報!A:M,8))</f>
        <v>（084）962-5123</v>
      </c>
      <c r="I38" s="87" t="str">
        <f>IF(A38="","",VLOOKUP(A38,名簿掲載情報!A:M,9))</f>
        <v>（084）962-5124</v>
      </c>
    </row>
    <row r="39" spans="1:9" ht="30" customHeight="1" x14ac:dyDescent="0.2">
      <c r="A39" s="89">
        <f>IF(COUNTA(名簿掲載情報!$A$18:$A$981)&lt;=A38,"",A38+1)</f>
        <v>36</v>
      </c>
      <c r="B39" s="87" t="str">
        <f>IF(A39="","",VLOOKUP(A39,名簿掲載情報!A:M,4))</f>
        <v>23－129</v>
      </c>
      <c r="C39" s="87" t="str">
        <f>IF(A39="","",VLOOKUP(A39,名簿掲載情報!A:M,5))</f>
        <v>高岡　秀頼</v>
      </c>
      <c r="D39" s="87" t="str">
        <f>IF(A39="","",LEFT(VLOOKUP(A39,名簿掲載情報!A:M,11),2))</f>
        <v>1級</v>
      </c>
      <c r="E39" s="87" t="str">
        <f>IF(A39="","",VLOOKUP(A39,名簿掲載情報!A:M,12))</f>
        <v>大臣登録　
第　313594　号</v>
      </c>
      <c r="F39" s="87" t="str">
        <f>IF(A39="","",VLOOKUP(A39,名簿掲載情報!A:M,6))</f>
        <v>株式会社道下工務店一級建築士事務所</v>
      </c>
      <c r="G39" s="87" t="str">
        <f>IF(A39="","",VLOOKUP(A39,名簿掲載情報!A:M,7))</f>
        <v>府中市鵜飼町741-3</v>
      </c>
      <c r="H39" s="87" t="str">
        <f>IF(A39="","",VLOOKUP(A39,名簿掲載情報!A:M,8))</f>
        <v>（0847）45-4430</v>
      </c>
      <c r="I39" s="87" t="str">
        <f>IF(A39="","",VLOOKUP(A39,名簿掲載情報!A:M,9))</f>
        <v>（0847）45-4431</v>
      </c>
    </row>
    <row r="40" spans="1:9" ht="30" customHeight="1" x14ac:dyDescent="0.2">
      <c r="A40" s="89">
        <f>IF(COUNTA(名簿掲載情報!$A$18:$A$981)&lt;=A39,"",A39+1)</f>
        <v>37</v>
      </c>
      <c r="B40" s="87" t="str">
        <f>IF(A40="","",VLOOKUP(A40,名簿掲載情報!A:M,4))</f>
        <v>23－130</v>
      </c>
      <c r="C40" s="87" t="str">
        <f>IF(A40="","",VLOOKUP(A40,名簿掲載情報!A:M,5))</f>
        <v>保道　昌征</v>
      </c>
      <c r="D40" s="87" t="str">
        <f>IF(A40="","",LEFT(VLOOKUP(A40,名簿掲載情報!A:M,11),2))</f>
        <v>1級</v>
      </c>
      <c r="E40" s="87" t="str">
        <f>IF(A40="","",VLOOKUP(A40,名簿掲載情報!A:M,12))</f>
        <v>大臣登録　
第　329404　号</v>
      </c>
      <c r="F40" s="87" t="str">
        <f>IF(A40="","",VLOOKUP(A40,名簿掲載情報!A:M,6))</f>
        <v>保道建設株式会社一級建築士事務所</v>
      </c>
      <c r="G40" s="87" t="str">
        <f>IF(A40="","",VLOOKUP(A40,名簿掲載情報!A:M,7))</f>
        <v>三原市宮沖二丁目7番1号</v>
      </c>
      <c r="H40" s="87" t="str">
        <f>IF(A40="","",VLOOKUP(A40,名簿掲載情報!A:M,8))</f>
        <v>（0848）62-2138</v>
      </c>
      <c r="I40" s="87" t="str">
        <f>IF(A40="","",VLOOKUP(A40,名簿掲載情報!A:M,9))</f>
        <v>（0848）62-2138</v>
      </c>
    </row>
    <row r="41" spans="1:9" ht="30" customHeight="1" x14ac:dyDescent="0.2">
      <c r="A41" s="89">
        <f>IF(COUNTA(名簿掲載情報!$A$18:$A$981)&lt;=A40,"",A40+1)</f>
        <v>38</v>
      </c>
      <c r="B41" s="87" t="str">
        <f>IF(A41="","",VLOOKUP(A41,名簿掲載情報!A:M,4))</f>
        <v>23－131</v>
      </c>
      <c r="C41" s="87" t="str">
        <f>IF(A41="","",VLOOKUP(A41,名簿掲載情報!A:M,5))</f>
        <v>岡本　伸子</v>
      </c>
      <c r="D41" s="87" t="str">
        <f>IF(A41="","",LEFT(VLOOKUP(A41,名簿掲載情報!A:M,11),2))</f>
        <v>2級</v>
      </c>
      <c r="E41" s="87" t="str">
        <f>IF(A41="","",VLOOKUP(A41,名簿掲載情報!A:M,12))</f>
        <v>広島県知事登録　
第　16604　号</v>
      </c>
      <c r="F41" s="87" t="str">
        <f>IF(A41="","",VLOOKUP(A41,名簿掲載情報!A:M,6))</f>
        <v>株式会社鈴木工務店一級建築士事務所</v>
      </c>
      <c r="G41" s="87" t="str">
        <f>IF(A41="","",VLOOKUP(A41,名簿掲載情報!A:M,7))</f>
        <v>福山市丸之内一丁目4番1号</v>
      </c>
      <c r="H41" s="87" t="str">
        <f>IF(A41="","",VLOOKUP(A41,名簿掲載情報!A:M,8))</f>
        <v>（084）922-1011</v>
      </c>
      <c r="I41" s="87" t="str">
        <f>IF(A41="","",VLOOKUP(A41,名簿掲載情報!A:M,9))</f>
        <v>（084）926-6337</v>
      </c>
    </row>
    <row r="42" spans="1:9" ht="30" customHeight="1" x14ac:dyDescent="0.2">
      <c r="A42" s="89">
        <f>IF(COUNTA(名簿掲載情報!$A$18:$A$981)&lt;=A41,"",A41+1)</f>
        <v>39</v>
      </c>
      <c r="B42" s="87" t="str">
        <f>IF(A42="","",VLOOKUP(A42,名簿掲載情報!A:M,4))</f>
        <v>23－132</v>
      </c>
      <c r="C42" s="87" t="str">
        <f>IF(A42="","",VLOOKUP(A42,名簿掲載情報!A:M,5))</f>
        <v>青木　和夫</v>
      </c>
      <c r="D42" s="87" t="str">
        <f>IF(A42="","",LEFT(VLOOKUP(A42,名簿掲載情報!A:M,11),2))</f>
        <v>木造</v>
      </c>
      <c r="E42" s="87" t="str">
        <f>IF(A42="","",VLOOKUP(A42,名簿掲載情報!A:M,12))</f>
        <v>広島県知事登録　
第　100　号</v>
      </c>
      <c r="F42" s="87" t="str">
        <f>IF(A42="","",VLOOKUP(A42,名簿掲載情報!A:M,6))</f>
        <v>デコア二級建築士事務所</v>
      </c>
      <c r="G42" s="87" t="str">
        <f>IF(A42="","",VLOOKUP(A42,名簿掲載情報!A:M,7))</f>
        <v>福山市神辺町道上1360-7</v>
      </c>
      <c r="H42" s="87" t="str">
        <f>IF(A42="","",VLOOKUP(A42,名簿掲載情報!A:M,8))</f>
        <v>（084）963-1250</v>
      </c>
      <c r="I42" s="87" t="str">
        <f>IF(A42="","",VLOOKUP(A42,名簿掲載情報!A:M,9))</f>
        <v>（084）963-1270</v>
      </c>
    </row>
    <row r="43" spans="1:9" ht="30" customHeight="1" x14ac:dyDescent="0.2">
      <c r="A43" s="89">
        <f>IF(COUNTA(名簿掲載情報!$A$18:$A$981)&lt;=A42,"",A42+1)</f>
        <v>40</v>
      </c>
      <c r="B43" s="87" t="str">
        <f>IF(A43="","",VLOOKUP(A43,名簿掲載情報!A:M,4))</f>
        <v>22－134</v>
      </c>
      <c r="C43" s="87" t="str">
        <f>IF(A43="","",VLOOKUP(A43,名簿掲載情報!A:M,5))</f>
        <v>川口　真也</v>
      </c>
      <c r="D43" s="87" t="str">
        <f>IF(A43="","",LEFT(VLOOKUP(A43,名簿掲載情報!A:M,11),2))</f>
        <v>2級</v>
      </c>
      <c r="E43" s="87" t="str">
        <f>IF(A43="","",VLOOKUP(A43,名簿掲載情報!A:M,12))</f>
        <v>福岡県知事登録　
第　29566　号</v>
      </c>
      <c r="F43" s="87" t="str">
        <f>IF(A43="","",VLOOKUP(A43,名簿掲載情報!A:M,6))</f>
        <v>有限会社リニューアル仁設計事務所</v>
      </c>
      <c r="G43" s="87" t="str">
        <f>IF(A43="","",VLOOKUP(A43,名簿掲載情報!A:M,7))</f>
        <v>福山市東深津町三丁目12-10</v>
      </c>
      <c r="H43" s="87" t="str">
        <f>IF(A43="","",VLOOKUP(A43,名簿掲載情報!A:M,8))</f>
        <v>（084）973-6245</v>
      </c>
      <c r="I43" s="87" t="str">
        <f>IF(A43="","",VLOOKUP(A43,名簿掲載情報!A:M,9))</f>
        <v>（084）973-6235</v>
      </c>
    </row>
    <row r="44" spans="1:9" ht="30" customHeight="1" x14ac:dyDescent="0.2">
      <c r="A44" s="89">
        <f>IF(COUNTA(名簿掲載情報!$A$18:$A$981)&lt;=A43,"",A43+1)</f>
        <v>41</v>
      </c>
      <c r="B44" s="87" t="str">
        <f>IF(A44="","",VLOOKUP(A44,名簿掲載情報!A:M,4))</f>
        <v>23－135</v>
      </c>
      <c r="C44" s="87" t="str">
        <f>IF(A44="","",VLOOKUP(A44,名簿掲載情報!A:M,5))</f>
        <v>山﨑　隆史</v>
      </c>
      <c r="D44" s="87" t="str">
        <f>IF(A44="","",LEFT(VLOOKUP(A44,名簿掲載情報!A:M,11),2))</f>
        <v>2級</v>
      </c>
      <c r="E44" s="87" t="str">
        <f>IF(A44="","",VLOOKUP(A44,名簿掲載情報!A:M,12))</f>
        <v>大阪府知事登録　
第　44663　号</v>
      </c>
      <c r="F44" s="87" t="str">
        <f>IF(A44="","",VLOOKUP(A44,名簿掲載情報!A:M,6))</f>
        <v>株式会社髙橋デザイン建築事務所</v>
      </c>
      <c r="G44" s="87" t="str">
        <f>IF(A44="","",VLOOKUP(A44,名簿掲載情報!A:M,7))</f>
        <v>福山市南蔵王町3丁目10-30</v>
      </c>
      <c r="H44" s="87" t="str">
        <f>IF(A44="","",VLOOKUP(A44,名簿掲載情報!A:M,8))</f>
        <v>（084）944-8211</v>
      </c>
      <c r="I44" s="87" t="str">
        <f>IF(A44="","",VLOOKUP(A44,名簿掲載情報!A:M,9))</f>
        <v>（084）944-8212</v>
      </c>
    </row>
    <row r="45" spans="1:9" ht="30" customHeight="1" x14ac:dyDescent="0.2">
      <c r="A45" s="89">
        <f>IF(COUNTA(名簿掲載情報!$A$18:$A$981)&lt;=A44,"",A44+1)</f>
        <v>42</v>
      </c>
      <c r="B45" s="87" t="str">
        <f>IF(A45="","",VLOOKUP(A45,名簿掲載情報!A:M,4))</f>
        <v>23－136</v>
      </c>
      <c r="C45" s="87" t="str">
        <f>IF(A45="","",VLOOKUP(A45,名簿掲載情報!A:M,5))</f>
        <v>槙原　岩春</v>
      </c>
      <c r="D45" s="87" t="str">
        <f>IF(A45="","",LEFT(VLOOKUP(A45,名簿掲載情報!A:M,11),2))</f>
        <v>1級</v>
      </c>
      <c r="E45" s="87" t="str">
        <f>IF(A45="","",VLOOKUP(A45,名簿掲載情報!A:M,12))</f>
        <v>大臣登録　
第　211445　号</v>
      </c>
      <c r="F45" s="87" t="str">
        <f>IF(A45="","",VLOOKUP(A45,名簿掲載情報!A:M,6))</f>
        <v>槙原建設株式会社一級建築士事務所</v>
      </c>
      <c r="G45" s="87" t="str">
        <f>IF(A45="","",VLOOKUP(A45,名簿掲載情報!A:M,7))</f>
        <v>府中市高木町1575</v>
      </c>
      <c r="H45" s="87" t="str">
        <f>IF(A45="","",VLOOKUP(A45,名簿掲載情報!A:M,8))</f>
        <v>（0847）45-5250</v>
      </c>
      <c r="I45" s="87" t="str">
        <f>IF(A45="","",VLOOKUP(A45,名簿掲載情報!A:M,9))</f>
        <v>（0847）45-5650</v>
      </c>
    </row>
    <row r="46" spans="1:9" ht="30" customHeight="1" x14ac:dyDescent="0.2">
      <c r="A46" s="89">
        <f>IF(COUNTA(名簿掲載情報!$A$18:$A$981)&lt;=A45,"",A45+1)</f>
        <v>43</v>
      </c>
      <c r="B46" s="87" t="str">
        <f>IF(A46="","",VLOOKUP(A46,名簿掲載情報!A:M,4))</f>
        <v>23－139</v>
      </c>
      <c r="C46" s="87" t="str">
        <f>IF(A46="","",VLOOKUP(A46,名簿掲載情報!A:M,5))</f>
        <v>菅田　舜治</v>
      </c>
      <c r="D46" s="87" t="str">
        <f>IF(A46="","",LEFT(VLOOKUP(A46,名簿掲載情報!A:M,11),2))</f>
        <v>2級</v>
      </c>
      <c r="E46" s="87" t="str">
        <f>IF(A46="","",VLOOKUP(A46,名簿掲載情報!A:M,12))</f>
        <v>広島県知事登録　
第　11424　号</v>
      </c>
      <c r="F46" s="87" t="str">
        <f>IF(A46="","",VLOOKUP(A46,名簿掲載情報!A:M,6))</f>
        <v>有限会社菅田工務店二級建築士事務所</v>
      </c>
      <c r="G46" s="87" t="str">
        <f>IF(A46="","",VLOOKUP(A46,名簿掲載情報!A:M,7))</f>
        <v>福山市神辺町川南492-10</v>
      </c>
      <c r="H46" s="87" t="str">
        <f>IF(A46="","",VLOOKUP(A46,名簿掲載情報!A:M,8))</f>
        <v>（084）962-0800</v>
      </c>
      <c r="I46" s="87" t="str">
        <f>IF(A46="","",VLOOKUP(A46,名簿掲載情報!A:M,9))</f>
        <v>（084）962-0541</v>
      </c>
    </row>
    <row r="47" spans="1:9" ht="30" customHeight="1" x14ac:dyDescent="0.2">
      <c r="A47" s="89">
        <f>IF(COUNTA(名簿掲載情報!$A$18:$A$981)&lt;=A46,"",A46+1)</f>
        <v>44</v>
      </c>
      <c r="B47" s="87" t="str">
        <f>IF(A47="","",VLOOKUP(A47,名簿掲載情報!A:M,4))</f>
        <v>23－143</v>
      </c>
      <c r="C47" s="87" t="str">
        <f>IF(A47="","",VLOOKUP(A47,名簿掲載情報!A:M,5))</f>
        <v>髙橋　剛二</v>
      </c>
      <c r="D47" s="87" t="str">
        <f>IF(A47="","",LEFT(VLOOKUP(A47,名簿掲載情報!A:M,11),2))</f>
        <v>1級</v>
      </c>
      <c r="E47" s="87" t="str">
        <f>IF(A47="","",VLOOKUP(A47,名簿掲載情報!A:M,12))</f>
        <v>大臣登録　
第　196582　号</v>
      </c>
      <c r="F47" s="87" t="str">
        <f>IF(A47="","",VLOOKUP(A47,名簿掲載情報!A:M,6))</f>
        <v>株式会社髙橋デザイン建築事務所</v>
      </c>
      <c r="G47" s="87" t="str">
        <f>IF(A47="","",VLOOKUP(A47,名簿掲載情報!A:M,7))</f>
        <v>福山市南蔵王町三丁目10番30号</v>
      </c>
      <c r="H47" s="87" t="str">
        <f>IF(A47="","",VLOOKUP(A47,名簿掲載情報!A:M,8))</f>
        <v>（084）944-8211</v>
      </c>
      <c r="I47" s="87" t="str">
        <f>IF(A47="","",VLOOKUP(A47,名簿掲載情報!A:M,9))</f>
        <v>（084）944-8212</v>
      </c>
    </row>
    <row r="48" spans="1:9" ht="30" customHeight="1" x14ac:dyDescent="0.2">
      <c r="A48" s="89">
        <f>IF(COUNTA(名簿掲載情報!$A$18:$A$981)&lt;=A47,"",A47+1)</f>
        <v>45</v>
      </c>
      <c r="B48" s="87" t="str">
        <f>IF(A48="","",VLOOKUP(A48,名簿掲載情報!A:M,4))</f>
        <v>23－144</v>
      </c>
      <c r="C48" s="87" t="str">
        <f>IF(A48="","",VLOOKUP(A48,名簿掲載情報!A:M,5))</f>
        <v>山本　篤</v>
      </c>
      <c r="D48" s="87" t="str">
        <f>IF(A48="","",LEFT(VLOOKUP(A48,名簿掲載情報!A:M,11),2))</f>
        <v>1級</v>
      </c>
      <c r="E48" s="87" t="str">
        <f>IF(A48="","",VLOOKUP(A48,名簿掲載情報!A:M,12))</f>
        <v>大臣登録　
第　157713　号</v>
      </c>
      <c r="F48" s="87" t="str">
        <f>IF(A48="","",VLOOKUP(A48,名簿掲載情報!A:M,6))</f>
        <v>BSD山本一級建築士事務所</v>
      </c>
      <c r="G48" s="87" t="str">
        <f>IF(A48="","",VLOOKUP(A48,名簿掲載情報!A:M,7))</f>
        <v>福山市松永町五丁目15-16</v>
      </c>
      <c r="H48" s="87" t="str">
        <f>IF(A48="","",VLOOKUP(A48,名簿掲載情報!A:M,8))</f>
        <v>（084）933-4833</v>
      </c>
      <c r="I48" s="87" t="str">
        <f>IF(A48="","",VLOOKUP(A48,名簿掲載情報!A:M,9))</f>
        <v>（084）933-4833</v>
      </c>
    </row>
    <row r="49" spans="1:9" ht="30" customHeight="1" x14ac:dyDescent="0.2">
      <c r="A49" s="89">
        <f>IF(COUNTA(名簿掲載情報!$A$18:$A$981)&lt;=A48,"",A48+1)</f>
        <v>46</v>
      </c>
      <c r="B49" s="87" t="str">
        <f>IF(A49="","",VLOOKUP(A49,名簿掲載情報!A:M,4))</f>
        <v>23－145</v>
      </c>
      <c r="C49" s="87" t="str">
        <f>IF(A49="","",VLOOKUP(A49,名簿掲載情報!A:M,5))</f>
        <v>伊藤　真也</v>
      </c>
      <c r="D49" s="87" t="str">
        <f>IF(A49="","",LEFT(VLOOKUP(A49,名簿掲載情報!A:M,11),2))</f>
        <v>2級</v>
      </c>
      <c r="E49" s="87" t="str">
        <f>IF(A49="","",VLOOKUP(A49,名簿掲載情報!A:M,12))</f>
        <v>広島県知事登録　
第　16440　号</v>
      </c>
      <c r="F49" s="87" t="str">
        <f>IF(A49="","",VLOOKUP(A49,名簿掲載情報!A:M,6))</f>
        <v>輝洋建設株式会社一級建築士事務所</v>
      </c>
      <c r="G49" s="87" t="str">
        <f>IF(A49="","",VLOOKUP(A49,名簿掲載情報!A:M,7))</f>
        <v>福山市西新涯町二丁目6番19号</v>
      </c>
      <c r="H49" s="87" t="str">
        <f>IF(A49="","",VLOOKUP(A49,名簿掲載情報!A:M,8))</f>
        <v>（084）954-6336</v>
      </c>
      <c r="I49" s="87" t="str">
        <f>IF(A49="","",VLOOKUP(A49,名簿掲載情報!A:M,9))</f>
        <v>（084）954-7176</v>
      </c>
    </row>
    <row r="50" spans="1:9" ht="30" customHeight="1" x14ac:dyDescent="0.2">
      <c r="A50" s="89">
        <f>IF(COUNTA(名簿掲載情報!$A$18:$A$981)&lt;=A49,"",A49+1)</f>
        <v>47</v>
      </c>
      <c r="B50" s="87" t="str">
        <f>IF(A50="","",VLOOKUP(A50,名簿掲載情報!A:M,4))</f>
        <v>23－150</v>
      </c>
      <c r="C50" s="87" t="str">
        <f>IF(A50="","",VLOOKUP(A50,名簿掲載情報!A:M,5))</f>
        <v>亀山　哲</v>
      </c>
      <c r="D50" s="87" t="str">
        <f>IF(A50="","",LEFT(VLOOKUP(A50,名簿掲載情報!A:M,11),2))</f>
        <v>1級</v>
      </c>
      <c r="E50" s="87" t="str">
        <f>IF(A50="","",VLOOKUP(A50,名簿掲載情報!A:M,12))</f>
        <v>広島県知事登録　
第　323435　号</v>
      </c>
      <c r="F50" s="87" t="str">
        <f>IF(A50="","",VLOOKUP(A50,名簿掲載情報!A:M,6))</f>
        <v>株式会社武田組設計部</v>
      </c>
      <c r="G50" s="87" t="str">
        <f>IF(A50="","",VLOOKUP(A50,名簿掲載情報!A:M,7))</f>
        <v>福山市三吉町五丁目7番24号</v>
      </c>
      <c r="H50" s="87" t="str">
        <f>IF(A50="","",VLOOKUP(A50,名簿掲載情報!A:M,8))</f>
        <v>（084）932-3300</v>
      </c>
      <c r="I50" s="87" t="str">
        <f>IF(A50="","",VLOOKUP(A50,名簿掲載情報!A:M,9))</f>
        <v>（084）922-2464</v>
      </c>
    </row>
    <row r="51" spans="1:9" ht="30" customHeight="1" x14ac:dyDescent="0.2">
      <c r="A51" s="89">
        <f>IF(COUNTA(名簿掲載情報!$A$18:$A$981)&lt;=A50,"",A50+1)</f>
        <v>48</v>
      </c>
      <c r="B51" s="87" t="str">
        <f>IF(A51="","",VLOOKUP(A51,名簿掲載情報!A:M,4))</f>
        <v>23－161</v>
      </c>
      <c r="C51" s="87" t="str">
        <f>IF(A51="","",VLOOKUP(A51,名簿掲載情報!A:M,5))</f>
        <v>要福地　広和</v>
      </c>
      <c r="D51" s="87" t="str">
        <f>IF(A51="","",LEFT(VLOOKUP(A51,名簿掲載情報!A:M,11),2))</f>
        <v>2級</v>
      </c>
      <c r="E51" s="87" t="str">
        <f>IF(A51="","",VLOOKUP(A51,名簿掲載情報!A:M,12))</f>
        <v>広島県知事登録　
第　15544　号</v>
      </c>
      <c r="F51" s="87" t="str">
        <f>IF(A51="","",VLOOKUP(A51,名簿掲載情報!A:M,6))</f>
        <v>株式会社要工務店二級建築士事務所</v>
      </c>
      <c r="G51" s="87" t="str">
        <f>IF(A51="","",VLOOKUP(A51,名簿掲載情報!A:M,7))</f>
        <v>福山市御門町一丁目11番21号</v>
      </c>
      <c r="H51" s="87" t="str">
        <f>IF(A51="","",VLOOKUP(A51,名簿掲載情報!A:M,8))</f>
        <v>（084）924-5608</v>
      </c>
      <c r="I51" s="87" t="str">
        <f>IF(A51="","",VLOOKUP(A51,名簿掲載情報!A:M,9))</f>
        <v>（084）923-6860</v>
      </c>
    </row>
    <row r="52" spans="1:9" ht="30" customHeight="1" x14ac:dyDescent="0.2">
      <c r="A52" s="89">
        <f>IF(COUNTA(名簿掲載情報!$A$18:$A$981)&lt;=A51,"",A51+1)</f>
        <v>49</v>
      </c>
      <c r="B52" s="87" t="str">
        <f>IF(A52="","",VLOOKUP(A52,名簿掲載情報!A:M,4))</f>
        <v>23－162</v>
      </c>
      <c r="C52" s="87" t="str">
        <f>IF(A52="","",VLOOKUP(A52,名簿掲載情報!A:M,5))</f>
        <v>澤田　力</v>
      </c>
      <c r="D52" s="87" t="str">
        <f>IF(A52="","",LEFT(VLOOKUP(A52,名簿掲載情報!A:M,11),2))</f>
        <v>1級</v>
      </c>
      <c r="E52" s="87" t="str">
        <f>IF(A52="","",VLOOKUP(A52,名簿掲載情報!A:M,12))</f>
        <v>大臣登録　
第　327211　号</v>
      </c>
      <c r="F52" s="87" t="str">
        <f>IF(A52="","",VLOOKUP(A52,名簿掲載情報!A:M,6))</f>
        <v>株式会社武田組設計部</v>
      </c>
      <c r="G52" s="87" t="str">
        <f>IF(A52="","",VLOOKUP(A52,名簿掲載情報!A:M,7))</f>
        <v>福山市三吉町五丁目7番24号</v>
      </c>
      <c r="H52" s="87" t="str">
        <f>IF(A52="","",VLOOKUP(A52,名簿掲載情報!A:M,8))</f>
        <v>（084）932-3300</v>
      </c>
      <c r="I52" s="87" t="str">
        <f>IF(A52="","",VLOOKUP(A52,名簿掲載情報!A:M,9))</f>
        <v>（084）922-2464</v>
      </c>
    </row>
    <row r="53" spans="1:9" ht="30" customHeight="1" x14ac:dyDescent="0.2">
      <c r="A53" s="89">
        <f>IF(COUNTA(名簿掲載情報!$A$18:$A$981)&lt;=A52,"",A52+1)</f>
        <v>50</v>
      </c>
      <c r="B53" s="87" t="str">
        <f>IF(A53="","",VLOOKUP(A53,名簿掲載情報!A:M,4))</f>
        <v>23－165</v>
      </c>
      <c r="C53" s="87" t="str">
        <f>IF(A53="","",VLOOKUP(A53,名簿掲載情報!A:M,5))</f>
        <v>的場　公利</v>
      </c>
      <c r="D53" s="87" t="str">
        <f>IF(A53="","",LEFT(VLOOKUP(A53,名簿掲載情報!A:M,11),2))</f>
        <v>2級</v>
      </c>
      <c r="E53" s="87" t="str">
        <f>IF(A53="","",VLOOKUP(A53,名簿掲載情報!A:M,12))</f>
        <v>兵庫県知事登録　
第　阪神2115　号</v>
      </c>
      <c r="F53" s="87" t="str">
        <f>IF(A53="","",VLOOKUP(A53,名簿掲載情報!A:M,6))</f>
        <v>ハウスファクトリー株式会社建築設計事務所</v>
      </c>
      <c r="G53" s="87" t="str">
        <f>IF(A53="","",VLOOKUP(A53,名簿掲載情報!A:M,7))</f>
        <v>福山市新涯町一丁目40-14</v>
      </c>
      <c r="H53" s="87" t="str">
        <f>IF(A53="","",VLOOKUP(A53,名簿掲載情報!A:M,8))</f>
        <v>（084）999-0067</v>
      </c>
      <c r="I53" s="87" t="str">
        <f>IF(A53="","",VLOOKUP(A53,名簿掲載情報!A:M,9))</f>
        <v>（084）999-0068</v>
      </c>
    </row>
    <row r="54" spans="1:9" ht="30" customHeight="1" x14ac:dyDescent="0.2">
      <c r="A54" s="89">
        <f>IF(COUNTA(名簿掲載情報!$A$18:$A$981)&lt;=A53,"",A53+1)</f>
        <v>51</v>
      </c>
      <c r="B54" s="87" t="str">
        <f>IF(A54="","",VLOOKUP(A54,名簿掲載情報!A:M,4))</f>
        <v>23－166</v>
      </c>
      <c r="C54" s="87" t="str">
        <f>IF(A54="","",VLOOKUP(A54,名簿掲載情報!A:M,5))</f>
        <v>坂本　嘉孝</v>
      </c>
      <c r="D54" s="87" t="str">
        <f>IF(A54="","",LEFT(VLOOKUP(A54,名簿掲載情報!A:M,11),2))</f>
        <v>2級</v>
      </c>
      <c r="E54" s="87" t="str">
        <f>IF(A54="","",VLOOKUP(A54,名簿掲載情報!A:M,12))</f>
        <v>広島県知事登録　
第　16979　号</v>
      </c>
      <c r="F54" s="87" t="str">
        <f>IF(A54="","",VLOOKUP(A54,名簿掲載情報!A:M,6))</f>
        <v>株式会社坂本工務店一級建築設計事務所</v>
      </c>
      <c r="G54" s="87" t="str">
        <f>IF(A54="","",VLOOKUP(A54,名簿掲載情報!A:M,7))</f>
        <v>福山市花園町一丁目1番27号</v>
      </c>
      <c r="H54" s="87" t="str">
        <f>IF(A54="","",VLOOKUP(A54,名簿掲載情報!A:M,8))</f>
        <v>（084）932-1794</v>
      </c>
      <c r="I54" s="87" t="str">
        <f>IF(A54="","",VLOOKUP(A54,名簿掲載情報!A:M,9))</f>
        <v>（084）925-2335</v>
      </c>
    </row>
    <row r="55" spans="1:9" ht="30" customHeight="1" x14ac:dyDescent="0.2">
      <c r="A55" s="89">
        <f>IF(COUNTA(名簿掲載情報!$A$18:$A$981)&lt;=A54,"",A54+1)</f>
        <v>52</v>
      </c>
      <c r="B55" s="87" t="str">
        <f>IF(A55="","",VLOOKUP(A55,名簿掲載情報!A:M,4))</f>
        <v>23－167</v>
      </c>
      <c r="C55" s="87" t="str">
        <f>IF(A55="","",VLOOKUP(A55,名簿掲載情報!A:M,5))</f>
        <v xml:space="preserve">池　宜道 </v>
      </c>
      <c r="D55" s="87" t="str">
        <f>IF(A55="","",LEFT(VLOOKUP(A55,名簿掲載情報!A:M,11),2))</f>
        <v>1級</v>
      </c>
      <c r="E55" s="87" t="str">
        <f>IF(A55="","",VLOOKUP(A55,名簿掲載情報!A:M,12))</f>
        <v>大臣登録　
第　151608　号</v>
      </c>
      <c r="F55" s="87" t="str">
        <f>IF(A55="","",VLOOKUP(A55,名簿掲載情報!A:M,6))</f>
        <v xml:space="preserve">一級建築士事務所株式会社いけ設計 </v>
      </c>
      <c r="G55" s="87" t="str">
        <f>IF(A55="","",VLOOKUP(A55,名簿掲載情報!A:M,7))</f>
        <v>岡山県井原市大江町2738番地16</v>
      </c>
      <c r="H55" s="87" t="str">
        <f>IF(A55="","",VLOOKUP(A55,名簿掲載情報!A:M,8))</f>
        <v>（0866）67-9066</v>
      </c>
      <c r="I55" s="87" t="str">
        <f>IF(A55="","",VLOOKUP(A55,名簿掲載情報!A:M,9))</f>
        <v>（0866）67-9067</v>
      </c>
    </row>
    <row r="56" spans="1:9" ht="30" customHeight="1" x14ac:dyDescent="0.2">
      <c r="A56" s="89">
        <f>IF(COUNTA(名簿掲載情報!$A$18:$A$981)&lt;=A55,"",A55+1)</f>
        <v>53</v>
      </c>
      <c r="B56" s="87" t="str">
        <f>IF(A56="","",VLOOKUP(A56,名簿掲載情報!A:M,4))</f>
        <v>23－168</v>
      </c>
      <c r="C56" s="87" t="str">
        <f>IF(A56="","",VLOOKUP(A56,名簿掲載情報!A:M,5))</f>
        <v>池　陽平</v>
      </c>
      <c r="D56" s="87" t="str">
        <f>IF(A56="","",LEFT(VLOOKUP(A56,名簿掲載情報!A:M,11),2))</f>
        <v>2級</v>
      </c>
      <c r="E56" s="87" t="str">
        <f>IF(A56="","",VLOOKUP(A56,名簿掲載情報!A:M,12))</f>
        <v>岡山県知事登録　
第　10975　号</v>
      </c>
      <c r="F56" s="87" t="str">
        <f>IF(A56="","",VLOOKUP(A56,名簿掲載情報!A:M,6))</f>
        <v xml:space="preserve">一級建築士事務所株式会社いけ設計 </v>
      </c>
      <c r="G56" s="87" t="str">
        <f>IF(A56="","",VLOOKUP(A56,名簿掲載情報!A:M,7))</f>
        <v>岡山県井原市大江町2738番地16</v>
      </c>
      <c r="H56" s="87" t="str">
        <f>IF(A56="","",VLOOKUP(A56,名簿掲載情報!A:M,8))</f>
        <v>（0866）67-9066</v>
      </c>
      <c r="I56" s="87" t="str">
        <f>IF(A56="","",VLOOKUP(A56,名簿掲載情報!A:M,9))</f>
        <v>（0866）67-9067</v>
      </c>
    </row>
    <row r="57" spans="1:9" ht="30" customHeight="1" x14ac:dyDescent="0.2">
      <c r="A57" s="89">
        <f>IF(COUNTA(名簿掲載情報!$A$18:$A$981)&lt;=A56,"",A56+1)</f>
        <v>54</v>
      </c>
      <c r="B57" s="87" t="str">
        <f>IF(A57="","",VLOOKUP(A57,名簿掲載情報!A:M,4))</f>
        <v>23－169</v>
      </c>
      <c r="C57" s="87" t="str">
        <f>IF(A57="","",VLOOKUP(A57,名簿掲載情報!A:M,5))</f>
        <v>小林　由枝</v>
      </c>
      <c r="D57" s="87" t="str">
        <f>IF(A57="","",LEFT(VLOOKUP(A57,名簿掲載情報!A:M,11),2))</f>
        <v>2級</v>
      </c>
      <c r="E57" s="87" t="str">
        <f>IF(A57="","",VLOOKUP(A57,名簿掲載情報!A:M,12))</f>
        <v>広島県知事登録　
第　18215　号</v>
      </c>
      <c r="F57" s="87" t="str">
        <f>IF(A57="","",VLOOKUP(A57,名簿掲載情報!A:M,6))</f>
        <v>株式会社武田組設計部</v>
      </c>
      <c r="G57" s="87" t="str">
        <f>IF(A57="","",VLOOKUP(A57,名簿掲載情報!A:M,7))</f>
        <v>福山市三吉町五丁目7番24号</v>
      </c>
      <c r="H57" s="87" t="str">
        <f>IF(A57="","",VLOOKUP(A57,名簿掲載情報!A:M,8))</f>
        <v>（084）932-3300</v>
      </c>
      <c r="I57" s="87" t="str">
        <f>IF(A57="","",VLOOKUP(A57,名簿掲載情報!A:M,9))</f>
        <v>（084）922-2464</v>
      </c>
    </row>
    <row r="58" spans="1:9" ht="30" customHeight="1" x14ac:dyDescent="0.2">
      <c r="A58" s="89">
        <f>IF(COUNTA(名簿掲載情報!$A$18:$A$981)&lt;=A57,"",A57+1)</f>
        <v>55</v>
      </c>
      <c r="B58" s="87" t="str">
        <f>IF(A58="","",VLOOKUP(A58,名簿掲載情報!A:M,4))</f>
        <v>23－170</v>
      </c>
      <c r="C58" s="87" t="str">
        <f>IF(A58="","",VLOOKUP(A58,名簿掲載情報!A:M,5))</f>
        <v>松浦　信幸</v>
      </c>
      <c r="D58" s="87" t="str">
        <f>IF(A58="","",LEFT(VLOOKUP(A58,名簿掲載情報!A:M,11),2))</f>
        <v>1級</v>
      </c>
      <c r="E58" s="87" t="str">
        <f>IF(A58="","",VLOOKUP(A58,名簿掲載情報!A:M,12))</f>
        <v>大臣登録　
第　176414　号</v>
      </c>
      <c r="F58" s="87" t="str">
        <f>IF(A58="","",VLOOKUP(A58,名簿掲載情報!A:M,6))</f>
        <v>SYN建築計画一級建築士事務所</v>
      </c>
      <c r="G58" s="87" t="str">
        <f>IF(A58="","",VLOOKUP(A58,名簿掲載情報!A:M,7))</f>
        <v>福山市霞町一丁目8-15　KASUMI　BLDG　4F</v>
      </c>
      <c r="H58" s="87" t="str">
        <f>IF(A58="","",VLOOKUP(A58,名簿掲載情報!A:M,8))</f>
        <v>（084）983-0630</v>
      </c>
      <c r="I58" s="87" t="str">
        <f>IF(A58="","",VLOOKUP(A58,名簿掲載情報!A:M,9))</f>
        <v>（084）983-0631</v>
      </c>
    </row>
    <row r="59" spans="1:9" ht="30" customHeight="1" x14ac:dyDescent="0.2">
      <c r="A59" s="89">
        <f>IF(COUNTA(名簿掲載情報!$A$18:$A$981)&lt;=A58,"",A58+1)</f>
        <v>56</v>
      </c>
      <c r="B59" s="87" t="str">
        <f>IF(A59="","",VLOOKUP(A59,名簿掲載情報!A:M,4))</f>
        <v>24－171</v>
      </c>
      <c r="C59" s="87" t="str">
        <f>IF(A59="","",VLOOKUP(A59,名簿掲載情報!A:M,5))</f>
        <v>清水　栄治</v>
      </c>
      <c r="D59" s="87" t="str">
        <f>IF(A59="","",LEFT(VLOOKUP(A59,名簿掲載情報!A:M,11),2))</f>
        <v>1級</v>
      </c>
      <c r="E59" s="87" t="str">
        <f>IF(A59="","",VLOOKUP(A59,名簿掲載情報!A:M,12))</f>
        <v>大臣登録　
第　292237　号</v>
      </c>
      <c r="F59" s="87" t="str">
        <f>IF(A59="","",VLOOKUP(A59,名簿掲載情報!A:M,6))</f>
        <v>住友林業ホームテック株式会社　福山支店　一級建築士事務所</v>
      </c>
      <c r="G59" s="87" t="str">
        <f>IF(A59="","",VLOOKUP(A59,名簿掲載情報!A:M,7))</f>
        <v>福山市南蔵王町1-6-19　3階</v>
      </c>
      <c r="H59" s="87" t="str">
        <f>IF(A59="","",VLOOKUP(A59,名簿掲載情報!A:M,8))</f>
        <v>（084）932-1722</v>
      </c>
      <c r="I59" s="87" t="str">
        <f>IF(A59="","",VLOOKUP(A59,名簿掲載情報!A:M,9))</f>
        <v>（084）983-0631</v>
      </c>
    </row>
    <row r="60" spans="1:9" ht="30" customHeight="1" x14ac:dyDescent="0.2">
      <c r="A60" s="89">
        <f>IF(COUNTA(名簿掲載情報!$A$18:$A$981)&lt;=A59,"",A59+1)</f>
        <v>57</v>
      </c>
      <c r="B60" s="87" t="str">
        <f>IF(A60="","",VLOOKUP(A60,名簿掲載情報!A:M,4))</f>
        <v>24－172</v>
      </c>
      <c r="C60" s="87" t="str">
        <f>IF(A60="","",VLOOKUP(A60,名簿掲載情報!A:M,5))</f>
        <v>井手野　尚弘</v>
      </c>
      <c r="D60" s="87" t="str">
        <f>IF(A60="","",LEFT(VLOOKUP(A60,名簿掲載情報!A:M,11),2))</f>
        <v>2級</v>
      </c>
      <c r="E60" s="87" t="str">
        <f>IF(A60="","",VLOOKUP(A60,名簿掲載情報!A:M,12))</f>
        <v>広島県知事登録　
第　17975　号</v>
      </c>
      <c r="F60" s="87" t="str">
        <f>IF(A60="","",VLOOKUP(A60,名簿掲載情報!A:M,6))</f>
        <v>三島ホーム株式会社一級建築士事務所</v>
      </c>
      <c r="G60" s="87" t="str">
        <f>IF(A60="","",VLOOKUP(A60,名簿掲載情報!A:M,7))</f>
        <v>福山市駅家町万能倉1295番1</v>
      </c>
      <c r="H60" s="87" t="str">
        <f>IF(A60="","",VLOOKUP(A60,名簿掲載情報!A:M,8))</f>
        <v>（084）932-1722</v>
      </c>
      <c r="I60" s="87" t="str">
        <f>IF(A60="","",VLOOKUP(A60,名簿掲載情報!A:M,9))</f>
        <v>（084）976-1536</v>
      </c>
    </row>
    <row r="61" spans="1:9" ht="30" customHeight="1" x14ac:dyDescent="0.2">
      <c r="A61" s="89">
        <f>IF(COUNTA(名簿掲載情報!$A$18:$A$981)&lt;=A60,"",A60+1)</f>
        <v>58</v>
      </c>
      <c r="B61" s="87" t="str">
        <f>IF(A61="","",VLOOKUP(A61,名簿掲載情報!A:M,4))</f>
        <v>24－173</v>
      </c>
      <c r="C61" s="87" t="str">
        <f>IF(A61="","",VLOOKUP(A61,名簿掲載情報!A:M,5))</f>
        <v>山路　範幸</v>
      </c>
      <c r="D61" s="87" t="str">
        <f>IF(A61="","",LEFT(VLOOKUP(A61,名簿掲載情報!A:M,11),2))</f>
        <v>1級</v>
      </c>
      <c r="E61" s="87" t="str">
        <f>IF(A61="","",VLOOKUP(A61,名簿掲載情報!A:M,12))</f>
        <v>大臣登録　
第　162142　号</v>
      </c>
      <c r="F61" s="87" t="str">
        <f>IF(A61="","",VLOOKUP(A61,名簿掲載情報!A:M,6))</f>
        <v>一級建築士事務所せたがやアートビレッジ</v>
      </c>
      <c r="G61" s="87" t="str">
        <f>IF(A61="","",VLOOKUP(A61,名簿掲載情報!A:M,7))</f>
        <v>東京都世田谷区上北沢1-20-14</v>
      </c>
      <c r="H61" s="87" t="str">
        <f>IF(A61="","",VLOOKUP(A61,名簿掲載情報!A:M,8))</f>
        <v>（070）5587-0849</v>
      </c>
      <c r="I61" s="87" t="str">
        <f>IF(A61="","",VLOOKUP(A61,名簿掲載情報!A:M,9))</f>
        <v>-</v>
      </c>
    </row>
    <row r="62" spans="1:9" ht="30" customHeight="1" x14ac:dyDescent="0.2">
      <c r="A62" s="89">
        <f>IF(COUNTA(名簿掲載情報!$A$18:$A$981)&lt;=A61,"",A61+1)</f>
        <v>59</v>
      </c>
      <c r="B62" s="87" t="str">
        <f>IF(A62="","",VLOOKUP(A62,名簿掲載情報!A:M,4))</f>
        <v>24－174</v>
      </c>
      <c r="C62" s="87" t="str">
        <f>IF(A62="","",VLOOKUP(A62,名簿掲載情報!A:M,5))</f>
        <v>坂本　悠起</v>
      </c>
      <c r="D62" s="87" t="str">
        <f>IF(A62="","",LEFT(VLOOKUP(A62,名簿掲載情報!A:M,11),2))</f>
        <v>1級</v>
      </c>
      <c r="E62" s="87" t="str">
        <f>IF(A62="","",VLOOKUP(A62,名簿掲載情報!A:M,12))</f>
        <v>大臣登録　
第　389731　号</v>
      </c>
      <c r="F62" s="87" t="str">
        <f>IF(A62="","",VLOOKUP(A62,名簿掲載情報!A:M,6))</f>
        <v>有限会社建築工房さかもと　一級建築士事務所</v>
      </c>
      <c r="G62" s="87" t="str">
        <f>IF(A62="","",VLOOKUP(A62,名簿掲載情報!A:M,7))</f>
        <v>福山市大門町5-26-11</v>
      </c>
      <c r="H62" s="87" t="str">
        <f>IF(A62="","",VLOOKUP(A62,名簿掲載情報!A:M,8))</f>
        <v>（084）940-6252</v>
      </c>
      <c r="I62" s="87" t="str">
        <f>IF(A62="","",VLOOKUP(A62,名簿掲載情報!A:M,9))</f>
        <v>（084）940-6290</v>
      </c>
    </row>
    <row r="63" spans="1:9" ht="30" customHeight="1" x14ac:dyDescent="0.2">
      <c r="A63" s="89">
        <f>IF(COUNTA(名簿掲載情報!$A$18:$A$981)&lt;=A62,"",A62+1)</f>
        <v>60</v>
      </c>
      <c r="B63" s="87" t="str">
        <f>IF(A63="","",VLOOKUP(A63,名簿掲載情報!A:M,4))</f>
        <v>24－175</v>
      </c>
      <c r="C63" s="87" t="str">
        <f>IF(A63="","",VLOOKUP(A63,名簿掲載情報!A:M,5))</f>
        <v>松井　俊就</v>
      </c>
      <c r="D63" s="87" t="str">
        <f>IF(A63="","",LEFT(VLOOKUP(A63,名簿掲載情報!A:M,11),2))</f>
        <v>1級</v>
      </c>
      <c r="E63" s="87" t="str">
        <f>IF(A63="","",VLOOKUP(A63,名簿掲載情報!A:M,12))</f>
        <v>大臣登録　
第　293833　号</v>
      </c>
      <c r="F63" s="87" t="str">
        <f>IF(A63="","",VLOOKUP(A63,名簿掲載情報!A:M,6))</f>
        <v>ジオ・プラン株式会社一級建築士事務所</v>
      </c>
      <c r="G63" s="87" t="str">
        <f>IF(A63="","",VLOOKUP(A63,名簿掲載情報!A:M,7))</f>
        <v>福山市引野町5-3-25</v>
      </c>
      <c r="H63" s="87" t="str">
        <f>IF(A63="","",VLOOKUP(A63,名簿掲載情報!A:M,8))</f>
        <v>（084）982-9922</v>
      </c>
      <c r="I63" s="87" t="str">
        <f>IF(A63="","",VLOOKUP(A63,名簿掲載情報!A:M,9))</f>
        <v>（084）982-9983</v>
      </c>
    </row>
    <row r="64" spans="1:9" ht="30" customHeight="1" x14ac:dyDescent="0.2">
      <c r="A64" s="89">
        <f>IF(COUNTA(名簿掲載情報!$A$18:$A$981)&lt;=A63,"",A63+1)</f>
        <v>61</v>
      </c>
      <c r="B64" s="87" t="str">
        <f>IF(A64="","",VLOOKUP(A64,名簿掲載情報!A:M,4))</f>
        <v>24－176</v>
      </c>
      <c r="C64" s="87" t="str">
        <f>IF(A64="","",VLOOKUP(A64,名簿掲載情報!A:M,5))</f>
        <v>前岡　正伸</v>
      </c>
      <c r="D64" s="87" t="str">
        <f>IF(A64="","",LEFT(VLOOKUP(A64,名簿掲載情報!A:M,11),2))</f>
        <v>1級</v>
      </c>
      <c r="E64" s="87" t="str">
        <f>IF(A64="","",VLOOKUP(A64,名簿掲載情報!A:M,12))</f>
        <v>大臣登録　
第　234595　号</v>
      </c>
      <c r="F64" s="87" t="str">
        <f>IF(A64="","",VLOOKUP(A64,名簿掲載情報!A:M,6))</f>
        <v>協同組合　建築設計団ＳＯＵ間</v>
      </c>
      <c r="G64" s="87" t="str">
        <f>IF(A64="","",VLOOKUP(A64,名簿掲載情報!A:M,7))</f>
        <v>広島県広島市安佐南区長束五丁目33番19号</v>
      </c>
      <c r="H64" s="87" t="str">
        <f>IF(A64="","",VLOOKUP(A64,名簿掲載情報!A:M,8))</f>
        <v>（090）8066-5006</v>
      </c>
      <c r="I64" s="87" t="str">
        <f>IF(A64="","",VLOOKUP(A64,名簿掲載情報!A:M,9))</f>
        <v>（082）343-1007</v>
      </c>
    </row>
    <row r="65" spans="1:9" ht="30" customHeight="1" x14ac:dyDescent="0.2">
      <c r="A65" s="89">
        <f>IF(COUNTA(名簿掲載情報!$A$18:$A$981)&lt;=A64,"",A64+1)</f>
        <v>62</v>
      </c>
      <c r="B65" s="87" t="str">
        <f>IF(A65="","",VLOOKUP(A65,名簿掲載情報!A:M,4))</f>
        <v>24－177</v>
      </c>
      <c r="C65" s="87" t="str">
        <f>IF(A65="","",VLOOKUP(A65,名簿掲載情報!A:M,5))</f>
        <v>大橋　修</v>
      </c>
      <c r="D65" s="87" t="str">
        <f>IF(A65="","",LEFT(VLOOKUP(A65,名簿掲載情報!A:M,11),2))</f>
        <v>2級</v>
      </c>
      <c r="E65" s="87" t="str">
        <f>IF(A65="","",VLOOKUP(A65,名簿掲載情報!A:M,12))</f>
        <v>岡山県知事登録　
第　12487　号</v>
      </c>
      <c r="F65" s="87" t="str">
        <f>IF(A65="","",VLOOKUP(A65,名簿掲載情報!A:M,6))</f>
        <v>三島ホーム株式会社１級建築士事務所</v>
      </c>
      <c r="G65" s="87" t="str">
        <f>IF(A65="","",VLOOKUP(A65,名簿掲載情報!A:M,7))</f>
        <v>福山市駅家町万能倉1295-1</v>
      </c>
      <c r="H65" s="87" t="str">
        <f>IF(A65="","",VLOOKUP(A65,名簿掲載情報!A:M,8))</f>
        <v>（084）976-1536</v>
      </c>
      <c r="I65" s="87" t="str">
        <f>IF(A65="","",VLOOKUP(A65,名簿掲載情報!A:M,9))</f>
        <v>（084）976-8889</v>
      </c>
    </row>
    <row r="66" spans="1:9" ht="30" customHeight="1" x14ac:dyDescent="0.2">
      <c r="A66" s="89">
        <f>IF(COUNTA(名簿掲載情報!$A$18:$A$981)&lt;=A65,"",A65+1)</f>
        <v>63</v>
      </c>
      <c r="B66" s="87" t="str">
        <f>IF(A66="","",VLOOKUP(A66,名簿掲載情報!A:M,4))</f>
        <v>24－178</v>
      </c>
      <c r="C66" s="87" t="str">
        <f>IF(A66="","",VLOOKUP(A66,名簿掲載情報!A:M,5))</f>
        <v>平田　淳史</v>
      </c>
      <c r="D66" s="87" t="str">
        <f>IF(A66="","",LEFT(VLOOKUP(A66,名簿掲載情報!A:M,11),2))</f>
        <v>2級</v>
      </c>
      <c r="E66" s="87" t="str">
        <f>IF(A66="","",VLOOKUP(A66,名簿掲載情報!A:M,12))</f>
        <v>広島県知事登録
第　17113　号</v>
      </c>
      <c r="F66" s="87" t="str">
        <f>IF(A66="","",VLOOKUP(A66,名簿掲載情報!A:M,6))</f>
        <v>建築工房ヒラタ　二級建築士事務所</v>
      </c>
      <c r="G66" s="87" t="str">
        <f>IF(A66="","",VLOOKUP(A66,名簿掲載情報!A:M,7))</f>
        <v>広島県府中市高木町1066-4</v>
      </c>
      <c r="H66" s="87" t="str">
        <f>IF(A66="","",VLOOKUP(A66,名簿掲載情報!A:M,8))</f>
        <v>（090）5708-6794</v>
      </c>
      <c r="I66" s="87" t="str">
        <f>IF(A66="","",VLOOKUP(A66,名簿掲載情報!A:M,9))</f>
        <v>（084）745-7984</v>
      </c>
    </row>
    <row r="67" spans="1:9" ht="30" customHeight="1" x14ac:dyDescent="0.2">
      <c r="A67" s="89">
        <f>IF(COUNTA(名簿掲載情報!$A$18:$A$981)&lt;=A66,"",A66+1)</f>
        <v>64</v>
      </c>
      <c r="B67" s="87" t="str">
        <f>IF(A67="","",VLOOKUP(A67,名簿掲載情報!A:M,4))</f>
        <v>24－179</v>
      </c>
      <c r="C67" s="87" t="str">
        <f>IF(A67="","",VLOOKUP(A67,名簿掲載情報!A:M,5))</f>
        <v>江草　一行</v>
      </c>
      <c r="D67" s="87" t="str">
        <f>IF(A67="","",LEFT(VLOOKUP(A67,名簿掲載情報!A:M,11),2))</f>
        <v>1級</v>
      </c>
      <c r="E67" s="87" t="str">
        <f>IF(A67="","",VLOOKUP(A67,名簿掲載情報!A:M,12))</f>
        <v>広島県知事登録
第　87382　号</v>
      </c>
      <c r="F67" s="87" t="str">
        <f>IF(A67="","",VLOOKUP(A67,名簿掲載情報!A:M,6))</f>
        <v>有限会社壱江</v>
      </c>
      <c r="G67" s="87" t="str">
        <f>IF(A67="","",VLOOKUP(A67,名簿掲載情報!A:M,7))</f>
        <v>福山市神辺町道上2677-7</v>
      </c>
      <c r="H67" s="87" t="str">
        <f>IF(A67="","",VLOOKUP(A67,名簿掲載情報!A:M,8))</f>
        <v>（084）962-4590</v>
      </c>
      <c r="I67" s="87" t="str">
        <f>IF(A67="","",VLOOKUP(A67,名簿掲載情報!A:M,9))</f>
        <v>（084）962-4590</v>
      </c>
    </row>
    <row r="68" spans="1:9" ht="30" customHeight="1" x14ac:dyDescent="0.2">
      <c r="A68" s="89">
        <f>IF(COUNTA(名簿掲載情報!$A$18:$A$981)&lt;=A67,"",A67+1)</f>
        <v>65</v>
      </c>
      <c r="B68" s="87" t="str">
        <f>IF(A68="","",VLOOKUP(A68,名簿掲載情報!A:M,4))</f>
        <v>24－180</v>
      </c>
      <c r="C68" s="87" t="str">
        <f>IF(A68="","",VLOOKUP(A68,名簿掲載情報!A:M,5))</f>
        <v>長尾　陵平</v>
      </c>
      <c r="D68" s="87" t="str">
        <f>IF(A68="","",LEFT(VLOOKUP(A68,名簿掲載情報!A:M,11),2))</f>
        <v>2級</v>
      </c>
      <c r="E68" s="87" t="str">
        <f>IF(A68="","",VLOOKUP(A68,名簿掲載情報!A:M,12))</f>
        <v>広島県知事登録
第　18802　号</v>
      </c>
      <c r="F68" s="87" t="str">
        <f>IF(A68="","",VLOOKUP(A68,名簿掲載情報!A:M,6))</f>
        <v>ナチュラルハウス一級建築士事務所</v>
      </c>
      <c r="G68" s="87" t="str">
        <f>IF(A68="","",VLOOKUP(A68,名簿掲載情報!A:M,7))</f>
        <v>福山市神辺町川南338-1</v>
      </c>
      <c r="H68" s="87" t="str">
        <f>IF(A68="","",VLOOKUP(A68,名簿掲載情報!A:M,8))</f>
        <v>（084）966-3789</v>
      </c>
      <c r="I68" s="87" t="str">
        <f>IF(A68="","",VLOOKUP(A68,名簿掲載情報!A:M,9))</f>
        <v>（084）966-3788</v>
      </c>
    </row>
    <row r="69" spans="1:9" ht="30" customHeight="1" x14ac:dyDescent="0.2">
      <c r="A69" s="89">
        <f>IF(COUNTA(名簿掲載情報!$A$18:$A$981)&lt;=A68,"",A68+1)</f>
        <v>66</v>
      </c>
      <c r="B69" s="87" t="str">
        <f>IF(A69="","",VLOOKUP(A69,名簿掲載情報!A:M,4))</f>
        <v>24－181</v>
      </c>
      <c r="C69" s="87" t="str">
        <f>IF(A69="","",VLOOKUP(A69,名簿掲載情報!A:M,5))</f>
        <v>馬屋原　章裕</v>
      </c>
      <c r="D69" s="87" t="str">
        <f>IF(A69="","",LEFT(VLOOKUP(A69,名簿掲載情報!A:M,11),2))</f>
        <v>2級</v>
      </c>
      <c r="E69" s="87" t="str">
        <f>IF(A69="","",VLOOKUP(A69,名簿掲載情報!A:M,12))</f>
        <v>広島県知事登録
第　16400　号</v>
      </c>
      <c r="F69" s="87" t="str">
        <f>IF(A69="","",VLOOKUP(A69,名簿掲載情報!A:M,6))</f>
        <v>RENOARQ建築設計事務所</v>
      </c>
      <c r="G69" s="87" t="str">
        <f>IF(A69="","",VLOOKUP(A69,名簿掲載情報!A:M,7))</f>
        <v>福山市千田町2丁目1番18号</v>
      </c>
      <c r="H69" s="87" t="str">
        <f>IF(A69="","",VLOOKUP(A69,名簿掲載情報!A:M,8))</f>
        <v>（084）983-1964</v>
      </c>
      <c r="I69" s="87" t="str">
        <f>IF(A69="","",VLOOKUP(A69,名簿掲載情報!A:M,9))</f>
        <v>（084）983-1964</v>
      </c>
    </row>
    <row r="70" spans="1:9" ht="30" customHeight="1" x14ac:dyDescent="0.2">
      <c r="A70" s="89">
        <f>IF(COUNTA(名簿掲載情報!$A$18:$A$981)&lt;=A69,"",A69+1)</f>
        <v>67</v>
      </c>
      <c r="B70" s="87" t="str">
        <f>IF(A70="","",VLOOKUP(A70,名簿掲載情報!A:M,4))</f>
        <v>24－182</v>
      </c>
      <c r="C70" s="87" t="str">
        <f>IF(A70="","",VLOOKUP(A70,名簿掲載情報!A:M,5))</f>
        <v>竹信　勝利</v>
      </c>
      <c r="D70" s="87" t="str">
        <f>IF(A70="","",LEFT(VLOOKUP(A70,名簿掲載情報!A:M,11),2))</f>
        <v>2級</v>
      </c>
      <c r="E70" s="87" t="str">
        <f>IF(A70="","",VLOOKUP(A70,名簿掲載情報!A:M,12))</f>
        <v>広島県知事登録
第　15039　号</v>
      </c>
      <c r="F70" s="87" t="str">
        <f>IF(A70="","",VLOOKUP(A70,名簿掲載情報!A:M,6))</f>
        <v>RENOARQ建築設計事務所</v>
      </c>
      <c r="G70" s="87" t="str">
        <f>IF(A70="","",VLOOKUP(A70,名簿掲載情報!A:M,7))</f>
        <v>福山市千田町2丁目1番18号</v>
      </c>
      <c r="H70" s="87" t="str">
        <f>IF(A70="","",VLOOKUP(A70,名簿掲載情報!A:M,8))</f>
        <v>（084）983-1964</v>
      </c>
      <c r="I70" s="87" t="str">
        <f>IF(A70="","",VLOOKUP(A70,名簿掲載情報!A:M,9))</f>
        <v>（084）983-1964</v>
      </c>
    </row>
    <row r="71" spans="1:9" ht="30" customHeight="1" x14ac:dyDescent="0.2">
      <c r="A71" s="89">
        <f>IF(COUNTA(名簿掲載情報!$A$18:$A$981)&lt;=A70,"",A70+1)</f>
        <v>68</v>
      </c>
      <c r="B71" s="87" t="str">
        <f>IF(A71="","",VLOOKUP(A71,名簿掲載情報!A:M,4))</f>
        <v>24－183</v>
      </c>
      <c r="C71" s="87" t="str">
        <f>IF(A71="","",VLOOKUP(A71,名簿掲載情報!A:M,5))</f>
        <v>児玉　光司</v>
      </c>
      <c r="D71" s="87" t="str">
        <f>IF(A71="","",LEFT(VLOOKUP(A71,名簿掲載情報!A:M,11),2))</f>
        <v>2級</v>
      </c>
      <c r="E71" s="87" t="str">
        <f>IF(A71="","",VLOOKUP(A71,名簿掲載情報!A:M,12))</f>
        <v>広島県知事登録
第　17557　号</v>
      </c>
      <c r="F71" s="87" t="str">
        <f>IF(A71="","",VLOOKUP(A71,名簿掲載情報!A:M,6))</f>
        <v>住友不動産株式会社住宅再生一級建築士事務所</v>
      </c>
      <c r="G71" s="87" t="str">
        <f>IF(A71="","",VLOOKUP(A71,名簿掲載情報!A:M,7))</f>
        <v>東京都新宿区西新宿四丁目34番7号</v>
      </c>
      <c r="H71" s="87" t="str">
        <f>IF(A71="","",VLOOKUP(A71,名簿掲載情報!A:M,8))</f>
        <v>（050）3112-9896</v>
      </c>
      <c r="I71" s="87" t="str">
        <f>IF(A71="","",VLOOKUP(A71,名簿掲載情報!A:M,9))</f>
        <v>－</v>
      </c>
    </row>
    <row r="72" spans="1:9" ht="30" customHeight="1" x14ac:dyDescent="0.2">
      <c r="A72" s="89">
        <f>IF(COUNTA(名簿掲載情報!$A$18:$A$981)&lt;=A71,"",A71+1)</f>
        <v>69</v>
      </c>
      <c r="B72" s="87" t="str">
        <f>IF(A72="","",VLOOKUP(A72,名簿掲載情報!A:M,4))</f>
        <v>24－184</v>
      </c>
      <c r="C72" s="87" t="str">
        <f>IF(A72="","",VLOOKUP(A72,名簿掲載情報!A:M,5))</f>
        <v>中曽称　潤</v>
      </c>
      <c r="D72" s="87" t="str">
        <f>IF(A72="","",LEFT(VLOOKUP(A72,名簿掲載情報!A:M,11),2))</f>
        <v>2級</v>
      </c>
      <c r="E72" s="87" t="str">
        <f>IF(A72="","",VLOOKUP(A72,名簿掲載情報!A:M,12))</f>
        <v>広島県知事登録
第　18190　号</v>
      </c>
      <c r="F72" s="87" t="str">
        <f>IF(A72="","",VLOOKUP(A72,名簿掲載情報!A:M,6))</f>
        <v>住友不動産株式会社住宅再生一級建築士事務所</v>
      </c>
      <c r="G72" s="92" t="str">
        <f>IF(A72="","",VLOOKUP(A72,名簿掲載情報!A:M,7))</f>
        <v>東京都新宿区西新宿四丁目34番7号</v>
      </c>
      <c r="H72" s="87" t="str">
        <f>IF(A72="","",VLOOKUP(A72,名簿掲載情報!A:M,8))</f>
        <v>（050）3112-9896</v>
      </c>
      <c r="I72" s="87" t="str">
        <f>IF(A72="","",VLOOKUP(A72,名簿掲載情報!A:M,9))</f>
        <v>－</v>
      </c>
    </row>
    <row r="73" spans="1:9" ht="30" customHeight="1" x14ac:dyDescent="0.2">
      <c r="A73" s="89">
        <f>IF(COUNTA(名簿掲載情報!$A$18:$A$981)&lt;=A72,"",A72+1)</f>
        <v>70</v>
      </c>
      <c r="B73" s="87" t="str">
        <f>IF(A73="","",VLOOKUP(A73,名簿掲載情報!A:M,4))</f>
        <v>24－185</v>
      </c>
      <c r="C73" s="87" t="str">
        <f>IF(A73="","",VLOOKUP(A73,名簿掲載情報!A:M,5))</f>
        <v>水本　幸治</v>
      </c>
      <c r="D73" s="87" t="str">
        <f>IF(A73="","",LEFT(VLOOKUP(A73,名簿掲載情報!A:M,11),2))</f>
        <v>2級</v>
      </c>
      <c r="E73" s="87" t="str">
        <f>IF(A73="","",VLOOKUP(A73,名簿掲載情報!A:M,12))</f>
        <v>広島県知事登録
第　17612　号</v>
      </c>
      <c r="F73" s="87" t="str">
        <f>IF(A73="","",VLOOKUP(A73,名簿掲載情報!A:M,6))</f>
        <v>水本兄弟建設有限会社二級建築士事務所</v>
      </c>
      <c r="G73" s="87" t="str">
        <f>IF(A73="","",VLOOKUP(A73,名簿掲載情報!A:M,7))</f>
        <v>福山市鞆町後地572番地の1</v>
      </c>
      <c r="H73" s="87" t="str">
        <f>IF(A73="","",VLOOKUP(A73,名簿掲載情報!A:M,8))</f>
        <v>（084）982-1494</v>
      </c>
      <c r="I73" s="87" t="str">
        <f>IF(A73="","",VLOOKUP(A73,名簿掲載情報!A:M,9))</f>
        <v>（084）982-1495</v>
      </c>
    </row>
    <row r="74" spans="1:9" ht="30" customHeight="1" x14ac:dyDescent="0.2">
      <c r="A74" s="89" t="str">
        <f>IF(COUNTA(名簿掲載情報!$A$18:$A$981)&lt;=A73,"",A73+1)</f>
        <v/>
      </c>
      <c r="B74" s="87" t="str">
        <f>IF(A74="","",VLOOKUP(A74,名簿掲載情報!A:M,4))</f>
        <v/>
      </c>
      <c r="C74" s="87" t="str">
        <f>IF(A74="","",VLOOKUP(A74,名簿掲載情報!A:M,5))</f>
        <v/>
      </c>
      <c r="D74" s="87" t="str">
        <f>IF(A74="","",LEFT(VLOOKUP(A74,名簿掲載情報!A:M,11),2))</f>
        <v/>
      </c>
      <c r="E74" s="87" t="str">
        <f>IF(A74="","",VLOOKUP(A74,名簿掲載情報!A:M,12))</f>
        <v/>
      </c>
      <c r="F74" s="87" t="str">
        <f>IF(A74="","",VLOOKUP(A74,名簿掲載情報!A:M,6))</f>
        <v/>
      </c>
      <c r="G74" s="92" t="str">
        <f>IF(A74="","",VLOOKUP(A74,名簿掲載情報!A:M,7))</f>
        <v/>
      </c>
      <c r="H74" s="87" t="str">
        <f>IF(A74="","",VLOOKUP(A74,名簿掲載情報!A:M,8))</f>
        <v/>
      </c>
      <c r="I74" s="87" t="str">
        <f>IF(A74="","",VLOOKUP(A74,名簿掲載情報!A:M,9))</f>
        <v/>
      </c>
    </row>
    <row r="75" spans="1:9" ht="30" customHeight="1" x14ac:dyDescent="0.2">
      <c r="A75" s="89" t="str">
        <f>IF(COUNTA(名簿掲載情報!$A$18:$A$981)&lt;=A74,"",A74+1)</f>
        <v/>
      </c>
      <c r="B75" s="87" t="str">
        <f>IF(A75="","",VLOOKUP(A75,名簿掲載情報!A:M,4))</f>
        <v/>
      </c>
      <c r="C75" s="87" t="str">
        <f>IF(A75="","",VLOOKUP(A75,名簿掲載情報!A:M,5))</f>
        <v/>
      </c>
      <c r="D75" s="87" t="str">
        <f>IF(A75="","",LEFT(VLOOKUP(A75,名簿掲載情報!A:M,11),2))</f>
        <v/>
      </c>
      <c r="E75" s="87" t="str">
        <f>IF(A75="","",VLOOKUP(A75,名簿掲載情報!A:M,12))</f>
        <v/>
      </c>
      <c r="F75" s="87" t="str">
        <f>IF(A75="","",VLOOKUP(A75,名簿掲載情報!A:M,6))</f>
        <v/>
      </c>
      <c r="G75" s="92" t="str">
        <f>IF(A75="","",VLOOKUP(A75,名簿掲載情報!A:M,7))</f>
        <v/>
      </c>
      <c r="H75" s="87" t="str">
        <f>IF(A75="","",VLOOKUP(A75,名簿掲載情報!A:M,8))</f>
        <v/>
      </c>
      <c r="I75" s="87" t="str">
        <f>IF(A75="","",VLOOKUP(A75,名簿掲載情報!A:M,9))</f>
        <v/>
      </c>
    </row>
  </sheetData>
  <sheetProtection sort="0" autoFilter="0"/>
  <autoFilter ref="A3:I3" xr:uid="{00000000-0009-0000-0000-000003000000}"/>
  <mergeCells count="6">
    <mergeCell ref="H2:I2"/>
    <mergeCell ref="F2:G2"/>
    <mergeCell ref="A1:E1"/>
    <mergeCell ref="A2:A3"/>
    <mergeCell ref="D2:E2"/>
    <mergeCell ref="B2:C2"/>
  </mergeCells>
  <phoneticPr fontId="3"/>
  <pageMargins left="0.47244094488188981" right="0.47244094488188981" top="0.78740157480314965" bottom="0.78740157480314965" header="0.51181102362204722" footer="0.51181102362204722"/>
  <pageSetup paperSize="9" orientation="landscape" r:id="rId1"/>
  <headerFooter alignWithMargins="0">
    <oddFooter>&amp;C&amp;"ＭＳ 明朝,標準"&amp;P / &amp;N</oddFooter>
  </headerFooter>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5:I57"/>
  <sheetViews>
    <sheetView view="pageBreakPreview" topLeftCell="A10" zoomScale="115" zoomScaleNormal="100" zoomScaleSheetLayoutView="115" workbookViewId="0">
      <selection activeCell="D36" sqref="D36"/>
    </sheetView>
  </sheetViews>
  <sheetFormatPr defaultColWidth="9" defaultRowHeight="13" x14ac:dyDescent="0.2"/>
  <cols>
    <col min="1" max="16384" width="9" style="12"/>
  </cols>
  <sheetData>
    <row r="15" spans="1:9" ht="19" x14ac:dyDescent="0.2">
      <c r="A15" s="119" t="s">
        <v>2039</v>
      </c>
      <c r="B15" s="119"/>
      <c r="C15" s="119"/>
      <c r="D15" s="119"/>
      <c r="E15" s="119"/>
      <c r="F15" s="119"/>
      <c r="G15" s="119"/>
      <c r="H15" s="119"/>
      <c r="I15" s="119"/>
    </row>
    <row r="21" spans="1:9" ht="14" x14ac:dyDescent="0.2">
      <c r="A21" s="120" t="s">
        <v>2147</v>
      </c>
      <c r="B21" s="120"/>
      <c r="C21" s="120"/>
      <c r="D21" s="120"/>
      <c r="E21" s="120"/>
      <c r="F21" s="120"/>
      <c r="G21" s="120"/>
      <c r="H21" s="120"/>
      <c r="I21" s="120"/>
    </row>
    <row r="57" spans="1:9" ht="19" x14ac:dyDescent="0.2">
      <c r="A57" s="119" t="s">
        <v>233</v>
      </c>
      <c r="B57" s="119"/>
      <c r="C57" s="119"/>
      <c r="D57" s="119"/>
      <c r="E57" s="119"/>
      <c r="F57" s="119"/>
      <c r="G57" s="119"/>
      <c r="H57" s="119"/>
      <c r="I57" s="119"/>
    </row>
  </sheetData>
  <mergeCells count="3">
    <mergeCell ref="A15:I15"/>
    <mergeCell ref="A57:I57"/>
    <mergeCell ref="A21:I21"/>
  </mergeCells>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6:AL649"/>
  <sheetViews>
    <sheetView view="pageBreakPreview" zoomScaleNormal="100" zoomScaleSheetLayoutView="100" workbookViewId="0">
      <pane ySplit="13" topLeftCell="A344" activePane="bottomLeft" state="frozen"/>
      <selection activeCell="H24" sqref="H24:L24"/>
      <selection pane="bottomLeft" activeCell="M11" sqref="M11:AL11"/>
    </sheetView>
  </sheetViews>
  <sheetFormatPr defaultColWidth="9" defaultRowHeight="11" x14ac:dyDescent="0.2"/>
  <cols>
    <col min="1" max="1" width="2.6328125" style="10" customWidth="1"/>
    <col min="2" max="2" width="2.6328125" style="11" customWidth="1"/>
    <col min="3" max="60" width="2.6328125" style="10" customWidth="1"/>
    <col min="61" max="16384" width="9" style="10"/>
  </cols>
  <sheetData>
    <row r="6" spans="2:38" ht="13.5" customHeight="1" x14ac:dyDescent="0.2"/>
    <row r="7" spans="2:38" ht="30" customHeight="1" x14ac:dyDescent="0.2">
      <c r="B7" s="147">
        <v>1</v>
      </c>
      <c r="C7" s="121" t="s">
        <v>519</v>
      </c>
      <c r="D7" s="122"/>
      <c r="E7" s="122"/>
      <c r="F7" s="122"/>
      <c r="G7" s="123"/>
      <c r="H7" s="13"/>
      <c r="I7" s="13"/>
      <c r="J7" s="13"/>
      <c r="K7" s="13" t="s">
        <v>762</v>
      </c>
      <c r="L7" s="140" t="str">
        <f>IF(B7="","",VLOOKUP(B7,名簿掲載情報!A:M,4))</f>
        <v>23－7</v>
      </c>
      <c r="M7" s="140"/>
      <c r="N7" s="140"/>
      <c r="O7" s="140"/>
      <c r="P7" s="140"/>
      <c r="Q7" s="14" t="s">
        <v>763</v>
      </c>
      <c r="R7" s="13"/>
      <c r="S7" s="13"/>
      <c r="T7" s="15"/>
      <c r="U7" s="16"/>
      <c r="V7" s="16"/>
      <c r="X7" s="16"/>
      <c r="Y7" s="16"/>
      <c r="Z7" s="16"/>
      <c r="AA7" s="16"/>
      <c r="AB7" s="16"/>
      <c r="AC7" s="16"/>
      <c r="AD7" s="16"/>
      <c r="AE7" s="16"/>
      <c r="AF7" s="16"/>
      <c r="AG7" s="16"/>
      <c r="AH7" s="16"/>
      <c r="AI7" s="16"/>
      <c r="AJ7" s="16"/>
      <c r="AK7" s="16"/>
      <c r="AL7" s="16"/>
    </row>
    <row r="8" spans="2:38" ht="30" customHeight="1" x14ac:dyDescent="0.2">
      <c r="B8" s="147"/>
      <c r="C8" s="121" t="s">
        <v>61</v>
      </c>
      <c r="D8" s="122"/>
      <c r="E8" s="122"/>
      <c r="F8" s="122"/>
      <c r="G8" s="123"/>
      <c r="H8" s="124" t="str">
        <f>IF(B7="","",VLOOKUP(B7,名簿掲載情報!A:M,5))</f>
        <v>甲田　善久</v>
      </c>
      <c r="I8" s="124"/>
      <c r="J8" s="124"/>
      <c r="K8" s="124"/>
      <c r="L8" s="124"/>
      <c r="M8" s="124"/>
      <c r="N8" s="124"/>
      <c r="O8" s="124"/>
      <c r="P8" s="124"/>
      <c r="Q8" s="124"/>
      <c r="R8" s="124"/>
      <c r="S8" s="124"/>
      <c r="T8" s="124"/>
      <c r="U8" s="125" t="s">
        <v>64</v>
      </c>
      <c r="V8" s="125"/>
      <c r="W8" s="125"/>
      <c r="X8" s="125"/>
      <c r="Y8" s="125"/>
      <c r="Z8" s="124" t="str">
        <f>IF(B7="","",CONCATENATE(VLOOKUP(B7,名簿掲載情報!A:M,11),"　",VLOOKUP(B7,名簿掲載情報!A:M,12)))</f>
        <v>1級建築士　大臣登録　
第　170230　号</v>
      </c>
      <c r="AA8" s="124"/>
      <c r="AB8" s="124"/>
      <c r="AC8" s="124"/>
      <c r="AD8" s="124"/>
      <c r="AE8" s="124"/>
      <c r="AF8" s="124"/>
      <c r="AG8" s="124"/>
      <c r="AH8" s="124"/>
      <c r="AI8" s="124"/>
      <c r="AJ8" s="124"/>
      <c r="AK8" s="124"/>
      <c r="AL8" s="124"/>
    </row>
    <row r="9" spans="2:38" ht="30" customHeight="1" x14ac:dyDescent="0.2">
      <c r="B9" s="147"/>
      <c r="C9" s="141" t="s">
        <v>764</v>
      </c>
      <c r="D9" s="142"/>
      <c r="E9" s="125" t="s">
        <v>2035</v>
      </c>
      <c r="F9" s="125"/>
      <c r="G9" s="125"/>
      <c r="H9" s="148" t="str">
        <f>IF(B7="","",VLOOKUP(B7,名簿掲載情報!A:M,6))</f>
        <v>甲田建設株式会社一級建築士設計事務所</v>
      </c>
      <c r="I9" s="148"/>
      <c r="J9" s="148"/>
      <c r="K9" s="148"/>
      <c r="L9" s="148"/>
      <c r="M9" s="148"/>
      <c r="N9" s="148"/>
      <c r="O9" s="148"/>
      <c r="P9" s="148"/>
      <c r="Q9" s="148"/>
      <c r="R9" s="148"/>
      <c r="S9" s="148"/>
      <c r="T9" s="148"/>
      <c r="U9" s="125" t="s">
        <v>2036</v>
      </c>
      <c r="V9" s="125"/>
      <c r="W9" s="125"/>
      <c r="X9" s="125"/>
      <c r="Y9" s="125"/>
      <c r="Z9" s="148" t="str">
        <f>IF(B7="","",VLOOKUP(B7,名簿掲載情報!A:M,7))</f>
        <v>福山市寺町9番12号</v>
      </c>
      <c r="AA9" s="148"/>
      <c r="AB9" s="148"/>
      <c r="AC9" s="148"/>
      <c r="AD9" s="148"/>
      <c r="AE9" s="148"/>
      <c r="AF9" s="148"/>
      <c r="AG9" s="148"/>
      <c r="AH9" s="148"/>
      <c r="AI9" s="148"/>
      <c r="AJ9" s="148"/>
      <c r="AK9" s="148"/>
      <c r="AL9" s="148"/>
    </row>
    <row r="10" spans="2:38" ht="15" customHeight="1" x14ac:dyDescent="0.2">
      <c r="B10" s="147"/>
      <c r="C10" s="143"/>
      <c r="D10" s="144"/>
      <c r="E10" s="149" t="s">
        <v>2037</v>
      </c>
      <c r="F10" s="150"/>
      <c r="G10" s="151"/>
      <c r="H10" s="158" t="s">
        <v>768</v>
      </c>
      <c r="I10" s="159"/>
      <c r="J10" s="159"/>
      <c r="K10" s="159"/>
      <c r="L10" s="160"/>
      <c r="M10" s="161" t="str">
        <f>IF(B7="","",VLOOKUP(B7,名簿掲載情報!A:M,8))</f>
        <v>（084）923-0367</v>
      </c>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3"/>
    </row>
    <row r="11" spans="2:38" ht="15" customHeight="1" x14ac:dyDescent="0.2">
      <c r="B11" s="147"/>
      <c r="C11" s="143"/>
      <c r="D11" s="144"/>
      <c r="E11" s="152"/>
      <c r="F11" s="153"/>
      <c r="G11" s="154"/>
      <c r="H11" s="164" t="s">
        <v>2038</v>
      </c>
      <c r="I11" s="165"/>
      <c r="J11" s="165"/>
      <c r="K11" s="165"/>
      <c r="L11" s="166"/>
      <c r="M11" s="126" t="str">
        <f>IF(B7="","",VLOOKUP(B7,名簿掲載情報!A:M,9))</f>
        <v>（084）923-5962</v>
      </c>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8"/>
    </row>
    <row r="12" spans="2:38" ht="15" customHeight="1" x14ac:dyDescent="0.2">
      <c r="B12" s="147"/>
      <c r="C12" s="145"/>
      <c r="D12" s="146"/>
      <c r="E12" s="155"/>
      <c r="F12" s="156"/>
      <c r="G12" s="157"/>
      <c r="H12" s="129" t="s">
        <v>770</v>
      </c>
      <c r="I12" s="130"/>
      <c r="J12" s="130"/>
      <c r="K12" s="130"/>
      <c r="L12" s="130"/>
      <c r="M12" s="131" t="str">
        <f>IF(B7="","",VLOOKUP(B7,名簿掲載情報!A:M,10))</f>
        <v>koda@koda-kensetsu.co.jp</v>
      </c>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3"/>
    </row>
    <row r="13" spans="2:38" ht="30" customHeight="1" x14ac:dyDescent="0.2">
      <c r="B13" s="147"/>
      <c r="C13" s="125" t="s">
        <v>771</v>
      </c>
      <c r="D13" s="125"/>
      <c r="E13" s="125"/>
      <c r="F13" s="125"/>
      <c r="G13" s="125"/>
      <c r="H13" s="134" t="str">
        <f>IF(B7="","",VLOOKUP(B7,名簿掲載情報!A:M,13))</f>
        <v>一般社団法人広島県建築士事務所協会</v>
      </c>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6"/>
    </row>
    <row r="14" spans="2:38" ht="30" customHeight="1" x14ac:dyDescent="0.2">
      <c r="B14" s="137">
        <f>B7+1</f>
        <v>2</v>
      </c>
      <c r="C14" s="121" t="s">
        <v>519</v>
      </c>
      <c r="D14" s="122"/>
      <c r="E14" s="122"/>
      <c r="F14" s="122"/>
      <c r="G14" s="123"/>
      <c r="H14" s="13"/>
      <c r="I14" s="13"/>
      <c r="J14" s="13"/>
      <c r="K14" s="13" t="s">
        <v>136</v>
      </c>
      <c r="L14" s="140" t="str">
        <f>IF(B14="","",VLOOKUP(B14,名簿掲載情報!A:M,4))</f>
        <v>23－8</v>
      </c>
      <c r="M14" s="140"/>
      <c r="N14" s="140"/>
      <c r="O14" s="140"/>
      <c r="P14" s="140"/>
      <c r="Q14" s="14" t="s">
        <v>137</v>
      </c>
      <c r="R14" s="13"/>
      <c r="S14" s="13"/>
      <c r="T14" s="15"/>
      <c r="U14" s="16"/>
      <c r="V14" s="16"/>
      <c r="X14" s="16"/>
      <c r="Y14" s="16"/>
      <c r="Z14" s="16"/>
      <c r="AA14" s="16"/>
      <c r="AB14" s="16"/>
      <c r="AC14" s="16"/>
      <c r="AD14" s="16"/>
      <c r="AE14" s="16"/>
      <c r="AF14" s="16"/>
      <c r="AG14" s="16"/>
      <c r="AH14" s="16"/>
      <c r="AI14" s="16"/>
      <c r="AJ14" s="16"/>
      <c r="AK14" s="16"/>
      <c r="AL14" s="16"/>
    </row>
    <row r="15" spans="2:38" ht="30" customHeight="1" x14ac:dyDescent="0.2">
      <c r="B15" s="138"/>
      <c r="C15" s="121" t="s">
        <v>61</v>
      </c>
      <c r="D15" s="122"/>
      <c r="E15" s="122"/>
      <c r="F15" s="122"/>
      <c r="G15" s="123"/>
      <c r="H15" s="124" t="str">
        <f>IF(B14="","",VLOOKUP(B14,名簿掲載情報!A:M,5))</f>
        <v>山根　耕次</v>
      </c>
      <c r="I15" s="124"/>
      <c r="J15" s="124"/>
      <c r="K15" s="124"/>
      <c r="L15" s="124"/>
      <c r="M15" s="124"/>
      <c r="N15" s="124"/>
      <c r="O15" s="124"/>
      <c r="P15" s="124"/>
      <c r="Q15" s="124"/>
      <c r="R15" s="124"/>
      <c r="S15" s="124"/>
      <c r="T15" s="124"/>
      <c r="U15" s="125" t="s">
        <v>64</v>
      </c>
      <c r="V15" s="125"/>
      <c r="W15" s="125"/>
      <c r="X15" s="125"/>
      <c r="Y15" s="125"/>
      <c r="Z15" s="124" t="str">
        <f>IF(B14="","",CONCATENATE(VLOOKUP(B14,名簿掲載情報!A:M,11),"　",VLOOKUP(B14,名簿掲載情報!A:M,12)))</f>
        <v>1級建築士　大臣登録　
第　203011　号</v>
      </c>
      <c r="AA15" s="124"/>
      <c r="AB15" s="124"/>
      <c r="AC15" s="124"/>
      <c r="AD15" s="124"/>
      <c r="AE15" s="124"/>
      <c r="AF15" s="124"/>
      <c r="AG15" s="124"/>
      <c r="AH15" s="124"/>
      <c r="AI15" s="124"/>
      <c r="AJ15" s="124"/>
      <c r="AK15" s="124"/>
      <c r="AL15" s="124"/>
    </row>
    <row r="16" spans="2:38" ht="30" customHeight="1" x14ac:dyDescent="0.2">
      <c r="B16" s="138"/>
      <c r="C16" s="141" t="s">
        <v>764</v>
      </c>
      <c r="D16" s="142"/>
      <c r="E16" s="125" t="s">
        <v>772</v>
      </c>
      <c r="F16" s="125"/>
      <c r="G16" s="125"/>
      <c r="H16" s="148" t="str">
        <f>IF(B14="","",VLOOKUP(B14,名簿掲載情報!A:M,6))</f>
        <v>甲田建設株式会社一級建築士設計事務所</v>
      </c>
      <c r="I16" s="148"/>
      <c r="J16" s="148"/>
      <c r="K16" s="148"/>
      <c r="L16" s="148"/>
      <c r="M16" s="148"/>
      <c r="N16" s="148"/>
      <c r="O16" s="148"/>
      <c r="P16" s="148"/>
      <c r="Q16" s="148"/>
      <c r="R16" s="148"/>
      <c r="S16" s="148"/>
      <c r="T16" s="148"/>
      <c r="U16" s="125" t="s">
        <v>766</v>
      </c>
      <c r="V16" s="125"/>
      <c r="W16" s="125"/>
      <c r="X16" s="125"/>
      <c r="Y16" s="125"/>
      <c r="Z16" s="148" t="str">
        <f>IF(B14="","",VLOOKUP(B14,名簿掲載情報!A:M,7))</f>
        <v>福山市寺町9番12号</v>
      </c>
      <c r="AA16" s="148"/>
      <c r="AB16" s="148"/>
      <c r="AC16" s="148"/>
      <c r="AD16" s="148"/>
      <c r="AE16" s="148"/>
      <c r="AF16" s="148"/>
      <c r="AG16" s="148"/>
      <c r="AH16" s="148"/>
      <c r="AI16" s="148"/>
      <c r="AJ16" s="148"/>
      <c r="AK16" s="148"/>
      <c r="AL16" s="148"/>
    </row>
    <row r="17" spans="1:38" ht="15" customHeight="1" x14ac:dyDescent="0.2">
      <c r="B17" s="138"/>
      <c r="C17" s="143"/>
      <c r="D17" s="144"/>
      <c r="E17" s="149" t="s">
        <v>773</v>
      </c>
      <c r="F17" s="150"/>
      <c r="G17" s="151"/>
      <c r="H17" s="158" t="s">
        <v>768</v>
      </c>
      <c r="I17" s="159"/>
      <c r="J17" s="159"/>
      <c r="K17" s="159"/>
      <c r="L17" s="160"/>
      <c r="M17" s="161" t="str">
        <f>IF(B14="","",VLOOKUP(B14,名簿掲載情報!A:M,8))</f>
        <v>（084）923-0367</v>
      </c>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3"/>
    </row>
    <row r="18" spans="1:38" ht="15" customHeight="1" x14ac:dyDescent="0.2">
      <c r="B18" s="138"/>
      <c r="C18" s="143"/>
      <c r="D18" s="144"/>
      <c r="E18" s="152"/>
      <c r="F18" s="153"/>
      <c r="G18" s="154"/>
      <c r="H18" s="164" t="s">
        <v>769</v>
      </c>
      <c r="I18" s="165"/>
      <c r="J18" s="165"/>
      <c r="K18" s="165"/>
      <c r="L18" s="166"/>
      <c r="M18" s="126" t="str">
        <f>IF(B14="","",VLOOKUP(B14,名簿掲載情報!A:M,9))</f>
        <v>（084）923-5962</v>
      </c>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8"/>
    </row>
    <row r="19" spans="1:38" ht="15" customHeight="1" x14ac:dyDescent="0.2">
      <c r="B19" s="138"/>
      <c r="C19" s="145"/>
      <c r="D19" s="146"/>
      <c r="E19" s="155"/>
      <c r="F19" s="156"/>
      <c r="G19" s="157"/>
      <c r="H19" s="129" t="s">
        <v>770</v>
      </c>
      <c r="I19" s="130"/>
      <c r="J19" s="130"/>
      <c r="K19" s="130"/>
      <c r="L19" s="130"/>
      <c r="M19" s="131" t="str">
        <f>IF(B14="","",VLOOKUP(B14,名簿掲載情報!A:M,10))</f>
        <v>yamane@koda-kensetsu.co.jp</v>
      </c>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3"/>
    </row>
    <row r="20" spans="1:38" ht="30" customHeight="1" x14ac:dyDescent="0.2">
      <c r="B20" s="139"/>
      <c r="C20" s="125" t="s">
        <v>771</v>
      </c>
      <c r="D20" s="125"/>
      <c r="E20" s="125"/>
      <c r="F20" s="125"/>
      <c r="G20" s="125"/>
      <c r="H20" s="134" t="str">
        <f>IF(B14="","",VLOOKUP(B14,名簿掲載情報!A:M,13))</f>
        <v>一般社団法人広島県建築士事務所協会</v>
      </c>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6"/>
    </row>
    <row r="21" spans="1:38" ht="30" customHeight="1" x14ac:dyDescent="0.2">
      <c r="A21" s="10" t="s">
        <v>2008</v>
      </c>
      <c r="B21" s="137">
        <f>B14+1</f>
        <v>3</v>
      </c>
      <c r="C21" s="121" t="s">
        <v>519</v>
      </c>
      <c r="D21" s="122"/>
      <c r="E21" s="122"/>
      <c r="F21" s="122"/>
      <c r="G21" s="123"/>
      <c r="H21" s="13"/>
      <c r="I21" s="13"/>
      <c r="J21" s="13"/>
      <c r="K21" s="13" t="s">
        <v>136</v>
      </c>
      <c r="L21" s="140" t="str">
        <f>IF(B21="","",VLOOKUP(B21,名簿掲載情報!A:M,4))</f>
        <v>23－14</v>
      </c>
      <c r="M21" s="140"/>
      <c r="N21" s="140"/>
      <c r="O21" s="140"/>
      <c r="P21" s="140"/>
      <c r="Q21" s="14" t="s">
        <v>137</v>
      </c>
      <c r="R21" s="13"/>
      <c r="S21" s="13"/>
      <c r="T21" s="15"/>
      <c r="U21" s="16"/>
      <c r="V21" s="16"/>
      <c r="X21" s="16"/>
      <c r="Y21" s="16"/>
      <c r="Z21" s="16"/>
      <c r="AA21" s="16"/>
      <c r="AB21" s="16"/>
      <c r="AC21" s="16"/>
      <c r="AD21" s="16"/>
      <c r="AE21" s="16"/>
      <c r="AF21" s="16"/>
      <c r="AG21" s="16"/>
      <c r="AH21" s="16"/>
      <c r="AI21" s="16"/>
      <c r="AJ21" s="16"/>
      <c r="AK21" s="16"/>
      <c r="AL21" s="16"/>
    </row>
    <row r="22" spans="1:38" ht="30" customHeight="1" x14ac:dyDescent="0.2">
      <c r="B22" s="138"/>
      <c r="C22" s="121" t="s">
        <v>61</v>
      </c>
      <c r="D22" s="122"/>
      <c r="E22" s="122"/>
      <c r="F22" s="122"/>
      <c r="G22" s="123"/>
      <c r="H22" s="124" t="str">
        <f>IF(B21="","",VLOOKUP(B21,名簿掲載情報!A:M,5))</f>
        <v>大森　裕之</v>
      </c>
      <c r="I22" s="124"/>
      <c r="J22" s="124"/>
      <c r="K22" s="124"/>
      <c r="L22" s="124"/>
      <c r="M22" s="124"/>
      <c r="N22" s="124"/>
      <c r="O22" s="124"/>
      <c r="P22" s="124"/>
      <c r="Q22" s="124"/>
      <c r="R22" s="124"/>
      <c r="S22" s="124"/>
      <c r="T22" s="124"/>
      <c r="U22" s="125" t="s">
        <v>64</v>
      </c>
      <c r="V22" s="125"/>
      <c r="W22" s="125"/>
      <c r="X22" s="125"/>
      <c r="Y22" s="125"/>
      <c r="Z22" s="124" t="str">
        <f>IF(B21="","",CONCATENATE(VLOOKUP(B21,名簿掲載情報!A:M,11),"　",VLOOKUP(B21,名簿掲載情報!A:M,12)))</f>
        <v>1級建築士　大臣登録　
第　313584　号</v>
      </c>
      <c r="AA22" s="124"/>
      <c r="AB22" s="124"/>
      <c r="AC22" s="124"/>
      <c r="AD22" s="124"/>
      <c r="AE22" s="124"/>
      <c r="AF22" s="124"/>
      <c r="AG22" s="124"/>
      <c r="AH22" s="124"/>
      <c r="AI22" s="124"/>
      <c r="AJ22" s="124"/>
      <c r="AK22" s="124"/>
      <c r="AL22" s="124"/>
    </row>
    <row r="23" spans="1:38" ht="30" customHeight="1" x14ac:dyDescent="0.2">
      <c r="B23" s="138"/>
      <c r="C23" s="141" t="s">
        <v>764</v>
      </c>
      <c r="D23" s="142"/>
      <c r="E23" s="125" t="s">
        <v>772</v>
      </c>
      <c r="F23" s="125"/>
      <c r="G23" s="125"/>
      <c r="H23" s="148" t="str">
        <f>IF(B21="","",VLOOKUP(B21,名簿掲載情報!A:M,6))</f>
        <v>有限会社大森工務店一級建築士事務所</v>
      </c>
      <c r="I23" s="148"/>
      <c r="J23" s="148"/>
      <c r="K23" s="148"/>
      <c r="L23" s="148"/>
      <c r="M23" s="148"/>
      <c r="N23" s="148"/>
      <c r="O23" s="148"/>
      <c r="P23" s="148"/>
      <c r="Q23" s="148"/>
      <c r="R23" s="148"/>
      <c r="S23" s="148"/>
      <c r="T23" s="148"/>
      <c r="U23" s="125" t="s">
        <v>766</v>
      </c>
      <c r="V23" s="125"/>
      <c r="W23" s="125"/>
      <c r="X23" s="125"/>
      <c r="Y23" s="125"/>
      <c r="Z23" s="148" t="str">
        <f>IF(B21="","",VLOOKUP(B21,名簿掲載情報!A:M,7))</f>
        <v>福山市蔵王町一丁目5番19号</v>
      </c>
      <c r="AA23" s="148"/>
      <c r="AB23" s="148"/>
      <c r="AC23" s="148"/>
      <c r="AD23" s="148"/>
      <c r="AE23" s="148"/>
      <c r="AF23" s="148"/>
      <c r="AG23" s="148"/>
      <c r="AH23" s="148"/>
      <c r="AI23" s="148"/>
      <c r="AJ23" s="148"/>
      <c r="AK23" s="148"/>
      <c r="AL23" s="148"/>
    </row>
    <row r="24" spans="1:38" ht="15" customHeight="1" x14ac:dyDescent="0.2">
      <c r="B24" s="138"/>
      <c r="C24" s="143"/>
      <c r="D24" s="144"/>
      <c r="E24" s="149" t="s">
        <v>773</v>
      </c>
      <c r="F24" s="150"/>
      <c r="G24" s="151"/>
      <c r="H24" s="158" t="s">
        <v>768</v>
      </c>
      <c r="I24" s="159"/>
      <c r="J24" s="159"/>
      <c r="K24" s="159"/>
      <c r="L24" s="160"/>
      <c r="M24" s="161" t="str">
        <f>IF(B21="","",VLOOKUP(B21,名簿掲載情報!A:M,8))</f>
        <v>（084）926-0195</v>
      </c>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3"/>
    </row>
    <row r="25" spans="1:38" ht="15" customHeight="1" x14ac:dyDescent="0.2">
      <c r="B25" s="138"/>
      <c r="C25" s="143"/>
      <c r="D25" s="144"/>
      <c r="E25" s="152"/>
      <c r="F25" s="153"/>
      <c r="G25" s="154"/>
      <c r="H25" s="164" t="s">
        <v>769</v>
      </c>
      <c r="I25" s="165"/>
      <c r="J25" s="165"/>
      <c r="K25" s="165"/>
      <c r="L25" s="166"/>
      <c r="M25" s="126" t="str">
        <f>IF(B21="","",VLOOKUP(B21,名簿掲載情報!A:M,9))</f>
        <v>（084）924-8494</v>
      </c>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8"/>
    </row>
    <row r="26" spans="1:38" ht="15" customHeight="1" x14ac:dyDescent="0.2">
      <c r="B26" s="138"/>
      <c r="C26" s="145"/>
      <c r="D26" s="146"/>
      <c r="E26" s="155"/>
      <c r="F26" s="156"/>
      <c r="G26" s="157"/>
      <c r="H26" s="129" t="s">
        <v>770</v>
      </c>
      <c r="I26" s="130"/>
      <c r="J26" s="130"/>
      <c r="K26" s="130"/>
      <c r="L26" s="130"/>
      <c r="M26" s="131" t="str">
        <f>IF(B21="","",VLOOKUP(B21,名簿掲載情報!A:M,10))</f>
        <v>info@bigforest.jp</v>
      </c>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3"/>
    </row>
    <row r="27" spans="1:38" ht="30" customHeight="1" x14ac:dyDescent="0.2">
      <c r="B27" s="139"/>
      <c r="C27" s="125" t="s">
        <v>771</v>
      </c>
      <c r="D27" s="125"/>
      <c r="E27" s="125"/>
      <c r="F27" s="125"/>
      <c r="G27" s="125"/>
      <c r="H27" s="134" t="str">
        <f>IF(B21="","",VLOOKUP(B21,名簿掲載情報!A:M,13))</f>
        <v>公益社団法人広島県建築士会</v>
      </c>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6"/>
    </row>
    <row r="28" spans="1:38" ht="30" customHeight="1" x14ac:dyDescent="0.2">
      <c r="B28" s="137">
        <f>B21+1</f>
        <v>4</v>
      </c>
      <c r="C28" s="121" t="s">
        <v>519</v>
      </c>
      <c r="D28" s="122"/>
      <c r="E28" s="122"/>
      <c r="F28" s="122"/>
      <c r="G28" s="123"/>
      <c r="H28" s="13"/>
      <c r="I28" s="13"/>
      <c r="J28" s="13"/>
      <c r="K28" s="13" t="s">
        <v>136</v>
      </c>
      <c r="L28" s="140" t="str">
        <f>IF(B28="","",VLOOKUP(B28,名簿掲載情報!A:M,4))</f>
        <v>23－15</v>
      </c>
      <c r="M28" s="140"/>
      <c r="N28" s="140"/>
      <c r="O28" s="140"/>
      <c r="P28" s="140"/>
      <c r="Q28" s="14" t="s">
        <v>137</v>
      </c>
      <c r="R28" s="13"/>
      <c r="S28" s="13"/>
      <c r="T28" s="15"/>
      <c r="U28" s="16"/>
      <c r="V28" s="16"/>
      <c r="X28" s="16"/>
      <c r="Y28" s="16"/>
      <c r="Z28" s="16"/>
      <c r="AA28" s="16"/>
      <c r="AB28" s="16"/>
      <c r="AC28" s="16"/>
      <c r="AD28" s="16"/>
      <c r="AE28" s="16"/>
      <c r="AF28" s="16"/>
      <c r="AG28" s="16"/>
      <c r="AH28" s="16"/>
      <c r="AI28" s="16"/>
      <c r="AJ28" s="16"/>
      <c r="AK28" s="16"/>
      <c r="AL28" s="16"/>
    </row>
    <row r="29" spans="1:38" ht="30" customHeight="1" x14ac:dyDescent="0.2">
      <c r="B29" s="138"/>
      <c r="C29" s="121" t="s">
        <v>61</v>
      </c>
      <c r="D29" s="122"/>
      <c r="E29" s="122"/>
      <c r="F29" s="122"/>
      <c r="G29" s="123"/>
      <c r="H29" s="124" t="str">
        <f>IF(B28="","",VLOOKUP(B28,名簿掲載情報!A:M,5))</f>
        <v>粟根　一幸</v>
      </c>
      <c r="I29" s="124"/>
      <c r="J29" s="124"/>
      <c r="K29" s="124"/>
      <c r="L29" s="124"/>
      <c r="M29" s="124"/>
      <c r="N29" s="124"/>
      <c r="O29" s="124"/>
      <c r="P29" s="124"/>
      <c r="Q29" s="124"/>
      <c r="R29" s="124"/>
      <c r="S29" s="124"/>
      <c r="T29" s="124"/>
      <c r="U29" s="125" t="s">
        <v>64</v>
      </c>
      <c r="V29" s="125"/>
      <c r="W29" s="125"/>
      <c r="X29" s="125"/>
      <c r="Y29" s="125"/>
      <c r="Z29" s="124" t="str">
        <f>IF(B28="","",CONCATENATE(VLOOKUP(B28,名簿掲載情報!A:M,11),"　",VLOOKUP(B28,名簿掲載情報!A:M,12)))</f>
        <v>1級建築士　大臣登録　
第　157640　号</v>
      </c>
      <c r="AA29" s="124"/>
      <c r="AB29" s="124"/>
      <c r="AC29" s="124"/>
      <c r="AD29" s="124"/>
      <c r="AE29" s="124"/>
      <c r="AF29" s="124"/>
      <c r="AG29" s="124"/>
      <c r="AH29" s="124"/>
      <c r="AI29" s="124"/>
      <c r="AJ29" s="124"/>
      <c r="AK29" s="124"/>
      <c r="AL29" s="124"/>
    </row>
    <row r="30" spans="1:38" ht="30" customHeight="1" x14ac:dyDescent="0.2">
      <c r="B30" s="138"/>
      <c r="C30" s="141" t="s">
        <v>764</v>
      </c>
      <c r="D30" s="142"/>
      <c r="E30" s="125" t="s">
        <v>772</v>
      </c>
      <c r="F30" s="125"/>
      <c r="G30" s="125"/>
      <c r="H30" s="148" t="str">
        <f>IF(B28="","",VLOOKUP(B28,名簿掲載情報!A:M,6))</f>
        <v>粟根建設株式会社一級建築士設計事務所</v>
      </c>
      <c r="I30" s="148"/>
      <c r="J30" s="148"/>
      <c r="K30" s="148"/>
      <c r="L30" s="148"/>
      <c r="M30" s="148"/>
      <c r="N30" s="148"/>
      <c r="O30" s="148"/>
      <c r="P30" s="148"/>
      <c r="Q30" s="148"/>
      <c r="R30" s="148"/>
      <c r="S30" s="148"/>
      <c r="T30" s="148"/>
      <c r="U30" s="125" t="s">
        <v>766</v>
      </c>
      <c r="V30" s="125"/>
      <c r="W30" s="125"/>
      <c r="X30" s="125"/>
      <c r="Y30" s="125"/>
      <c r="Z30" s="148" t="str">
        <f>IF(B28="","",VLOOKUP(B28,名簿掲載情報!A:M,7))</f>
        <v>府中市府中町103-12</v>
      </c>
      <c r="AA30" s="148"/>
      <c r="AB30" s="148"/>
      <c r="AC30" s="148"/>
      <c r="AD30" s="148"/>
      <c r="AE30" s="148"/>
      <c r="AF30" s="148"/>
      <c r="AG30" s="148"/>
      <c r="AH30" s="148"/>
      <c r="AI30" s="148"/>
      <c r="AJ30" s="148"/>
      <c r="AK30" s="148"/>
      <c r="AL30" s="148"/>
    </row>
    <row r="31" spans="1:38" ht="15" customHeight="1" x14ac:dyDescent="0.2">
      <c r="B31" s="138"/>
      <c r="C31" s="143"/>
      <c r="D31" s="144"/>
      <c r="E31" s="149" t="s">
        <v>773</v>
      </c>
      <c r="F31" s="150"/>
      <c r="G31" s="151"/>
      <c r="H31" s="158" t="s">
        <v>768</v>
      </c>
      <c r="I31" s="159"/>
      <c r="J31" s="159"/>
      <c r="K31" s="159"/>
      <c r="L31" s="160"/>
      <c r="M31" s="161" t="str">
        <f>IF(B28="","",VLOOKUP(B28,名簿掲載情報!A:M,8))</f>
        <v>（0847）45-4427</v>
      </c>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3"/>
    </row>
    <row r="32" spans="1:38" ht="15" customHeight="1" x14ac:dyDescent="0.2">
      <c r="B32" s="138"/>
      <c r="C32" s="143"/>
      <c r="D32" s="144"/>
      <c r="E32" s="152"/>
      <c r="F32" s="153"/>
      <c r="G32" s="154"/>
      <c r="H32" s="164" t="s">
        <v>769</v>
      </c>
      <c r="I32" s="165"/>
      <c r="J32" s="165"/>
      <c r="K32" s="165"/>
      <c r="L32" s="166"/>
      <c r="M32" s="126" t="str">
        <f>IF(B28="","",VLOOKUP(B28,名簿掲載情報!A:M,9))</f>
        <v>（0847）45-0697</v>
      </c>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8"/>
    </row>
    <row r="33" spans="2:38" ht="15" customHeight="1" x14ac:dyDescent="0.2">
      <c r="B33" s="138"/>
      <c r="C33" s="145"/>
      <c r="D33" s="146"/>
      <c r="E33" s="155"/>
      <c r="F33" s="156"/>
      <c r="G33" s="157"/>
      <c r="H33" s="129" t="s">
        <v>770</v>
      </c>
      <c r="I33" s="130"/>
      <c r="J33" s="130"/>
      <c r="K33" s="130"/>
      <c r="L33" s="130"/>
      <c r="M33" s="131" t="str">
        <f>IF(B28="","",VLOOKUP(B28,名簿掲載情報!A:M,10))</f>
        <v>awane-info@awane-cc.com</v>
      </c>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3"/>
    </row>
    <row r="34" spans="2:38" ht="30" customHeight="1" x14ac:dyDescent="0.2">
      <c r="B34" s="139"/>
      <c r="C34" s="125" t="s">
        <v>771</v>
      </c>
      <c r="D34" s="125"/>
      <c r="E34" s="125"/>
      <c r="F34" s="125"/>
      <c r="G34" s="125"/>
      <c r="H34" s="134" t="str">
        <f>IF(B28="","",VLOOKUP(B28,名簿掲載情報!A:M,13))</f>
        <v>公益社団法人広島県建築士会
一般社団法人広島県建築士事務所協会</v>
      </c>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6"/>
    </row>
    <row r="35" spans="2:38" ht="30" customHeight="1" x14ac:dyDescent="0.2">
      <c r="B35" s="137">
        <f>B28+1</f>
        <v>5</v>
      </c>
      <c r="C35" s="121" t="s">
        <v>519</v>
      </c>
      <c r="D35" s="122"/>
      <c r="E35" s="122"/>
      <c r="F35" s="122"/>
      <c r="G35" s="123"/>
      <c r="H35" s="13"/>
      <c r="I35" s="13"/>
      <c r="J35" s="13"/>
      <c r="K35" s="13" t="s">
        <v>136</v>
      </c>
      <c r="L35" s="140" t="str">
        <f>IF(B35="","",VLOOKUP(B35,名簿掲載情報!A:M,4))</f>
        <v>23－16</v>
      </c>
      <c r="M35" s="140"/>
      <c r="N35" s="140"/>
      <c r="O35" s="140"/>
      <c r="P35" s="140"/>
      <c r="Q35" s="14" t="s">
        <v>137</v>
      </c>
      <c r="R35" s="13"/>
      <c r="S35" s="13"/>
      <c r="T35" s="15"/>
      <c r="U35" s="16"/>
      <c r="V35" s="16"/>
      <c r="X35" s="16"/>
      <c r="Y35" s="16"/>
      <c r="Z35" s="16"/>
      <c r="AA35" s="16"/>
      <c r="AB35" s="16"/>
      <c r="AC35" s="16"/>
      <c r="AD35" s="16"/>
      <c r="AE35" s="16"/>
      <c r="AF35" s="16"/>
      <c r="AG35" s="16"/>
      <c r="AH35" s="16"/>
      <c r="AI35" s="16"/>
      <c r="AJ35" s="16"/>
      <c r="AK35" s="16"/>
      <c r="AL35" s="16"/>
    </row>
    <row r="36" spans="2:38" ht="30" customHeight="1" x14ac:dyDescent="0.2">
      <c r="B36" s="138"/>
      <c r="C36" s="121" t="s">
        <v>61</v>
      </c>
      <c r="D36" s="122"/>
      <c r="E36" s="122"/>
      <c r="F36" s="122"/>
      <c r="G36" s="123"/>
      <c r="H36" s="124" t="str">
        <f>IF(B35="","",VLOOKUP(B35,名簿掲載情報!A:M,5))</f>
        <v>粟根　俊彦</v>
      </c>
      <c r="I36" s="124"/>
      <c r="J36" s="124"/>
      <c r="K36" s="124"/>
      <c r="L36" s="124"/>
      <c r="M36" s="124"/>
      <c r="N36" s="124"/>
      <c r="O36" s="124"/>
      <c r="P36" s="124"/>
      <c r="Q36" s="124"/>
      <c r="R36" s="124"/>
      <c r="S36" s="124"/>
      <c r="T36" s="124"/>
      <c r="U36" s="125" t="s">
        <v>64</v>
      </c>
      <c r="V36" s="125"/>
      <c r="W36" s="125"/>
      <c r="X36" s="125"/>
      <c r="Y36" s="125"/>
      <c r="Z36" s="124" t="str">
        <f>IF(B35="","",CONCATENATE(VLOOKUP(B35,名簿掲載情報!A:M,11),"　",VLOOKUP(B35,名簿掲載情報!A:M,12)))</f>
        <v>1級建築士　大臣登録　
第　211446　号</v>
      </c>
      <c r="AA36" s="124"/>
      <c r="AB36" s="124"/>
      <c r="AC36" s="124"/>
      <c r="AD36" s="124"/>
      <c r="AE36" s="124"/>
      <c r="AF36" s="124"/>
      <c r="AG36" s="124"/>
      <c r="AH36" s="124"/>
      <c r="AI36" s="124"/>
      <c r="AJ36" s="124"/>
      <c r="AK36" s="124"/>
      <c r="AL36" s="124"/>
    </row>
    <row r="37" spans="2:38" ht="30" customHeight="1" x14ac:dyDescent="0.2">
      <c r="B37" s="138"/>
      <c r="C37" s="141" t="s">
        <v>764</v>
      </c>
      <c r="D37" s="142"/>
      <c r="E37" s="125" t="s">
        <v>772</v>
      </c>
      <c r="F37" s="125"/>
      <c r="G37" s="125"/>
      <c r="H37" s="148" t="str">
        <f>IF(B35="","",VLOOKUP(B35,名簿掲載情報!A:M,6))</f>
        <v>粟根建設株式会社一級建築士設計事務所</v>
      </c>
      <c r="I37" s="148"/>
      <c r="J37" s="148"/>
      <c r="K37" s="148"/>
      <c r="L37" s="148"/>
      <c r="M37" s="148"/>
      <c r="N37" s="148"/>
      <c r="O37" s="148"/>
      <c r="P37" s="148"/>
      <c r="Q37" s="148"/>
      <c r="R37" s="148"/>
      <c r="S37" s="148"/>
      <c r="T37" s="148"/>
      <c r="U37" s="125" t="s">
        <v>766</v>
      </c>
      <c r="V37" s="125"/>
      <c r="W37" s="125"/>
      <c r="X37" s="125"/>
      <c r="Y37" s="125"/>
      <c r="Z37" s="148" t="str">
        <f>IF(B35="","",VLOOKUP(B35,名簿掲載情報!A:M,7))</f>
        <v>府中市府中町103-12</v>
      </c>
      <c r="AA37" s="148"/>
      <c r="AB37" s="148"/>
      <c r="AC37" s="148"/>
      <c r="AD37" s="148"/>
      <c r="AE37" s="148"/>
      <c r="AF37" s="148"/>
      <c r="AG37" s="148"/>
      <c r="AH37" s="148"/>
      <c r="AI37" s="148"/>
      <c r="AJ37" s="148"/>
      <c r="AK37" s="148"/>
      <c r="AL37" s="148"/>
    </row>
    <row r="38" spans="2:38" ht="15" customHeight="1" x14ac:dyDescent="0.2">
      <c r="B38" s="138"/>
      <c r="C38" s="143"/>
      <c r="D38" s="144"/>
      <c r="E38" s="149" t="s">
        <v>773</v>
      </c>
      <c r="F38" s="150"/>
      <c r="G38" s="151"/>
      <c r="H38" s="158" t="s">
        <v>768</v>
      </c>
      <c r="I38" s="159"/>
      <c r="J38" s="159"/>
      <c r="K38" s="159"/>
      <c r="L38" s="160"/>
      <c r="M38" s="161" t="str">
        <f>IF(B35="","",VLOOKUP(B35,名簿掲載情報!A:M,8))</f>
        <v>（0847）45-4427</v>
      </c>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3"/>
    </row>
    <row r="39" spans="2:38" ht="15" customHeight="1" x14ac:dyDescent="0.2">
      <c r="B39" s="138"/>
      <c r="C39" s="143"/>
      <c r="D39" s="144"/>
      <c r="E39" s="152"/>
      <c r="F39" s="153"/>
      <c r="G39" s="154"/>
      <c r="H39" s="164" t="s">
        <v>769</v>
      </c>
      <c r="I39" s="165"/>
      <c r="J39" s="165"/>
      <c r="K39" s="165"/>
      <c r="L39" s="166"/>
      <c r="M39" s="126" t="str">
        <f>IF(B35="","",VLOOKUP(B35,名簿掲載情報!A:M,9))</f>
        <v>（0847）45-0697</v>
      </c>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8"/>
    </row>
    <row r="40" spans="2:38" ht="15" customHeight="1" x14ac:dyDescent="0.2">
      <c r="B40" s="138"/>
      <c r="C40" s="145"/>
      <c r="D40" s="146"/>
      <c r="E40" s="155"/>
      <c r="F40" s="156"/>
      <c r="G40" s="157"/>
      <c r="H40" s="129" t="s">
        <v>770</v>
      </c>
      <c r="I40" s="130"/>
      <c r="J40" s="130"/>
      <c r="K40" s="130"/>
      <c r="L40" s="130"/>
      <c r="M40" s="131" t="str">
        <f>IF(B35="","",VLOOKUP(B35,名簿掲載情報!A:M,10))</f>
        <v>awane-info@awane-cc.com</v>
      </c>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3"/>
    </row>
    <row r="41" spans="2:38" ht="30" customHeight="1" x14ac:dyDescent="0.2">
      <c r="B41" s="139"/>
      <c r="C41" s="125" t="s">
        <v>771</v>
      </c>
      <c r="D41" s="125"/>
      <c r="E41" s="125"/>
      <c r="F41" s="125"/>
      <c r="G41" s="125"/>
      <c r="H41" s="134" t="str">
        <f>IF(B35="","",VLOOKUP(B35,名簿掲載情報!A:M,13))</f>
        <v>公益社団法人広島県建築士会
一般社団法人広島県建築士事務所協会</v>
      </c>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6"/>
    </row>
    <row r="42" spans="2:38" ht="30" customHeight="1" x14ac:dyDescent="0.2">
      <c r="B42" s="137">
        <f>B35+1</f>
        <v>6</v>
      </c>
      <c r="C42" s="121" t="s">
        <v>519</v>
      </c>
      <c r="D42" s="122"/>
      <c r="E42" s="122"/>
      <c r="F42" s="122"/>
      <c r="G42" s="123"/>
      <c r="H42" s="13"/>
      <c r="I42" s="13"/>
      <c r="J42" s="13"/>
      <c r="K42" s="13" t="s">
        <v>136</v>
      </c>
      <c r="L42" s="140" t="str">
        <f>IF(B42="","",VLOOKUP(B42,名簿掲載情報!A:M,4))</f>
        <v>23－19</v>
      </c>
      <c r="M42" s="140"/>
      <c r="N42" s="140"/>
      <c r="O42" s="140"/>
      <c r="P42" s="140"/>
      <c r="Q42" s="14" t="s">
        <v>137</v>
      </c>
      <c r="R42" s="13"/>
      <c r="S42" s="13"/>
      <c r="T42" s="15"/>
      <c r="U42" s="16"/>
      <c r="V42" s="16"/>
      <c r="X42" s="16"/>
      <c r="Y42" s="16"/>
      <c r="Z42" s="16"/>
      <c r="AA42" s="16"/>
      <c r="AB42" s="16"/>
      <c r="AC42" s="16"/>
      <c r="AD42" s="16"/>
      <c r="AE42" s="16"/>
      <c r="AF42" s="16"/>
      <c r="AG42" s="16"/>
      <c r="AH42" s="16"/>
      <c r="AI42" s="16"/>
      <c r="AJ42" s="16"/>
      <c r="AK42" s="16"/>
      <c r="AL42" s="16"/>
    </row>
    <row r="43" spans="2:38" ht="30" customHeight="1" x14ac:dyDescent="0.2">
      <c r="B43" s="138"/>
      <c r="C43" s="121" t="s">
        <v>61</v>
      </c>
      <c r="D43" s="122"/>
      <c r="E43" s="122"/>
      <c r="F43" s="122"/>
      <c r="G43" s="123"/>
      <c r="H43" s="124" t="str">
        <f>IF(B42="","",VLOOKUP(B42,名簿掲載情報!A:M,5))</f>
        <v>白井　学</v>
      </c>
      <c r="I43" s="124"/>
      <c r="J43" s="124"/>
      <c r="K43" s="124"/>
      <c r="L43" s="124"/>
      <c r="M43" s="124"/>
      <c r="N43" s="124"/>
      <c r="O43" s="124"/>
      <c r="P43" s="124"/>
      <c r="Q43" s="124"/>
      <c r="R43" s="124"/>
      <c r="S43" s="124"/>
      <c r="T43" s="124"/>
      <c r="U43" s="125" t="s">
        <v>64</v>
      </c>
      <c r="V43" s="125"/>
      <c r="W43" s="125"/>
      <c r="X43" s="125"/>
      <c r="Y43" s="125"/>
      <c r="Z43" s="124" t="str">
        <f>IF(B42="","",CONCATENATE(VLOOKUP(B42,名簿掲載情報!A:M,11),"　",VLOOKUP(B42,名簿掲載情報!A:M,12)))</f>
        <v>2級建築士　広島県知事登録　
第　14382　号</v>
      </c>
      <c r="AA43" s="124"/>
      <c r="AB43" s="124"/>
      <c r="AC43" s="124"/>
      <c r="AD43" s="124"/>
      <c r="AE43" s="124"/>
      <c r="AF43" s="124"/>
      <c r="AG43" s="124"/>
      <c r="AH43" s="124"/>
      <c r="AI43" s="124"/>
      <c r="AJ43" s="124"/>
      <c r="AK43" s="124"/>
      <c r="AL43" s="124"/>
    </row>
    <row r="44" spans="2:38" ht="30" customHeight="1" x14ac:dyDescent="0.2">
      <c r="B44" s="138"/>
      <c r="C44" s="141" t="s">
        <v>764</v>
      </c>
      <c r="D44" s="142"/>
      <c r="E44" s="125" t="s">
        <v>765</v>
      </c>
      <c r="F44" s="125"/>
      <c r="G44" s="125"/>
      <c r="H44" s="148" t="str">
        <f>IF(B42="","",VLOOKUP(B42,名簿掲載情報!A:M,6))</f>
        <v>河相建設株式会社設計部</v>
      </c>
      <c r="I44" s="148"/>
      <c r="J44" s="148"/>
      <c r="K44" s="148"/>
      <c r="L44" s="148"/>
      <c r="M44" s="148"/>
      <c r="N44" s="148"/>
      <c r="O44" s="148"/>
      <c r="P44" s="148"/>
      <c r="Q44" s="148"/>
      <c r="R44" s="148"/>
      <c r="S44" s="148"/>
      <c r="T44" s="148"/>
      <c r="U44" s="125" t="s">
        <v>766</v>
      </c>
      <c r="V44" s="125"/>
      <c r="W44" s="125"/>
      <c r="X44" s="125"/>
      <c r="Y44" s="125"/>
      <c r="Z44" s="148" t="str">
        <f>IF(B42="","",VLOOKUP(B42,名簿掲載情報!A:M,7))</f>
        <v>福山市沖野上町一丁目12番6号</v>
      </c>
      <c r="AA44" s="148"/>
      <c r="AB44" s="148"/>
      <c r="AC44" s="148"/>
      <c r="AD44" s="148"/>
      <c r="AE44" s="148"/>
      <c r="AF44" s="148"/>
      <c r="AG44" s="148"/>
      <c r="AH44" s="148"/>
      <c r="AI44" s="148"/>
      <c r="AJ44" s="148"/>
      <c r="AK44" s="148"/>
      <c r="AL44" s="148"/>
    </row>
    <row r="45" spans="2:38" ht="15" customHeight="1" x14ac:dyDescent="0.2">
      <c r="B45" s="138"/>
      <c r="C45" s="143"/>
      <c r="D45" s="144"/>
      <c r="E45" s="149" t="s">
        <v>767</v>
      </c>
      <c r="F45" s="150"/>
      <c r="G45" s="151"/>
      <c r="H45" s="158" t="s">
        <v>768</v>
      </c>
      <c r="I45" s="159"/>
      <c r="J45" s="159"/>
      <c r="K45" s="159"/>
      <c r="L45" s="160"/>
      <c r="M45" s="161" t="str">
        <f>IF(B42="","",VLOOKUP(B42,名簿掲載情報!A:M,8))</f>
        <v>（084）922-5377</v>
      </c>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3"/>
    </row>
    <row r="46" spans="2:38" ht="15" customHeight="1" x14ac:dyDescent="0.2">
      <c r="B46" s="138"/>
      <c r="C46" s="143"/>
      <c r="D46" s="144"/>
      <c r="E46" s="152"/>
      <c r="F46" s="153"/>
      <c r="G46" s="154"/>
      <c r="H46" s="164" t="s">
        <v>769</v>
      </c>
      <c r="I46" s="165"/>
      <c r="J46" s="165"/>
      <c r="K46" s="165"/>
      <c r="L46" s="166"/>
      <c r="M46" s="126" t="str">
        <f>IF(B42="","",VLOOKUP(B42,名簿掲載情報!A:M,9))</f>
        <v>（084）931-0285</v>
      </c>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8"/>
    </row>
    <row r="47" spans="2:38" ht="15" customHeight="1" x14ac:dyDescent="0.2">
      <c r="B47" s="138"/>
      <c r="C47" s="145"/>
      <c r="D47" s="146"/>
      <c r="E47" s="155"/>
      <c r="F47" s="156"/>
      <c r="G47" s="157"/>
      <c r="H47" s="129" t="s">
        <v>770</v>
      </c>
      <c r="I47" s="130"/>
      <c r="J47" s="130"/>
      <c r="K47" s="130"/>
      <c r="L47" s="130"/>
      <c r="M47" s="131" t="str">
        <f>IF(B42="","",VLOOKUP(B42,名簿掲載情報!A:M,10))</f>
        <v>kaiteki5@basil.ocn.ne.jp</v>
      </c>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3"/>
    </row>
    <row r="48" spans="2:38" ht="30" customHeight="1" x14ac:dyDescent="0.2">
      <c r="B48" s="139"/>
      <c r="C48" s="125" t="s">
        <v>470</v>
      </c>
      <c r="D48" s="125"/>
      <c r="E48" s="125"/>
      <c r="F48" s="125"/>
      <c r="G48" s="125"/>
      <c r="H48" s="134" t="str">
        <f>IF(B42="","",VLOOKUP(B42,名簿掲載情報!A:M,13))</f>
        <v>－</v>
      </c>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6"/>
    </row>
    <row r="49" spans="2:38" ht="30" customHeight="1" x14ac:dyDescent="0.2">
      <c r="B49" s="137">
        <f>B42+1</f>
        <v>7</v>
      </c>
      <c r="C49" s="121" t="s">
        <v>519</v>
      </c>
      <c r="D49" s="122"/>
      <c r="E49" s="122"/>
      <c r="F49" s="122"/>
      <c r="G49" s="123"/>
      <c r="H49" s="13"/>
      <c r="I49" s="13"/>
      <c r="J49" s="13"/>
      <c r="K49" s="13" t="s">
        <v>136</v>
      </c>
      <c r="L49" s="140" t="str">
        <f>IF(B49="","",VLOOKUP(B49,名簿掲載情報!A:M,4))</f>
        <v>23－20</v>
      </c>
      <c r="M49" s="140"/>
      <c r="N49" s="140"/>
      <c r="O49" s="140"/>
      <c r="P49" s="140"/>
      <c r="Q49" s="14" t="s">
        <v>137</v>
      </c>
      <c r="R49" s="13"/>
      <c r="S49" s="13"/>
      <c r="T49" s="15"/>
      <c r="U49" s="16"/>
      <c r="V49" s="16"/>
      <c r="X49" s="16"/>
      <c r="Y49" s="16"/>
      <c r="Z49" s="16"/>
      <c r="AA49" s="16"/>
      <c r="AB49" s="16"/>
      <c r="AC49" s="16"/>
      <c r="AD49" s="16"/>
      <c r="AE49" s="16"/>
      <c r="AF49" s="16"/>
      <c r="AG49" s="16"/>
      <c r="AH49" s="16"/>
      <c r="AI49" s="16"/>
      <c r="AJ49" s="16"/>
      <c r="AK49" s="16"/>
      <c r="AL49" s="16"/>
    </row>
    <row r="50" spans="2:38" ht="30" customHeight="1" x14ac:dyDescent="0.2">
      <c r="B50" s="138"/>
      <c r="C50" s="121" t="s">
        <v>61</v>
      </c>
      <c r="D50" s="122"/>
      <c r="E50" s="122"/>
      <c r="F50" s="122"/>
      <c r="G50" s="123"/>
      <c r="H50" s="124" t="str">
        <f>IF(B49="","",VLOOKUP(B49,名簿掲載情報!A:M,5))</f>
        <v>礒田　和好</v>
      </c>
      <c r="I50" s="124"/>
      <c r="J50" s="124"/>
      <c r="K50" s="124"/>
      <c r="L50" s="124"/>
      <c r="M50" s="124"/>
      <c r="N50" s="124"/>
      <c r="O50" s="124"/>
      <c r="P50" s="124"/>
      <c r="Q50" s="124"/>
      <c r="R50" s="124"/>
      <c r="S50" s="124"/>
      <c r="T50" s="124"/>
      <c r="U50" s="125" t="s">
        <v>64</v>
      </c>
      <c r="V50" s="125"/>
      <c r="W50" s="125"/>
      <c r="X50" s="125"/>
      <c r="Y50" s="125"/>
      <c r="Z50" s="124" t="str">
        <f>IF(B49="","",CONCATENATE(VLOOKUP(B49,名簿掲載情報!A:M,11),"　",VLOOKUP(B49,名簿掲載情報!A:M,12)))</f>
        <v>1級建築士　大臣登録　
第　157668　号</v>
      </c>
      <c r="AA50" s="124"/>
      <c r="AB50" s="124"/>
      <c r="AC50" s="124"/>
      <c r="AD50" s="124"/>
      <c r="AE50" s="124"/>
      <c r="AF50" s="124"/>
      <c r="AG50" s="124"/>
      <c r="AH50" s="124"/>
      <c r="AI50" s="124"/>
      <c r="AJ50" s="124"/>
      <c r="AK50" s="124"/>
      <c r="AL50" s="124"/>
    </row>
    <row r="51" spans="2:38" ht="30" customHeight="1" x14ac:dyDescent="0.2">
      <c r="B51" s="138"/>
      <c r="C51" s="141" t="s">
        <v>764</v>
      </c>
      <c r="D51" s="142"/>
      <c r="E51" s="125" t="s">
        <v>765</v>
      </c>
      <c r="F51" s="125"/>
      <c r="G51" s="125"/>
      <c r="H51" s="148" t="str">
        <f>IF(B49="","",VLOOKUP(B49,名簿掲載情報!A:M,6))</f>
        <v>旭ハウス工業株式会社一級建築士事務所</v>
      </c>
      <c r="I51" s="148"/>
      <c r="J51" s="148"/>
      <c r="K51" s="148"/>
      <c r="L51" s="148"/>
      <c r="M51" s="148"/>
      <c r="N51" s="148"/>
      <c r="O51" s="148"/>
      <c r="P51" s="148"/>
      <c r="Q51" s="148"/>
      <c r="R51" s="148"/>
      <c r="S51" s="148"/>
      <c r="T51" s="148"/>
      <c r="U51" s="125" t="s">
        <v>766</v>
      </c>
      <c r="V51" s="125"/>
      <c r="W51" s="125"/>
      <c r="X51" s="125"/>
      <c r="Y51" s="125"/>
      <c r="Z51" s="148" t="str">
        <f>IF(B49="","",VLOOKUP(B49,名簿掲載情報!A:M,7))</f>
        <v>福山市千田町三丁目5番10号</v>
      </c>
      <c r="AA51" s="148"/>
      <c r="AB51" s="148"/>
      <c r="AC51" s="148"/>
      <c r="AD51" s="148"/>
      <c r="AE51" s="148"/>
      <c r="AF51" s="148"/>
      <c r="AG51" s="148"/>
      <c r="AH51" s="148"/>
      <c r="AI51" s="148"/>
      <c r="AJ51" s="148"/>
      <c r="AK51" s="148"/>
      <c r="AL51" s="148"/>
    </row>
    <row r="52" spans="2:38" ht="15" customHeight="1" x14ac:dyDescent="0.2">
      <c r="B52" s="138"/>
      <c r="C52" s="143"/>
      <c r="D52" s="144"/>
      <c r="E52" s="149" t="s">
        <v>767</v>
      </c>
      <c r="F52" s="150"/>
      <c r="G52" s="151"/>
      <c r="H52" s="158" t="s">
        <v>768</v>
      </c>
      <c r="I52" s="159"/>
      <c r="J52" s="159"/>
      <c r="K52" s="159"/>
      <c r="L52" s="160"/>
      <c r="M52" s="161" t="str">
        <f>IF(B49="","",VLOOKUP(B49,名簿掲載情報!A:M,8))</f>
        <v>（084）955-1161</v>
      </c>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3"/>
    </row>
    <row r="53" spans="2:38" ht="15" customHeight="1" x14ac:dyDescent="0.2">
      <c r="B53" s="138"/>
      <c r="C53" s="143"/>
      <c r="D53" s="144"/>
      <c r="E53" s="152"/>
      <c r="F53" s="153"/>
      <c r="G53" s="154"/>
      <c r="H53" s="164" t="s">
        <v>769</v>
      </c>
      <c r="I53" s="165"/>
      <c r="J53" s="165"/>
      <c r="K53" s="165"/>
      <c r="L53" s="166"/>
      <c r="M53" s="126" t="str">
        <f>IF(B49="","",VLOOKUP(B49,名簿掲載情報!A:M,9))</f>
        <v>（084）955-4089</v>
      </c>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8"/>
    </row>
    <row r="54" spans="2:38" ht="15" customHeight="1" x14ac:dyDescent="0.2">
      <c r="B54" s="138"/>
      <c r="C54" s="145"/>
      <c r="D54" s="146"/>
      <c r="E54" s="155"/>
      <c r="F54" s="156"/>
      <c r="G54" s="157"/>
      <c r="H54" s="129" t="s">
        <v>770</v>
      </c>
      <c r="I54" s="130"/>
      <c r="J54" s="130"/>
      <c r="K54" s="130"/>
      <c r="L54" s="130"/>
      <c r="M54" s="131" t="str">
        <f>IF(B49="","",VLOOKUP(B49,名簿掲載情報!A:M,10))</f>
        <v>a-ie@asahihouse.jp</v>
      </c>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3"/>
    </row>
    <row r="55" spans="2:38" ht="30" customHeight="1" x14ac:dyDescent="0.2">
      <c r="B55" s="139"/>
      <c r="C55" s="125" t="s">
        <v>470</v>
      </c>
      <c r="D55" s="125"/>
      <c r="E55" s="125"/>
      <c r="F55" s="125"/>
      <c r="G55" s="125"/>
      <c r="H55" s="134" t="str">
        <f>IF(B49="","",VLOOKUP(B49,名簿掲載情報!A:M,13))</f>
        <v>日本木造住宅耐震補強事業者協同組合</v>
      </c>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6"/>
    </row>
    <row r="56" spans="2:38" ht="30" customHeight="1" x14ac:dyDescent="0.2">
      <c r="B56" s="137">
        <f>B49+1</f>
        <v>8</v>
      </c>
      <c r="C56" s="121" t="s">
        <v>519</v>
      </c>
      <c r="D56" s="122"/>
      <c r="E56" s="122"/>
      <c r="F56" s="122"/>
      <c r="G56" s="123"/>
      <c r="H56" s="13"/>
      <c r="I56" s="13"/>
      <c r="J56" s="13"/>
      <c r="K56" s="13" t="s">
        <v>136</v>
      </c>
      <c r="L56" s="140" t="str">
        <f>IF(B56="","",VLOOKUP(B56,名簿掲載情報!A:M,4))</f>
        <v>23－22</v>
      </c>
      <c r="M56" s="140"/>
      <c r="N56" s="140"/>
      <c r="O56" s="140"/>
      <c r="P56" s="140"/>
      <c r="Q56" s="14" t="s">
        <v>137</v>
      </c>
      <c r="R56" s="13"/>
      <c r="S56" s="13"/>
      <c r="T56" s="15"/>
      <c r="U56" s="16"/>
      <c r="V56" s="16"/>
      <c r="X56" s="16"/>
      <c r="Y56" s="16"/>
      <c r="Z56" s="16"/>
      <c r="AA56" s="16"/>
      <c r="AB56" s="16"/>
      <c r="AC56" s="16"/>
      <c r="AD56" s="16"/>
      <c r="AE56" s="16"/>
      <c r="AF56" s="16"/>
      <c r="AG56" s="16"/>
      <c r="AH56" s="16"/>
      <c r="AI56" s="16"/>
      <c r="AJ56" s="16"/>
      <c r="AK56" s="16"/>
      <c r="AL56" s="16"/>
    </row>
    <row r="57" spans="2:38" ht="30" customHeight="1" x14ac:dyDescent="0.2">
      <c r="B57" s="138"/>
      <c r="C57" s="121" t="s">
        <v>61</v>
      </c>
      <c r="D57" s="122"/>
      <c r="E57" s="122"/>
      <c r="F57" s="122"/>
      <c r="G57" s="123"/>
      <c r="H57" s="124" t="str">
        <f>IF(B56="","",VLOOKUP(B56,名簿掲載情報!A:M,5))</f>
        <v>河相　隆義</v>
      </c>
      <c r="I57" s="124"/>
      <c r="J57" s="124"/>
      <c r="K57" s="124"/>
      <c r="L57" s="124"/>
      <c r="M57" s="124"/>
      <c r="N57" s="124"/>
      <c r="O57" s="124"/>
      <c r="P57" s="124"/>
      <c r="Q57" s="124"/>
      <c r="R57" s="124"/>
      <c r="S57" s="124"/>
      <c r="T57" s="124"/>
      <c r="U57" s="125" t="s">
        <v>64</v>
      </c>
      <c r="V57" s="125"/>
      <c r="W57" s="125"/>
      <c r="X57" s="125"/>
      <c r="Y57" s="125"/>
      <c r="Z57" s="124" t="str">
        <f>IF(B56="","",CONCATENATE(VLOOKUP(B56,名簿掲載情報!A:M,11),"　",VLOOKUP(B56,名簿掲載情報!A:M,12)))</f>
        <v>2級建築士　千葉県知事登録　
第　6566　号</v>
      </c>
      <c r="AA57" s="124"/>
      <c r="AB57" s="124"/>
      <c r="AC57" s="124"/>
      <c r="AD57" s="124"/>
      <c r="AE57" s="124"/>
      <c r="AF57" s="124"/>
      <c r="AG57" s="124"/>
      <c r="AH57" s="124"/>
      <c r="AI57" s="124"/>
      <c r="AJ57" s="124"/>
      <c r="AK57" s="124"/>
      <c r="AL57" s="124"/>
    </row>
    <row r="58" spans="2:38" ht="30" customHeight="1" x14ac:dyDescent="0.2">
      <c r="B58" s="138"/>
      <c r="C58" s="141" t="s">
        <v>764</v>
      </c>
      <c r="D58" s="142"/>
      <c r="E58" s="125" t="s">
        <v>765</v>
      </c>
      <c r="F58" s="125"/>
      <c r="G58" s="125"/>
      <c r="H58" s="148" t="str">
        <f>IF(B56="","",VLOOKUP(B56,名簿掲載情報!A:M,6))</f>
        <v>河相建設株式会社設計部</v>
      </c>
      <c r="I58" s="148"/>
      <c r="J58" s="148"/>
      <c r="K58" s="148"/>
      <c r="L58" s="148"/>
      <c r="M58" s="148"/>
      <c r="N58" s="148"/>
      <c r="O58" s="148"/>
      <c r="P58" s="148"/>
      <c r="Q58" s="148"/>
      <c r="R58" s="148"/>
      <c r="S58" s="148"/>
      <c r="T58" s="148"/>
      <c r="U58" s="125" t="s">
        <v>766</v>
      </c>
      <c r="V58" s="125"/>
      <c r="W58" s="125"/>
      <c r="X58" s="125"/>
      <c r="Y58" s="125"/>
      <c r="Z58" s="148" t="str">
        <f>IF(B56="","",VLOOKUP(B56,名簿掲載情報!A:M,7))</f>
        <v>福山市沖野上町一丁目12番6号</v>
      </c>
      <c r="AA58" s="148"/>
      <c r="AB58" s="148"/>
      <c r="AC58" s="148"/>
      <c r="AD58" s="148"/>
      <c r="AE58" s="148"/>
      <c r="AF58" s="148"/>
      <c r="AG58" s="148"/>
      <c r="AH58" s="148"/>
      <c r="AI58" s="148"/>
      <c r="AJ58" s="148"/>
      <c r="AK58" s="148"/>
      <c r="AL58" s="148"/>
    </row>
    <row r="59" spans="2:38" ht="15" customHeight="1" x14ac:dyDescent="0.2">
      <c r="B59" s="138"/>
      <c r="C59" s="143"/>
      <c r="D59" s="144"/>
      <c r="E59" s="149" t="s">
        <v>767</v>
      </c>
      <c r="F59" s="150"/>
      <c r="G59" s="151"/>
      <c r="H59" s="158" t="s">
        <v>768</v>
      </c>
      <c r="I59" s="159"/>
      <c r="J59" s="159"/>
      <c r="K59" s="159"/>
      <c r="L59" s="160"/>
      <c r="M59" s="161" t="str">
        <f>IF(B56="","",VLOOKUP(B56,名簿掲載情報!A:M,8))</f>
        <v>（084）922-5377</v>
      </c>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3"/>
    </row>
    <row r="60" spans="2:38" ht="15" customHeight="1" x14ac:dyDescent="0.2">
      <c r="B60" s="138"/>
      <c r="C60" s="143"/>
      <c r="D60" s="144"/>
      <c r="E60" s="152"/>
      <c r="F60" s="153"/>
      <c r="G60" s="154"/>
      <c r="H60" s="164" t="s">
        <v>769</v>
      </c>
      <c r="I60" s="165"/>
      <c r="J60" s="165"/>
      <c r="K60" s="165"/>
      <c r="L60" s="166"/>
      <c r="M60" s="126" t="str">
        <f>IF(B56="","",VLOOKUP(B56,名簿掲載情報!A:M,9))</f>
        <v>（084）931-0285</v>
      </c>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8"/>
    </row>
    <row r="61" spans="2:38" ht="15" customHeight="1" x14ac:dyDescent="0.2">
      <c r="B61" s="138"/>
      <c r="C61" s="145"/>
      <c r="D61" s="146"/>
      <c r="E61" s="155"/>
      <c r="F61" s="156"/>
      <c r="G61" s="157"/>
      <c r="H61" s="129" t="s">
        <v>770</v>
      </c>
      <c r="I61" s="130"/>
      <c r="J61" s="130"/>
      <c r="K61" s="130"/>
      <c r="L61" s="130"/>
      <c r="M61" s="131" t="str">
        <f>IF(B56="","",VLOOKUP(B56,名簿掲載情報!A:M,10))</f>
        <v>kaiteki3@basil.ocn.ne.jp</v>
      </c>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3"/>
    </row>
    <row r="62" spans="2:38" ht="30" customHeight="1" x14ac:dyDescent="0.2">
      <c r="B62" s="139"/>
      <c r="C62" s="125" t="s">
        <v>470</v>
      </c>
      <c r="D62" s="125"/>
      <c r="E62" s="125"/>
      <c r="F62" s="125"/>
      <c r="G62" s="125"/>
      <c r="H62" s="134" t="str">
        <f>IF(B56="","",VLOOKUP(B56,名簿掲載情報!A:M,13))</f>
        <v>－</v>
      </c>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6"/>
    </row>
    <row r="63" spans="2:38" ht="30" customHeight="1" x14ac:dyDescent="0.2">
      <c r="B63" s="137">
        <f>B56+1</f>
        <v>9</v>
      </c>
      <c r="C63" s="121" t="s">
        <v>519</v>
      </c>
      <c r="D63" s="122"/>
      <c r="E63" s="122"/>
      <c r="F63" s="122"/>
      <c r="G63" s="123"/>
      <c r="H63" s="13"/>
      <c r="I63" s="13"/>
      <c r="J63" s="13"/>
      <c r="K63" s="13" t="s">
        <v>136</v>
      </c>
      <c r="L63" s="140" t="str">
        <f>IF(B63="","",VLOOKUP(B63,名簿掲載情報!A:M,4))</f>
        <v>23－26</v>
      </c>
      <c r="M63" s="140"/>
      <c r="N63" s="140"/>
      <c r="O63" s="140"/>
      <c r="P63" s="140"/>
      <c r="Q63" s="14" t="s">
        <v>137</v>
      </c>
      <c r="R63" s="13"/>
      <c r="S63" s="13"/>
      <c r="T63" s="15"/>
      <c r="U63" s="16"/>
      <c r="V63" s="16"/>
      <c r="X63" s="16"/>
      <c r="Y63" s="16"/>
      <c r="Z63" s="16"/>
      <c r="AA63" s="16"/>
      <c r="AB63" s="16"/>
      <c r="AC63" s="16"/>
      <c r="AD63" s="16"/>
      <c r="AE63" s="16"/>
      <c r="AF63" s="16"/>
      <c r="AG63" s="16"/>
      <c r="AH63" s="16"/>
      <c r="AI63" s="16"/>
      <c r="AJ63" s="16"/>
      <c r="AK63" s="16"/>
      <c r="AL63" s="16"/>
    </row>
    <row r="64" spans="2:38" ht="30" customHeight="1" x14ac:dyDescent="0.2">
      <c r="B64" s="138"/>
      <c r="C64" s="121" t="s">
        <v>61</v>
      </c>
      <c r="D64" s="122"/>
      <c r="E64" s="122"/>
      <c r="F64" s="122"/>
      <c r="G64" s="123"/>
      <c r="H64" s="124" t="str">
        <f>IF(B63="","",VLOOKUP(B63,名簿掲載情報!A:M,5))</f>
        <v>井上　明大</v>
      </c>
      <c r="I64" s="124"/>
      <c r="J64" s="124"/>
      <c r="K64" s="124"/>
      <c r="L64" s="124"/>
      <c r="M64" s="124"/>
      <c r="N64" s="124"/>
      <c r="O64" s="124"/>
      <c r="P64" s="124"/>
      <c r="Q64" s="124"/>
      <c r="R64" s="124"/>
      <c r="S64" s="124"/>
      <c r="T64" s="124"/>
      <c r="U64" s="125" t="s">
        <v>64</v>
      </c>
      <c r="V64" s="125"/>
      <c r="W64" s="125"/>
      <c r="X64" s="125"/>
      <c r="Y64" s="125"/>
      <c r="Z64" s="124" t="str">
        <f>IF(B63="","",CONCATENATE(VLOOKUP(B63,名簿掲載情報!A:M,11),"　",VLOOKUP(B63,名簿掲載情報!A:M,12)))</f>
        <v>2級建築士　広島県知事登録　
第　15027　号</v>
      </c>
      <c r="AA64" s="124"/>
      <c r="AB64" s="124"/>
      <c r="AC64" s="124"/>
      <c r="AD64" s="124"/>
      <c r="AE64" s="124"/>
      <c r="AF64" s="124"/>
      <c r="AG64" s="124"/>
      <c r="AH64" s="124"/>
      <c r="AI64" s="124"/>
      <c r="AJ64" s="124"/>
      <c r="AK64" s="124"/>
      <c r="AL64" s="124"/>
    </row>
    <row r="65" spans="2:38" ht="30" customHeight="1" x14ac:dyDescent="0.2">
      <c r="B65" s="138"/>
      <c r="C65" s="141" t="s">
        <v>764</v>
      </c>
      <c r="D65" s="142"/>
      <c r="E65" s="125" t="s">
        <v>765</v>
      </c>
      <c r="F65" s="125"/>
      <c r="G65" s="125"/>
      <c r="H65" s="148" t="str">
        <f>IF(B63="","",VLOOKUP(B63,名簿掲載情報!A:M,6))</f>
        <v>株式会社オキ一級建築士事務所</v>
      </c>
      <c r="I65" s="148"/>
      <c r="J65" s="148"/>
      <c r="K65" s="148"/>
      <c r="L65" s="148"/>
      <c r="M65" s="148"/>
      <c r="N65" s="148"/>
      <c r="O65" s="148"/>
      <c r="P65" s="148"/>
      <c r="Q65" s="148"/>
      <c r="R65" s="148"/>
      <c r="S65" s="148"/>
      <c r="T65" s="148"/>
      <c r="U65" s="125" t="s">
        <v>766</v>
      </c>
      <c r="V65" s="125"/>
      <c r="W65" s="125"/>
      <c r="X65" s="125"/>
      <c r="Y65" s="125"/>
      <c r="Z65" s="148" t="str">
        <f>IF(B63="","",VLOOKUP(B63,名簿掲載情報!A:M,7))</f>
        <v>福山市南松永町一丁目16番13号</v>
      </c>
      <c r="AA65" s="148"/>
      <c r="AB65" s="148"/>
      <c r="AC65" s="148"/>
      <c r="AD65" s="148"/>
      <c r="AE65" s="148"/>
      <c r="AF65" s="148"/>
      <c r="AG65" s="148"/>
      <c r="AH65" s="148"/>
      <c r="AI65" s="148"/>
      <c r="AJ65" s="148"/>
      <c r="AK65" s="148"/>
      <c r="AL65" s="148"/>
    </row>
    <row r="66" spans="2:38" ht="15" customHeight="1" x14ac:dyDescent="0.2">
      <c r="B66" s="138"/>
      <c r="C66" s="143"/>
      <c r="D66" s="144"/>
      <c r="E66" s="149" t="s">
        <v>767</v>
      </c>
      <c r="F66" s="150"/>
      <c r="G66" s="151"/>
      <c r="H66" s="158" t="s">
        <v>768</v>
      </c>
      <c r="I66" s="159"/>
      <c r="J66" s="159"/>
      <c r="K66" s="159"/>
      <c r="L66" s="160"/>
      <c r="M66" s="161" t="str">
        <f>IF(B63="","",VLOOKUP(B63,名簿掲載情報!A:M,8))</f>
        <v>（084）933-3177</v>
      </c>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3"/>
    </row>
    <row r="67" spans="2:38" ht="15" customHeight="1" x14ac:dyDescent="0.2">
      <c r="B67" s="138"/>
      <c r="C67" s="143"/>
      <c r="D67" s="144"/>
      <c r="E67" s="152"/>
      <c r="F67" s="153"/>
      <c r="G67" s="154"/>
      <c r="H67" s="164" t="s">
        <v>769</v>
      </c>
      <c r="I67" s="165"/>
      <c r="J67" s="165"/>
      <c r="K67" s="165"/>
      <c r="L67" s="166"/>
      <c r="M67" s="126" t="str">
        <f>IF(B63="","",VLOOKUP(B63,名簿掲載情報!A:M,9))</f>
        <v>（084）934-5991</v>
      </c>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8"/>
    </row>
    <row r="68" spans="2:38" ht="15" customHeight="1" x14ac:dyDescent="0.2">
      <c r="B68" s="138"/>
      <c r="C68" s="145"/>
      <c r="D68" s="146"/>
      <c r="E68" s="155"/>
      <c r="F68" s="156"/>
      <c r="G68" s="157"/>
      <c r="H68" s="129" t="s">
        <v>770</v>
      </c>
      <c r="I68" s="130"/>
      <c r="J68" s="130"/>
      <c r="K68" s="130"/>
      <c r="L68" s="130"/>
      <c r="M68" s="131" t="str">
        <f>IF(B63="","",VLOOKUP(B63,名簿掲載情報!A:M,10))</f>
        <v>oki@okinet.co.jp</v>
      </c>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3"/>
    </row>
    <row r="69" spans="2:38" ht="30" customHeight="1" x14ac:dyDescent="0.2">
      <c r="B69" s="139"/>
      <c r="C69" s="125" t="s">
        <v>470</v>
      </c>
      <c r="D69" s="125"/>
      <c r="E69" s="125"/>
      <c r="F69" s="125"/>
      <c r="G69" s="125"/>
      <c r="H69" s="134" t="str">
        <f>IF(B63="","",VLOOKUP(B63,名簿掲載情報!A:M,13))</f>
        <v>一般社団法人日本ツーバイフォー建築協会</v>
      </c>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6"/>
    </row>
    <row r="70" spans="2:38" ht="30" customHeight="1" x14ac:dyDescent="0.2">
      <c r="B70" s="137">
        <f>B63+1</f>
        <v>10</v>
      </c>
      <c r="C70" s="121" t="s">
        <v>519</v>
      </c>
      <c r="D70" s="122"/>
      <c r="E70" s="122"/>
      <c r="F70" s="122"/>
      <c r="G70" s="123"/>
      <c r="H70" s="13"/>
      <c r="I70" s="13"/>
      <c r="J70" s="13"/>
      <c r="K70" s="13" t="s">
        <v>136</v>
      </c>
      <c r="L70" s="140" t="str">
        <f>IF(B70="","",VLOOKUP(B70,名簿掲載情報!A:M,4))</f>
        <v>23－33</v>
      </c>
      <c r="M70" s="140"/>
      <c r="N70" s="140"/>
      <c r="O70" s="140"/>
      <c r="P70" s="140"/>
      <c r="Q70" s="14" t="s">
        <v>137</v>
      </c>
      <c r="R70" s="13"/>
      <c r="S70" s="13"/>
      <c r="T70" s="15"/>
      <c r="U70" s="16"/>
      <c r="V70" s="16"/>
      <c r="X70" s="16"/>
      <c r="Y70" s="16"/>
      <c r="Z70" s="16"/>
      <c r="AA70" s="16"/>
      <c r="AB70" s="16"/>
      <c r="AC70" s="16"/>
      <c r="AD70" s="16"/>
      <c r="AE70" s="16"/>
      <c r="AF70" s="16"/>
      <c r="AG70" s="16"/>
      <c r="AH70" s="16"/>
      <c r="AI70" s="16"/>
      <c r="AJ70" s="16"/>
      <c r="AK70" s="16"/>
      <c r="AL70" s="16"/>
    </row>
    <row r="71" spans="2:38" ht="30" customHeight="1" x14ac:dyDescent="0.2">
      <c r="B71" s="138"/>
      <c r="C71" s="121" t="s">
        <v>61</v>
      </c>
      <c r="D71" s="122"/>
      <c r="E71" s="122"/>
      <c r="F71" s="122"/>
      <c r="G71" s="123"/>
      <c r="H71" s="124" t="str">
        <f>IF(B70="","",VLOOKUP(B70,名簿掲載情報!A:M,5))</f>
        <v>川口　洋平</v>
      </c>
      <c r="I71" s="124"/>
      <c r="J71" s="124"/>
      <c r="K71" s="124"/>
      <c r="L71" s="124"/>
      <c r="M71" s="124"/>
      <c r="N71" s="124"/>
      <c r="O71" s="124"/>
      <c r="P71" s="124"/>
      <c r="Q71" s="124"/>
      <c r="R71" s="124"/>
      <c r="S71" s="124"/>
      <c r="T71" s="124"/>
      <c r="U71" s="125" t="s">
        <v>64</v>
      </c>
      <c r="V71" s="125"/>
      <c r="W71" s="125"/>
      <c r="X71" s="125"/>
      <c r="Y71" s="125"/>
      <c r="Z71" s="124" t="str">
        <f>IF(B70="","",CONCATENATE(VLOOKUP(B70,名簿掲載情報!A:M,11),"　",VLOOKUP(B70,名簿掲載情報!A:M,12)))</f>
        <v>1級建築士　大臣登録　
第　180783　号</v>
      </c>
      <c r="AA71" s="124"/>
      <c r="AB71" s="124"/>
      <c r="AC71" s="124"/>
      <c r="AD71" s="124"/>
      <c r="AE71" s="124"/>
      <c r="AF71" s="124"/>
      <c r="AG71" s="124"/>
      <c r="AH71" s="124"/>
      <c r="AI71" s="124"/>
      <c r="AJ71" s="124"/>
      <c r="AK71" s="124"/>
      <c r="AL71" s="124"/>
    </row>
    <row r="72" spans="2:38" ht="30" customHeight="1" x14ac:dyDescent="0.2">
      <c r="B72" s="138"/>
      <c r="C72" s="141" t="s">
        <v>764</v>
      </c>
      <c r="D72" s="142"/>
      <c r="E72" s="125" t="s">
        <v>765</v>
      </c>
      <c r="F72" s="125"/>
      <c r="G72" s="125"/>
      <c r="H72" s="148" t="str">
        <f>IF(B70="","",VLOOKUP(B70,名簿掲載情報!A:M,6))</f>
        <v>有限会社リニューアル仁設計事務所</v>
      </c>
      <c r="I72" s="148"/>
      <c r="J72" s="148"/>
      <c r="K72" s="148"/>
      <c r="L72" s="148"/>
      <c r="M72" s="148"/>
      <c r="N72" s="148"/>
      <c r="O72" s="148"/>
      <c r="P72" s="148"/>
      <c r="Q72" s="148"/>
      <c r="R72" s="148"/>
      <c r="S72" s="148"/>
      <c r="T72" s="148"/>
      <c r="U72" s="125" t="s">
        <v>766</v>
      </c>
      <c r="V72" s="125"/>
      <c r="W72" s="125"/>
      <c r="X72" s="125"/>
      <c r="Y72" s="125"/>
      <c r="Z72" s="148" t="str">
        <f>IF(B70="","",VLOOKUP(B70,名簿掲載情報!A:M,7))</f>
        <v>福山市東深津町三丁目12番10号</v>
      </c>
      <c r="AA72" s="148"/>
      <c r="AB72" s="148"/>
      <c r="AC72" s="148"/>
      <c r="AD72" s="148"/>
      <c r="AE72" s="148"/>
      <c r="AF72" s="148"/>
      <c r="AG72" s="148"/>
      <c r="AH72" s="148"/>
      <c r="AI72" s="148"/>
      <c r="AJ72" s="148"/>
      <c r="AK72" s="148"/>
      <c r="AL72" s="148"/>
    </row>
    <row r="73" spans="2:38" ht="15" customHeight="1" x14ac:dyDescent="0.2">
      <c r="B73" s="138"/>
      <c r="C73" s="143"/>
      <c r="D73" s="144"/>
      <c r="E73" s="149" t="s">
        <v>767</v>
      </c>
      <c r="F73" s="150"/>
      <c r="G73" s="151"/>
      <c r="H73" s="158" t="s">
        <v>768</v>
      </c>
      <c r="I73" s="159"/>
      <c r="J73" s="159"/>
      <c r="K73" s="159"/>
      <c r="L73" s="160"/>
      <c r="M73" s="161" t="str">
        <f>IF(B70="","",VLOOKUP(B70,名簿掲載情報!A:M,8))</f>
        <v>（084）973-6245</v>
      </c>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3"/>
    </row>
    <row r="74" spans="2:38" ht="15" customHeight="1" x14ac:dyDescent="0.2">
      <c r="B74" s="138"/>
      <c r="C74" s="143"/>
      <c r="D74" s="144"/>
      <c r="E74" s="152"/>
      <c r="F74" s="153"/>
      <c r="G74" s="154"/>
      <c r="H74" s="164" t="s">
        <v>769</v>
      </c>
      <c r="I74" s="165"/>
      <c r="J74" s="165"/>
      <c r="K74" s="165"/>
      <c r="L74" s="166"/>
      <c r="M74" s="126" t="str">
        <f>IF(B70="","",VLOOKUP(B70,名簿掲載情報!A:M,9))</f>
        <v>（084）973-6235</v>
      </c>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8"/>
    </row>
    <row r="75" spans="2:38" ht="15" customHeight="1" x14ac:dyDescent="0.2">
      <c r="B75" s="138"/>
      <c r="C75" s="145"/>
      <c r="D75" s="146"/>
      <c r="E75" s="155"/>
      <c r="F75" s="156"/>
      <c r="G75" s="157"/>
      <c r="H75" s="129" t="s">
        <v>770</v>
      </c>
      <c r="I75" s="130"/>
      <c r="J75" s="130"/>
      <c r="K75" s="130"/>
      <c r="L75" s="130"/>
      <c r="M75" s="131" t="str">
        <f>IF(B70="","",VLOOKUP(B70,名簿掲載情報!A:M,10))</f>
        <v>rj-you@wonder.ocn.ne.jp</v>
      </c>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3"/>
    </row>
    <row r="76" spans="2:38" ht="30" customHeight="1" x14ac:dyDescent="0.2">
      <c r="B76" s="139"/>
      <c r="C76" s="125" t="s">
        <v>470</v>
      </c>
      <c r="D76" s="125"/>
      <c r="E76" s="125"/>
      <c r="F76" s="125"/>
      <c r="G76" s="125"/>
      <c r="H76" s="134" t="str">
        <f>IF(B70="","",VLOOKUP(B70,名簿掲載情報!A:M,13))</f>
        <v>－</v>
      </c>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6"/>
    </row>
    <row r="77" spans="2:38" ht="30" customHeight="1" x14ac:dyDescent="0.2">
      <c r="B77" s="137">
        <f>B70+1</f>
        <v>11</v>
      </c>
      <c r="C77" s="121" t="s">
        <v>519</v>
      </c>
      <c r="D77" s="122"/>
      <c r="E77" s="122"/>
      <c r="F77" s="122"/>
      <c r="G77" s="123"/>
      <c r="H77" s="13"/>
      <c r="I77" s="13"/>
      <c r="J77" s="13"/>
      <c r="K77" s="13" t="s">
        <v>136</v>
      </c>
      <c r="L77" s="140" t="str">
        <f>IF(B77="","",VLOOKUP(B77,名簿掲載情報!A:M,4))</f>
        <v>23－55</v>
      </c>
      <c r="M77" s="140"/>
      <c r="N77" s="140"/>
      <c r="O77" s="140"/>
      <c r="P77" s="140"/>
      <c r="Q77" s="14" t="s">
        <v>137</v>
      </c>
      <c r="R77" s="13"/>
      <c r="S77" s="13"/>
      <c r="T77" s="15"/>
      <c r="U77" s="16"/>
      <c r="V77" s="16"/>
      <c r="X77" s="16"/>
      <c r="Y77" s="16"/>
      <c r="Z77" s="16"/>
      <c r="AA77" s="16"/>
      <c r="AB77" s="16"/>
      <c r="AC77" s="16"/>
      <c r="AD77" s="16"/>
      <c r="AE77" s="16"/>
      <c r="AF77" s="16"/>
      <c r="AG77" s="16"/>
      <c r="AH77" s="16"/>
      <c r="AI77" s="16"/>
      <c r="AJ77" s="16"/>
      <c r="AK77" s="16"/>
      <c r="AL77" s="16"/>
    </row>
    <row r="78" spans="2:38" ht="30" customHeight="1" x14ac:dyDescent="0.2">
      <c r="B78" s="138"/>
      <c r="C78" s="121" t="s">
        <v>61</v>
      </c>
      <c r="D78" s="122"/>
      <c r="E78" s="122"/>
      <c r="F78" s="122"/>
      <c r="G78" s="123"/>
      <c r="H78" s="124" t="str">
        <f>IF(B77="","",VLOOKUP(B77,名簿掲載情報!A:M,5))</f>
        <v>妹尾　良則</v>
      </c>
      <c r="I78" s="124"/>
      <c r="J78" s="124"/>
      <c r="K78" s="124"/>
      <c r="L78" s="124"/>
      <c r="M78" s="124"/>
      <c r="N78" s="124"/>
      <c r="O78" s="124"/>
      <c r="P78" s="124"/>
      <c r="Q78" s="124"/>
      <c r="R78" s="124"/>
      <c r="S78" s="124"/>
      <c r="T78" s="124"/>
      <c r="U78" s="125" t="s">
        <v>64</v>
      </c>
      <c r="V78" s="125"/>
      <c r="W78" s="125"/>
      <c r="X78" s="125"/>
      <c r="Y78" s="125"/>
      <c r="Z78" s="124" t="str">
        <f>IF(B77="","",CONCATENATE(VLOOKUP(B77,名簿掲載情報!A:M,11),"　",VLOOKUP(B77,名簿掲載情報!A:M,12)))</f>
        <v>1級建築士　大臣登録　
第　157726　号</v>
      </c>
      <c r="AA78" s="124"/>
      <c r="AB78" s="124"/>
      <c r="AC78" s="124"/>
      <c r="AD78" s="124"/>
      <c r="AE78" s="124"/>
      <c r="AF78" s="124"/>
      <c r="AG78" s="124"/>
      <c r="AH78" s="124"/>
      <c r="AI78" s="124"/>
      <c r="AJ78" s="124"/>
      <c r="AK78" s="124"/>
      <c r="AL78" s="124"/>
    </row>
    <row r="79" spans="2:38" ht="30" customHeight="1" x14ac:dyDescent="0.2">
      <c r="B79" s="138"/>
      <c r="C79" s="141" t="s">
        <v>764</v>
      </c>
      <c r="D79" s="142"/>
      <c r="E79" s="125" t="s">
        <v>765</v>
      </c>
      <c r="F79" s="125"/>
      <c r="G79" s="125"/>
      <c r="H79" s="148" t="str">
        <f>IF(B77="","",VLOOKUP(B77,名簿掲載情報!A:M,6))</f>
        <v>有限会社真組一級建築士事務所</v>
      </c>
      <c r="I79" s="148"/>
      <c r="J79" s="148"/>
      <c r="K79" s="148"/>
      <c r="L79" s="148"/>
      <c r="M79" s="148"/>
      <c r="N79" s="148"/>
      <c r="O79" s="148"/>
      <c r="P79" s="148"/>
      <c r="Q79" s="148"/>
      <c r="R79" s="148"/>
      <c r="S79" s="148"/>
      <c r="T79" s="148"/>
      <c r="U79" s="125" t="s">
        <v>766</v>
      </c>
      <c r="V79" s="125"/>
      <c r="W79" s="125"/>
      <c r="X79" s="125"/>
      <c r="Y79" s="125"/>
      <c r="Z79" s="148" t="str">
        <f>IF(B77="","",VLOOKUP(B77,名簿掲載情報!A:M,7))</f>
        <v>福山市本郷町1377番地</v>
      </c>
      <c r="AA79" s="148"/>
      <c r="AB79" s="148"/>
      <c r="AC79" s="148"/>
      <c r="AD79" s="148"/>
      <c r="AE79" s="148"/>
      <c r="AF79" s="148"/>
      <c r="AG79" s="148"/>
      <c r="AH79" s="148"/>
      <c r="AI79" s="148"/>
      <c r="AJ79" s="148"/>
      <c r="AK79" s="148"/>
      <c r="AL79" s="148"/>
    </row>
    <row r="80" spans="2:38" ht="15" customHeight="1" x14ac:dyDescent="0.2">
      <c r="B80" s="138"/>
      <c r="C80" s="143"/>
      <c r="D80" s="144"/>
      <c r="E80" s="149" t="s">
        <v>767</v>
      </c>
      <c r="F80" s="150"/>
      <c r="G80" s="151"/>
      <c r="H80" s="158" t="s">
        <v>768</v>
      </c>
      <c r="I80" s="159"/>
      <c r="J80" s="159"/>
      <c r="K80" s="159"/>
      <c r="L80" s="160"/>
      <c r="M80" s="161" t="str">
        <f>IF(B77="","",VLOOKUP(B77,名簿掲載情報!A:M,8))</f>
        <v>（084）936-1428</v>
      </c>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3"/>
    </row>
    <row r="81" spans="2:38" ht="15" customHeight="1" x14ac:dyDescent="0.2">
      <c r="B81" s="138"/>
      <c r="C81" s="143"/>
      <c r="D81" s="144"/>
      <c r="E81" s="152"/>
      <c r="F81" s="153"/>
      <c r="G81" s="154"/>
      <c r="H81" s="164" t="s">
        <v>769</v>
      </c>
      <c r="I81" s="165"/>
      <c r="J81" s="165"/>
      <c r="K81" s="165"/>
      <c r="L81" s="166"/>
      <c r="M81" s="126" t="str">
        <f>IF(B77="","",VLOOKUP(B77,名簿掲載情報!A:M,9))</f>
        <v>（084）936-0713</v>
      </c>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8"/>
    </row>
    <row r="82" spans="2:38" ht="15" customHeight="1" x14ac:dyDescent="0.2">
      <c r="B82" s="138"/>
      <c r="C82" s="145"/>
      <c r="D82" s="146"/>
      <c r="E82" s="155"/>
      <c r="F82" s="156"/>
      <c r="G82" s="157"/>
      <c r="H82" s="129" t="s">
        <v>770</v>
      </c>
      <c r="I82" s="130"/>
      <c r="J82" s="130"/>
      <c r="K82" s="130"/>
      <c r="L82" s="130"/>
      <c r="M82" s="131" t="str">
        <f>IF(B77="","",VLOOKUP(B77,名簿掲載情報!A:M,10))</f>
        <v>makotogumi@joy.ocn.ne.jp</v>
      </c>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3"/>
    </row>
    <row r="83" spans="2:38" ht="30" customHeight="1" x14ac:dyDescent="0.2">
      <c r="B83" s="139"/>
      <c r="C83" s="125" t="s">
        <v>470</v>
      </c>
      <c r="D83" s="125"/>
      <c r="E83" s="125"/>
      <c r="F83" s="125"/>
      <c r="G83" s="125"/>
      <c r="H83" s="134" t="str">
        <f>IF(B77="","",VLOOKUP(B77,名簿掲載情報!A:M,13))</f>
        <v>公益社団法人広島県建築士会</v>
      </c>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6"/>
    </row>
    <row r="84" spans="2:38" ht="30" customHeight="1" x14ac:dyDescent="0.2">
      <c r="B84" s="137">
        <f>B77+1</f>
        <v>12</v>
      </c>
      <c r="C84" s="121" t="s">
        <v>519</v>
      </c>
      <c r="D84" s="122"/>
      <c r="E84" s="122"/>
      <c r="F84" s="122"/>
      <c r="G84" s="123"/>
      <c r="H84" s="13"/>
      <c r="I84" s="13"/>
      <c r="J84" s="13"/>
      <c r="K84" s="13" t="s">
        <v>136</v>
      </c>
      <c r="L84" s="140" t="str">
        <f>IF(B84="","",VLOOKUP(B84,名簿掲載情報!A:M,4))</f>
        <v>23－57</v>
      </c>
      <c r="M84" s="140"/>
      <c r="N84" s="140"/>
      <c r="O84" s="140"/>
      <c r="P84" s="140"/>
      <c r="Q84" s="14" t="s">
        <v>137</v>
      </c>
      <c r="R84" s="13"/>
      <c r="S84" s="13"/>
      <c r="T84" s="15"/>
      <c r="U84" s="16"/>
      <c r="V84" s="16"/>
      <c r="X84" s="16"/>
      <c r="Y84" s="16"/>
      <c r="Z84" s="16"/>
      <c r="AA84" s="16"/>
      <c r="AB84" s="16"/>
      <c r="AC84" s="16"/>
      <c r="AD84" s="16"/>
      <c r="AE84" s="16"/>
      <c r="AF84" s="16"/>
      <c r="AG84" s="16"/>
      <c r="AH84" s="16"/>
      <c r="AI84" s="16"/>
      <c r="AJ84" s="16"/>
      <c r="AK84" s="16"/>
      <c r="AL84" s="16"/>
    </row>
    <row r="85" spans="2:38" ht="30" customHeight="1" x14ac:dyDescent="0.2">
      <c r="B85" s="138"/>
      <c r="C85" s="121" t="s">
        <v>61</v>
      </c>
      <c r="D85" s="122"/>
      <c r="E85" s="122"/>
      <c r="F85" s="122"/>
      <c r="G85" s="123"/>
      <c r="H85" s="124" t="str">
        <f>IF(B84="","",VLOOKUP(B84,名簿掲載情報!A:M,5))</f>
        <v>須藤　利弘</v>
      </c>
      <c r="I85" s="124"/>
      <c r="J85" s="124"/>
      <c r="K85" s="124"/>
      <c r="L85" s="124"/>
      <c r="M85" s="124"/>
      <c r="N85" s="124"/>
      <c r="O85" s="124"/>
      <c r="P85" s="124"/>
      <c r="Q85" s="124"/>
      <c r="R85" s="124"/>
      <c r="S85" s="124"/>
      <c r="T85" s="124"/>
      <c r="U85" s="125" t="s">
        <v>64</v>
      </c>
      <c r="V85" s="125"/>
      <c r="W85" s="125"/>
      <c r="X85" s="125"/>
      <c r="Y85" s="125"/>
      <c r="Z85" s="124" t="str">
        <f>IF(B84="","",CONCATENATE(VLOOKUP(B84,名簿掲載情報!A:M,11),"　",VLOOKUP(B84,名簿掲載情報!A:M,12)))</f>
        <v>2級建築士　広島県知事登録　
第　11556　号</v>
      </c>
      <c r="AA85" s="124"/>
      <c r="AB85" s="124"/>
      <c r="AC85" s="124"/>
      <c r="AD85" s="124"/>
      <c r="AE85" s="124"/>
      <c r="AF85" s="124"/>
      <c r="AG85" s="124"/>
      <c r="AH85" s="124"/>
      <c r="AI85" s="124"/>
      <c r="AJ85" s="124"/>
      <c r="AK85" s="124"/>
      <c r="AL85" s="124"/>
    </row>
    <row r="86" spans="2:38" ht="30" customHeight="1" x14ac:dyDescent="0.2">
      <c r="B86" s="138"/>
      <c r="C86" s="141" t="s">
        <v>764</v>
      </c>
      <c r="D86" s="142"/>
      <c r="E86" s="125" t="s">
        <v>765</v>
      </c>
      <c r="F86" s="125"/>
      <c r="G86" s="125"/>
      <c r="H86" s="148" t="str">
        <f>IF(B84="","",VLOOKUP(B84,名簿掲載情報!A:M,6))</f>
        <v>須藤工務店設計事務所</v>
      </c>
      <c r="I86" s="148"/>
      <c r="J86" s="148"/>
      <c r="K86" s="148"/>
      <c r="L86" s="148"/>
      <c r="M86" s="148"/>
      <c r="N86" s="148"/>
      <c r="O86" s="148"/>
      <c r="P86" s="148"/>
      <c r="Q86" s="148"/>
      <c r="R86" s="148"/>
      <c r="S86" s="148"/>
      <c r="T86" s="148"/>
      <c r="U86" s="125" t="s">
        <v>766</v>
      </c>
      <c r="V86" s="125"/>
      <c r="W86" s="125"/>
      <c r="X86" s="125"/>
      <c r="Y86" s="125"/>
      <c r="Z86" s="148" t="str">
        <f>IF(B84="","",VLOOKUP(B84,名簿掲載情報!A:M,7))</f>
        <v>福山市千田町大字千田3159-2</v>
      </c>
      <c r="AA86" s="148"/>
      <c r="AB86" s="148"/>
      <c r="AC86" s="148"/>
      <c r="AD86" s="148"/>
      <c r="AE86" s="148"/>
      <c r="AF86" s="148"/>
      <c r="AG86" s="148"/>
      <c r="AH86" s="148"/>
      <c r="AI86" s="148"/>
      <c r="AJ86" s="148"/>
      <c r="AK86" s="148"/>
      <c r="AL86" s="148"/>
    </row>
    <row r="87" spans="2:38" ht="15" customHeight="1" x14ac:dyDescent="0.2">
      <c r="B87" s="138"/>
      <c r="C87" s="143"/>
      <c r="D87" s="144"/>
      <c r="E87" s="149" t="s">
        <v>767</v>
      </c>
      <c r="F87" s="150"/>
      <c r="G87" s="151"/>
      <c r="H87" s="158" t="s">
        <v>768</v>
      </c>
      <c r="I87" s="159"/>
      <c r="J87" s="159"/>
      <c r="K87" s="159"/>
      <c r="L87" s="160"/>
      <c r="M87" s="161" t="str">
        <f>IF(B84="","",VLOOKUP(B84,名簿掲載情報!A:M,8))</f>
        <v>（084）955-5557</v>
      </c>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3"/>
    </row>
    <row r="88" spans="2:38" ht="15" customHeight="1" x14ac:dyDescent="0.2">
      <c r="B88" s="138"/>
      <c r="C88" s="143"/>
      <c r="D88" s="144"/>
      <c r="E88" s="152"/>
      <c r="F88" s="153"/>
      <c r="G88" s="154"/>
      <c r="H88" s="164" t="s">
        <v>769</v>
      </c>
      <c r="I88" s="165"/>
      <c r="J88" s="165"/>
      <c r="K88" s="165"/>
      <c r="L88" s="166"/>
      <c r="M88" s="126" t="str">
        <f>IF(B84="","",VLOOKUP(B84,名簿掲載情報!A:M,9))</f>
        <v>（084）955-5654</v>
      </c>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8"/>
    </row>
    <row r="89" spans="2:38" ht="15" customHeight="1" x14ac:dyDescent="0.2">
      <c r="B89" s="138"/>
      <c r="C89" s="145"/>
      <c r="D89" s="146"/>
      <c r="E89" s="155"/>
      <c r="F89" s="156"/>
      <c r="G89" s="157"/>
      <c r="H89" s="129" t="s">
        <v>770</v>
      </c>
      <c r="I89" s="130"/>
      <c r="J89" s="130"/>
      <c r="K89" s="130"/>
      <c r="L89" s="130"/>
      <c r="M89" s="131" t="str">
        <f>IF(B84="","",VLOOKUP(B84,名簿掲載情報!A:M,10))</f>
        <v>inq@sudokoumuten.jp</v>
      </c>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3"/>
    </row>
    <row r="90" spans="2:38" ht="30" customHeight="1" x14ac:dyDescent="0.2">
      <c r="B90" s="139"/>
      <c r="C90" s="125" t="s">
        <v>470</v>
      </c>
      <c r="D90" s="125"/>
      <c r="E90" s="125"/>
      <c r="F90" s="125"/>
      <c r="G90" s="125"/>
      <c r="H90" s="134" t="str">
        <f>IF(B84="","",VLOOKUP(B84,名簿掲載情報!A:M,13))</f>
        <v>－</v>
      </c>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6"/>
    </row>
    <row r="91" spans="2:38" ht="30" customHeight="1" x14ac:dyDescent="0.2">
      <c r="B91" s="137">
        <f>B84+1</f>
        <v>13</v>
      </c>
      <c r="C91" s="121" t="s">
        <v>519</v>
      </c>
      <c r="D91" s="122"/>
      <c r="E91" s="122"/>
      <c r="F91" s="122"/>
      <c r="G91" s="123"/>
      <c r="H91" s="13"/>
      <c r="I91" s="13"/>
      <c r="J91" s="13"/>
      <c r="K91" s="13" t="s">
        <v>136</v>
      </c>
      <c r="L91" s="140" t="str">
        <f>IF(B91="","",VLOOKUP(B91,名簿掲載情報!A:M,4))</f>
        <v>22－71</v>
      </c>
      <c r="M91" s="140"/>
      <c r="N91" s="140"/>
      <c r="O91" s="140"/>
      <c r="P91" s="140"/>
      <c r="Q91" s="14" t="s">
        <v>137</v>
      </c>
      <c r="R91" s="13"/>
      <c r="S91" s="13"/>
      <c r="T91" s="15"/>
      <c r="U91" s="16"/>
      <c r="V91" s="16"/>
      <c r="X91" s="16"/>
      <c r="Y91" s="16"/>
      <c r="Z91" s="16"/>
      <c r="AA91" s="16"/>
      <c r="AB91" s="16"/>
      <c r="AC91" s="16"/>
      <c r="AD91" s="16"/>
      <c r="AE91" s="16"/>
      <c r="AF91" s="16"/>
      <c r="AG91" s="16"/>
      <c r="AH91" s="16"/>
      <c r="AI91" s="16"/>
      <c r="AJ91" s="16"/>
      <c r="AK91" s="16"/>
      <c r="AL91" s="16"/>
    </row>
    <row r="92" spans="2:38" ht="30" customHeight="1" x14ac:dyDescent="0.2">
      <c r="B92" s="138"/>
      <c r="C92" s="121" t="s">
        <v>61</v>
      </c>
      <c r="D92" s="122"/>
      <c r="E92" s="122"/>
      <c r="F92" s="122"/>
      <c r="G92" s="123"/>
      <c r="H92" s="124" t="str">
        <f>IF(B91="","",VLOOKUP(B91,名簿掲載情報!A:M,5))</f>
        <v>渡邊　惠美子</v>
      </c>
      <c r="I92" s="124"/>
      <c r="J92" s="124"/>
      <c r="K92" s="124"/>
      <c r="L92" s="124"/>
      <c r="M92" s="124"/>
      <c r="N92" s="124"/>
      <c r="O92" s="124"/>
      <c r="P92" s="124"/>
      <c r="Q92" s="124"/>
      <c r="R92" s="124"/>
      <c r="S92" s="124"/>
      <c r="T92" s="124"/>
      <c r="U92" s="125" t="s">
        <v>64</v>
      </c>
      <c r="V92" s="125"/>
      <c r="W92" s="125"/>
      <c r="X92" s="125"/>
      <c r="Y92" s="125"/>
      <c r="Z92" s="124" t="str">
        <f>IF(B91="","",CONCATENATE(VLOOKUP(B91,名簿掲載情報!A:M,11),"　",VLOOKUP(B91,名簿掲載情報!A:M,12)))</f>
        <v>2級建築士　広島県知事登録　
第　9917　号</v>
      </c>
      <c r="AA92" s="124"/>
      <c r="AB92" s="124"/>
      <c r="AC92" s="124"/>
      <c r="AD92" s="124"/>
      <c r="AE92" s="124"/>
      <c r="AF92" s="124"/>
      <c r="AG92" s="124"/>
      <c r="AH92" s="124"/>
      <c r="AI92" s="124"/>
      <c r="AJ92" s="124"/>
      <c r="AK92" s="124"/>
      <c r="AL92" s="124"/>
    </row>
    <row r="93" spans="2:38" ht="30" customHeight="1" x14ac:dyDescent="0.2">
      <c r="B93" s="138"/>
      <c r="C93" s="141" t="s">
        <v>764</v>
      </c>
      <c r="D93" s="142"/>
      <c r="E93" s="125" t="s">
        <v>765</v>
      </c>
      <c r="F93" s="125"/>
      <c r="G93" s="125"/>
      <c r="H93" s="148" t="str">
        <f>IF(B91="","",VLOOKUP(B91,名簿掲載情報!A:M,6))</f>
        <v>企画・デザイン渡辺二級建築士事務所</v>
      </c>
      <c r="I93" s="148"/>
      <c r="J93" s="148"/>
      <c r="K93" s="148"/>
      <c r="L93" s="148"/>
      <c r="M93" s="148"/>
      <c r="N93" s="148"/>
      <c r="O93" s="148"/>
      <c r="P93" s="148"/>
      <c r="Q93" s="148"/>
      <c r="R93" s="148"/>
      <c r="S93" s="148"/>
      <c r="T93" s="148"/>
      <c r="U93" s="125" t="s">
        <v>766</v>
      </c>
      <c r="V93" s="125"/>
      <c r="W93" s="125"/>
      <c r="X93" s="125"/>
      <c r="Y93" s="125"/>
      <c r="Z93" s="148" t="str">
        <f>IF(B91="","",VLOOKUP(B91,名簿掲載情報!A:M,7))</f>
        <v>福山市西桜町二丁目2番20号</v>
      </c>
      <c r="AA93" s="148"/>
      <c r="AB93" s="148"/>
      <c r="AC93" s="148"/>
      <c r="AD93" s="148"/>
      <c r="AE93" s="148"/>
      <c r="AF93" s="148"/>
      <c r="AG93" s="148"/>
      <c r="AH93" s="148"/>
      <c r="AI93" s="148"/>
      <c r="AJ93" s="148"/>
      <c r="AK93" s="148"/>
      <c r="AL93" s="148"/>
    </row>
    <row r="94" spans="2:38" ht="15" customHeight="1" x14ac:dyDescent="0.2">
      <c r="B94" s="138"/>
      <c r="C94" s="143"/>
      <c r="D94" s="144"/>
      <c r="E94" s="149" t="s">
        <v>767</v>
      </c>
      <c r="F94" s="150"/>
      <c r="G94" s="151"/>
      <c r="H94" s="158" t="s">
        <v>768</v>
      </c>
      <c r="I94" s="159"/>
      <c r="J94" s="159"/>
      <c r="K94" s="159"/>
      <c r="L94" s="160"/>
      <c r="M94" s="161" t="str">
        <f>IF(B91="","",VLOOKUP(B91,名簿掲載情報!A:M,8))</f>
        <v>（084）925-0469</v>
      </c>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3"/>
    </row>
    <row r="95" spans="2:38" ht="15" customHeight="1" x14ac:dyDescent="0.2">
      <c r="B95" s="138"/>
      <c r="C95" s="143"/>
      <c r="D95" s="144"/>
      <c r="E95" s="152"/>
      <c r="F95" s="153"/>
      <c r="G95" s="154"/>
      <c r="H95" s="164" t="s">
        <v>769</v>
      </c>
      <c r="I95" s="165"/>
      <c r="J95" s="165"/>
      <c r="K95" s="165"/>
      <c r="L95" s="166"/>
      <c r="M95" s="126" t="str">
        <f>IF(B91="","",VLOOKUP(B91,名簿掲載情報!A:M,9))</f>
        <v>（084）926-5088</v>
      </c>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8"/>
    </row>
    <row r="96" spans="2:38" ht="15" customHeight="1" x14ac:dyDescent="0.2">
      <c r="B96" s="138"/>
      <c r="C96" s="145"/>
      <c r="D96" s="146"/>
      <c r="E96" s="155"/>
      <c r="F96" s="156"/>
      <c r="G96" s="157"/>
      <c r="H96" s="129" t="s">
        <v>770</v>
      </c>
      <c r="I96" s="130"/>
      <c r="J96" s="130"/>
      <c r="K96" s="130"/>
      <c r="L96" s="130"/>
      <c r="M96" s="131" t="str">
        <f>IF(B91="","",VLOOKUP(B91,名簿掲載情報!A:M,10))</f>
        <v>wat@orange.ocn.ne.jp</v>
      </c>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3"/>
    </row>
    <row r="97" spans="2:38" ht="30" customHeight="1" x14ac:dyDescent="0.2">
      <c r="B97" s="139"/>
      <c r="C97" s="125" t="s">
        <v>470</v>
      </c>
      <c r="D97" s="125"/>
      <c r="E97" s="125"/>
      <c r="F97" s="125"/>
      <c r="G97" s="125"/>
      <c r="H97" s="134" t="str">
        <f>IF(B91="","",VLOOKUP(B91,名簿掲載情報!A:M,13))</f>
        <v>公益社団法人広島県建築士会
一般社団法人広島県建築士事務所協会</v>
      </c>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6"/>
    </row>
    <row r="98" spans="2:38" ht="30" customHeight="1" x14ac:dyDescent="0.2">
      <c r="B98" s="137">
        <f>B91+1</f>
        <v>14</v>
      </c>
      <c r="C98" s="121" t="s">
        <v>519</v>
      </c>
      <c r="D98" s="122"/>
      <c r="E98" s="122"/>
      <c r="F98" s="122"/>
      <c r="G98" s="123"/>
      <c r="H98" s="13"/>
      <c r="I98" s="13"/>
      <c r="J98" s="13"/>
      <c r="K98" s="13" t="s">
        <v>136</v>
      </c>
      <c r="L98" s="140" t="str">
        <f>IF(B98="","",VLOOKUP(B98,名簿掲載情報!A:M,4))</f>
        <v>23－74</v>
      </c>
      <c r="M98" s="140"/>
      <c r="N98" s="140"/>
      <c r="O98" s="140"/>
      <c r="P98" s="140"/>
      <c r="Q98" s="14" t="s">
        <v>137</v>
      </c>
      <c r="R98" s="13"/>
      <c r="S98" s="13"/>
      <c r="T98" s="15"/>
      <c r="U98" s="16"/>
      <c r="V98" s="16"/>
      <c r="X98" s="16"/>
      <c r="Y98" s="16"/>
      <c r="Z98" s="16"/>
      <c r="AA98" s="16"/>
      <c r="AB98" s="16"/>
      <c r="AC98" s="16"/>
      <c r="AD98" s="16"/>
      <c r="AE98" s="16"/>
      <c r="AF98" s="16"/>
      <c r="AG98" s="16"/>
      <c r="AH98" s="16"/>
      <c r="AI98" s="16"/>
      <c r="AJ98" s="16"/>
      <c r="AK98" s="16"/>
      <c r="AL98" s="16"/>
    </row>
    <row r="99" spans="2:38" ht="30" customHeight="1" x14ac:dyDescent="0.2">
      <c r="B99" s="138"/>
      <c r="C99" s="121" t="s">
        <v>61</v>
      </c>
      <c r="D99" s="122"/>
      <c r="E99" s="122"/>
      <c r="F99" s="122"/>
      <c r="G99" s="123"/>
      <c r="H99" s="124" t="str">
        <f>IF(B98="","",VLOOKUP(B98,名簿掲載情報!A:M,5))</f>
        <v>檀上　孝二</v>
      </c>
      <c r="I99" s="124"/>
      <c r="J99" s="124"/>
      <c r="K99" s="124"/>
      <c r="L99" s="124"/>
      <c r="M99" s="124"/>
      <c r="N99" s="124"/>
      <c r="O99" s="124"/>
      <c r="P99" s="124"/>
      <c r="Q99" s="124"/>
      <c r="R99" s="124"/>
      <c r="S99" s="124"/>
      <c r="T99" s="124"/>
      <c r="U99" s="125" t="s">
        <v>64</v>
      </c>
      <c r="V99" s="125"/>
      <c r="W99" s="125"/>
      <c r="X99" s="125"/>
      <c r="Y99" s="125"/>
      <c r="Z99" s="124" t="str">
        <f>IF(B98="","",CONCATENATE(VLOOKUP(B98,名簿掲載情報!A:M,11),"　",VLOOKUP(B98,名簿掲載情報!A:M,12)))</f>
        <v>1級建築士　大臣登録　
第　196529　号</v>
      </c>
      <c r="AA99" s="124"/>
      <c r="AB99" s="124"/>
      <c r="AC99" s="124"/>
      <c r="AD99" s="124"/>
      <c r="AE99" s="124"/>
      <c r="AF99" s="124"/>
      <c r="AG99" s="124"/>
      <c r="AH99" s="124"/>
      <c r="AI99" s="124"/>
      <c r="AJ99" s="124"/>
      <c r="AK99" s="124"/>
      <c r="AL99" s="124"/>
    </row>
    <row r="100" spans="2:38" ht="30" customHeight="1" x14ac:dyDescent="0.2">
      <c r="B100" s="138"/>
      <c r="C100" s="141" t="s">
        <v>764</v>
      </c>
      <c r="D100" s="142"/>
      <c r="E100" s="125" t="s">
        <v>765</v>
      </c>
      <c r="F100" s="125"/>
      <c r="G100" s="125"/>
      <c r="H100" s="148" t="str">
        <f>IF(B98="","",VLOOKUP(B98,名簿掲載情報!A:M,6))</f>
        <v>檀上建築設計事務所</v>
      </c>
      <c r="I100" s="148"/>
      <c r="J100" s="148"/>
      <c r="K100" s="148"/>
      <c r="L100" s="148"/>
      <c r="M100" s="148"/>
      <c r="N100" s="148"/>
      <c r="O100" s="148"/>
      <c r="P100" s="148"/>
      <c r="Q100" s="148"/>
      <c r="R100" s="148"/>
      <c r="S100" s="148"/>
      <c r="T100" s="148"/>
      <c r="U100" s="125" t="s">
        <v>766</v>
      </c>
      <c r="V100" s="125"/>
      <c r="W100" s="125"/>
      <c r="X100" s="125"/>
      <c r="Y100" s="125"/>
      <c r="Z100" s="148" t="str">
        <f>IF(B98="","",VLOOKUP(B98,名簿掲載情報!A:M,7))</f>
        <v>福山市柳津町一丁目2番33号</v>
      </c>
      <c r="AA100" s="148"/>
      <c r="AB100" s="148"/>
      <c r="AC100" s="148"/>
      <c r="AD100" s="148"/>
      <c r="AE100" s="148"/>
      <c r="AF100" s="148"/>
      <c r="AG100" s="148"/>
      <c r="AH100" s="148"/>
      <c r="AI100" s="148"/>
      <c r="AJ100" s="148"/>
      <c r="AK100" s="148"/>
      <c r="AL100" s="148"/>
    </row>
    <row r="101" spans="2:38" ht="15" customHeight="1" x14ac:dyDescent="0.2">
      <c r="B101" s="138"/>
      <c r="C101" s="143"/>
      <c r="D101" s="144"/>
      <c r="E101" s="149" t="s">
        <v>767</v>
      </c>
      <c r="F101" s="150"/>
      <c r="G101" s="151"/>
      <c r="H101" s="158" t="s">
        <v>768</v>
      </c>
      <c r="I101" s="159"/>
      <c r="J101" s="159"/>
      <c r="K101" s="159"/>
      <c r="L101" s="160"/>
      <c r="M101" s="161" t="str">
        <f>IF(B98="","",VLOOKUP(B98,名簿掲載情報!A:M,8))</f>
        <v>（084）930-0203</v>
      </c>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3"/>
    </row>
    <row r="102" spans="2:38" ht="15" customHeight="1" x14ac:dyDescent="0.2">
      <c r="B102" s="138"/>
      <c r="C102" s="143"/>
      <c r="D102" s="144"/>
      <c r="E102" s="152"/>
      <c r="F102" s="153"/>
      <c r="G102" s="154"/>
      <c r="H102" s="164" t="s">
        <v>769</v>
      </c>
      <c r="I102" s="165"/>
      <c r="J102" s="165"/>
      <c r="K102" s="165"/>
      <c r="L102" s="166"/>
      <c r="M102" s="126" t="str">
        <f>IF(B98="","",VLOOKUP(B98,名簿掲載情報!A:M,9))</f>
        <v>電話問合せ</v>
      </c>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8"/>
    </row>
    <row r="103" spans="2:38" ht="15" customHeight="1" x14ac:dyDescent="0.2">
      <c r="B103" s="138"/>
      <c r="C103" s="145"/>
      <c r="D103" s="146"/>
      <c r="E103" s="155"/>
      <c r="F103" s="156"/>
      <c r="G103" s="157"/>
      <c r="H103" s="129" t="s">
        <v>770</v>
      </c>
      <c r="I103" s="130"/>
      <c r="J103" s="130"/>
      <c r="K103" s="130"/>
      <c r="L103" s="130"/>
      <c r="M103" s="131" t="str">
        <f>IF(B98="","",VLOOKUP(B98,名簿掲載情報!A:M,10))</f>
        <v>danjo-kk@giga.ocn.ne.jp</v>
      </c>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3"/>
    </row>
    <row r="104" spans="2:38" ht="30" customHeight="1" x14ac:dyDescent="0.2">
      <c r="B104" s="139"/>
      <c r="C104" s="125" t="s">
        <v>470</v>
      </c>
      <c r="D104" s="125"/>
      <c r="E104" s="125"/>
      <c r="F104" s="125"/>
      <c r="G104" s="125"/>
      <c r="H104" s="134" t="str">
        <f>IF(B98="","",VLOOKUP(B98,名簿掲載情報!A:M,13))</f>
        <v>公益社団法人広島県建築士会</v>
      </c>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6"/>
    </row>
    <row r="105" spans="2:38" ht="30" customHeight="1" x14ac:dyDescent="0.2">
      <c r="B105" s="137">
        <f>B98+1</f>
        <v>15</v>
      </c>
      <c r="C105" s="121" t="s">
        <v>519</v>
      </c>
      <c r="D105" s="122"/>
      <c r="E105" s="122"/>
      <c r="F105" s="122"/>
      <c r="G105" s="123"/>
      <c r="H105" s="13"/>
      <c r="I105" s="13"/>
      <c r="J105" s="13"/>
      <c r="K105" s="13" t="s">
        <v>136</v>
      </c>
      <c r="L105" s="140" t="str">
        <f>IF(B105="","",VLOOKUP(B105,名簿掲載情報!A:M,4))</f>
        <v>23－75</v>
      </c>
      <c r="M105" s="140"/>
      <c r="N105" s="140"/>
      <c r="O105" s="140"/>
      <c r="P105" s="140"/>
      <c r="Q105" s="14" t="s">
        <v>137</v>
      </c>
      <c r="R105" s="13"/>
      <c r="S105" s="13"/>
      <c r="T105" s="15"/>
      <c r="U105" s="16"/>
      <c r="V105" s="16"/>
      <c r="X105" s="16"/>
      <c r="Y105" s="16"/>
      <c r="Z105" s="16"/>
      <c r="AA105" s="16"/>
      <c r="AB105" s="16"/>
      <c r="AC105" s="16"/>
      <c r="AD105" s="16"/>
      <c r="AE105" s="16"/>
      <c r="AF105" s="16"/>
      <c r="AG105" s="16"/>
      <c r="AH105" s="16"/>
      <c r="AI105" s="16"/>
      <c r="AJ105" s="16"/>
      <c r="AK105" s="16"/>
      <c r="AL105" s="16"/>
    </row>
    <row r="106" spans="2:38" ht="30" customHeight="1" x14ac:dyDescent="0.2">
      <c r="B106" s="138"/>
      <c r="C106" s="121" t="s">
        <v>61</v>
      </c>
      <c r="D106" s="122"/>
      <c r="E106" s="122"/>
      <c r="F106" s="122"/>
      <c r="G106" s="123"/>
      <c r="H106" s="124" t="str">
        <f>IF(B105="","",VLOOKUP(B105,名簿掲載情報!A:M,5))</f>
        <v>津島　孝子</v>
      </c>
      <c r="I106" s="124"/>
      <c r="J106" s="124"/>
      <c r="K106" s="124"/>
      <c r="L106" s="124"/>
      <c r="M106" s="124"/>
      <c r="N106" s="124"/>
      <c r="O106" s="124"/>
      <c r="P106" s="124"/>
      <c r="Q106" s="124"/>
      <c r="R106" s="124"/>
      <c r="S106" s="124"/>
      <c r="T106" s="124"/>
      <c r="U106" s="125" t="s">
        <v>64</v>
      </c>
      <c r="V106" s="125"/>
      <c r="W106" s="125"/>
      <c r="X106" s="125"/>
      <c r="Y106" s="125"/>
      <c r="Z106" s="124" t="str">
        <f>IF(B105="","",CONCATENATE(VLOOKUP(B105,名簿掲載情報!A:M,11),"　",VLOOKUP(B105,名簿掲載情報!A:M,12)))</f>
        <v>2級建築士　広島県知事登録　
第　16349　号</v>
      </c>
      <c r="AA106" s="124"/>
      <c r="AB106" s="124"/>
      <c r="AC106" s="124"/>
      <c r="AD106" s="124"/>
      <c r="AE106" s="124"/>
      <c r="AF106" s="124"/>
      <c r="AG106" s="124"/>
      <c r="AH106" s="124"/>
      <c r="AI106" s="124"/>
      <c r="AJ106" s="124"/>
      <c r="AK106" s="124"/>
      <c r="AL106" s="124"/>
    </row>
    <row r="107" spans="2:38" ht="30" customHeight="1" x14ac:dyDescent="0.2">
      <c r="B107" s="138"/>
      <c r="C107" s="141" t="s">
        <v>764</v>
      </c>
      <c r="D107" s="142"/>
      <c r="E107" s="125" t="s">
        <v>765</v>
      </c>
      <c r="F107" s="125"/>
      <c r="G107" s="125"/>
      <c r="H107" s="148" t="str">
        <f>IF(B105="","",VLOOKUP(B105,名簿掲載情報!A:M,6))</f>
        <v>デザイン工房カモ</v>
      </c>
      <c r="I107" s="148"/>
      <c r="J107" s="148"/>
      <c r="K107" s="148"/>
      <c r="L107" s="148"/>
      <c r="M107" s="148"/>
      <c r="N107" s="148"/>
      <c r="O107" s="148"/>
      <c r="P107" s="148"/>
      <c r="Q107" s="148"/>
      <c r="R107" s="148"/>
      <c r="S107" s="148"/>
      <c r="T107" s="148"/>
      <c r="U107" s="125" t="s">
        <v>766</v>
      </c>
      <c r="V107" s="125"/>
      <c r="W107" s="125"/>
      <c r="X107" s="125"/>
      <c r="Y107" s="125"/>
      <c r="Z107" s="148" t="str">
        <f>IF(B105="","",VLOOKUP(B105,名簿掲載情報!A:M,7))</f>
        <v>福山市加茂町中野二丁目80番地</v>
      </c>
      <c r="AA107" s="148"/>
      <c r="AB107" s="148"/>
      <c r="AC107" s="148"/>
      <c r="AD107" s="148"/>
      <c r="AE107" s="148"/>
      <c r="AF107" s="148"/>
      <c r="AG107" s="148"/>
      <c r="AH107" s="148"/>
      <c r="AI107" s="148"/>
      <c r="AJ107" s="148"/>
      <c r="AK107" s="148"/>
      <c r="AL107" s="148"/>
    </row>
    <row r="108" spans="2:38" ht="15" customHeight="1" x14ac:dyDescent="0.2">
      <c r="B108" s="138"/>
      <c r="C108" s="143"/>
      <c r="D108" s="144"/>
      <c r="E108" s="149" t="s">
        <v>767</v>
      </c>
      <c r="F108" s="150"/>
      <c r="G108" s="151"/>
      <c r="H108" s="158" t="s">
        <v>768</v>
      </c>
      <c r="I108" s="159"/>
      <c r="J108" s="159"/>
      <c r="K108" s="159"/>
      <c r="L108" s="160"/>
      <c r="M108" s="161" t="str">
        <f>IF(B105="","",VLOOKUP(B105,名簿掲載情報!A:M,8))</f>
        <v>（084）972-6361</v>
      </c>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3"/>
    </row>
    <row r="109" spans="2:38" ht="15" customHeight="1" x14ac:dyDescent="0.2">
      <c r="B109" s="138"/>
      <c r="C109" s="143"/>
      <c r="D109" s="144"/>
      <c r="E109" s="152"/>
      <c r="F109" s="153"/>
      <c r="G109" s="154"/>
      <c r="H109" s="164" t="s">
        <v>769</v>
      </c>
      <c r="I109" s="165"/>
      <c r="J109" s="165"/>
      <c r="K109" s="165"/>
      <c r="L109" s="166"/>
      <c r="M109" s="126" t="str">
        <f>IF(B105="","",VLOOKUP(B105,名簿掲載情報!A:M,9))</f>
        <v>（084）972-7038</v>
      </c>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8"/>
    </row>
    <row r="110" spans="2:38" ht="15" customHeight="1" x14ac:dyDescent="0.2">
      <c r="B110" s="138"/>
      <c r="C110" s="145"/>
      <c r="D110" s="146"/>
      <c r="E110" s="155"/>
      <c r="F110" s="156"/>
      <c r="G110" s="157"/>
      <c r="H110" s="129" t="s">
        <v>770</v>
      </c>
      <c r="I110" s="130"/>
      <c r="J110" s="130"/>
      <c r="K110" s="130"/>
      <c r="L110" s="130"/>
      <c r="M110" s="131" t="str">
        <f>IF(B105="","",VLOOKUP(B105,名簿掲載情報!A:M,10))</f>
        <v>tsushima@newhouse6361.jp</v>
      </c>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3"/>
    </row>
    <row r="111" spans="2:38" ht="30" customHeight="1" x14ac:dyDescent="0.2">
      <c r="B111" s="139"/>
      <c r="C111" s="125" t="s">
        <v>470</v>
      </c>
      <c r="D111" s="125"/>
      <c r="E111" s="125"/>
      <c r="F111" s="125"/>
      <c r="G111" s="125"/>
      <c r="H111" s="134" t="str">
        <f>IF(B105="","",VLOOKUP(B105,名簿掲載情報!A:M,13))</f>
        <v>－</v>
      </c>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6"/>
    </row>
    <row r="112" spans="2:38" ht="30" customHeight="1" x14ac:dyDescent="0.2">
      <c r="B112" s="137">
        <f>B105+1</f>
        <v>16</v>
      </c>
      <c r="C112" s="121" t="s">
        <v>519</v>
      </c>
      <c r="D112" s="122"/>
      <c r="E112" s="122"/>
      <c r="F112" s="122"/>
      <c r="G112" s="123"/>
      <c r="H112" s="13"/>
      <c r="I112" s="13"/>
      <c r="J112" s="13"/>
      <c r="K112" s="13" t="s">
        <v>136</v>
      </c>
      <c r="L112" s="140" t="str">
        <f>IF(B112="","",VLOOKUP(B112,名簿掲載情報!A:M,4))</f>
        <v>23－80</v>
      </c>
      <c r="M112" s="140"/>
      <c r="N112" s="140"/>
      <c r="O112" s="140"/>
      <c r="P112" s="140"/>
      <c r="Q112" s="14" t="s">
        <v>137</v>
      </c>
      <c r="R112" s="13"/>
      <c r="S112" s="13"/>
      <c r="T112" s="15"/>
      <c r="U112" s="16"/>
      <c r="V112" s="16"/>
      <c r="X112" s="16"/>
      <c r="Y112" s="16"/>
      <c r="Z112" s="16"/>
      <c r="AA112" s="16"/>
      <c r="AB112" s="16"/>
      <c r="AC112" s="16"/>
      <c r="AD112" s="16"/>
      <c r="AE112" s="16"/>
      <c r="AF112" s="16"/>
      <c r="AG112" s="16"/>
      <c r="AH112" s="16"/>
      <c r="AI112" s="16"/>
      <c r="AJ112" s="16"/>
      <c r="AK112" s="16"/>
      <c r="AL112" s="16"/>
    </row>
    <row r="113" spans="2:38" ht="30" customHeight="1" x14ac:dyDescent="0.2">
      <c r="B113" s="138"/>
      <c r="C113" s="121" t="s">
        <v>61</v>
      </c>
      <c r="D113" s="122"/>
      <c r="E113" s="122"/>
      <c r="F113" s="122"/>
      <c r="G113" s="123"/>
      <c r="H113" s="124" t="str">
        <f>IF(B112="","",VLOOKUP(B112,名簿掲載情報!A:M,5))</f>
        <v>波間　隆生</v>
      </c>
      <c r="I113" s="124"/>
      <c r="J113" s="124"/>
      <c r="K113" s="124"/>
      <c r="L113" s="124"/>
      <c r="M113" s="124"/>
      <c r="N113" s="124"/>
      <c r="O113" s="124"/>
      <c r="P113" s="124"/>
      <c r="Q113" s="124"/>
      <c r="R113" s="124"/>
      <c r="S113" s="124"/>
      <c r="T113" s="124"/>
      <c r="U113" s="125" t="s">
        <v>64</v>
      </c>
      <c r="V113" s="125"/>
      <c r="W113" s="125"/>
      <c r="X113" s="125"/>
      <c r="Y113" s="125"/>
      <c r="Z113" s="124" t="str">
        <f>IF(B112="","",CONCATENATE(VLOOKUP(B112,名簿掲載情報!A:M,11),"　",VLOOKUP(B112,名簿掲載情報!A:M,12)))</f>
        <v>1級建築士　大臣登録　
第　86538　号</v>
      </c>
      <c r="AA113" s="124"/>
      <c r="AB113" s="124"/>
      <c r="AC113" s="124"/>
      <c r="AD113" s="124"/>
      <c r="AE113" s="124"/>
      <c r="AF113" s="124"/>
      <c r="AG113" s="124"/>
      <c r="AH113" s="124"/>
      <c r="AI113" s="124"/>
      <c r="AJ113" s="124"/>
      <c r="AK113" s="124"/>
      <c r="AL113" s="124"/>
    </row>
    <row r="114" spans="2:38" ht="30" customHeight="1" x14ac:dyDescent="0.2">
      <c r="B114" s="138"/>
      <c r="C114" s="141" t="s">
        <v>764</v>
      </c>
      <c r="D114" s="142"/>
      <c r="E114" s="125" t="s">
        <v>765</v>
      </c>
      <c r="F114" s="125"/>
      <c r="G114" s="125"/>
      <c r="H114" s="148" t="str">
        <f>IF(B112="","",VLOOKUP(B112,名簿掲載情報!A:M,6))</f>
        <v>波間建築設計事務所</v>
      </c>
      <c r="I114" s="148"/>
      <c r="J114" s="148"/>
      <c r="K114" s="148"/>
      <c r="L114" s="148"/>
      <c r="M114" s="148"/>
      <c r="N114" s="148"/>
      <c r="O114" s="148"/>
      <c r="P114" s="148"/>
      <c r="Q114" s="148"/>
      <c r="R114" s="148"/>
      <c r="S114" s="148"/>
      <c r="T114" s="148"/>
      <c r="U114" s="125" t="s">
        <v>766</v>
      </c>
      <c r="V114" s="125"/>
      <c r="W114" s="125"/>
      <c r="X114" s="125"/>
      <c r="Y114" s="125"/>
      <c r="Z114" s="148" t="str">
        <f>IF(B112="","",VLOOKUP(B112,名簿掲載情報!A:M,7))</f>
        <v>福山市瀬戸町地頭分32-1-105</v>
      </c>
      <c r="AA114" s="148"/>
      <c r="AB114" s="148"/>
      <c r="AC114" s="148"/>
      <c r="AD114" s="148"/>
      <c r="AE114" s="148"/>
      <c r="AF114" s="148"/>
      <c r="AG114" s="148"/>
      <c r="AH114" s="148"/>
      <c r="AI114" s="148"/>
      <c r="AJ114" s="148"/>
      <c r="AK114" s="148"/>
      <c r="AL114" s="148"/>
    </row>
    <row r="115" spans="2:38" ht="15" customHeight="1" x14ac:dyDescent="0.2">
      <c r="B115" s="138"/>
      <c r="C115" s="143"/>
      <c r="D115" s="144"/>
      <c r="E115" s="149" t="s">
        <v>767</v>
      </c>
      <c r="F115" s="150"/>
      <c r="G115" s="151"/>
      <c r="H115" s="158" t="s">
        <v>768</v>
      </c>
      <c r="I115" s="159"/>
      <c r="J115" s="159"/>
      <c r="K115" s="159"/>
      <c r="L115" s="160"/>
      <c r="M115" s="161" t="str">
        <f>IF(B112="","",VLOOKUP(B112,名簿掲載情報!A:M,8))</f>
        <v>（084）951-8639</v>
      </c>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3"/>
    </row>
    <row r="116" spans="2:38" ht="15" customHeight="1" x14ac:dyDescent="0.2">
      <c r="B116" s="138"/>
      <c r="C116" s="143"/>
      <c r="D116" s="144"/>
      <c r="E116" s="152"/>
      <c r="F116" s="153"/>
      <c r="G116" s="154"/>
      <c r="H116" s="164" t="s">
        <v>769</v>
      </c>
      <c r="I116" s="165"/>
      <c r="J116" s="165"/>
      <c r="K116" s="165"/>
      <c r="L116" s="166"/>
      <c r="M116" s="126" t="str">
        <f>IF(B112="","",VLOOKUP(B112,名簿掲載情報!A:M,9))</f>
        <v>（084）951-8639</v>
      </c>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8"/>
    </row>
    <row r="117" spans="2:38" ht="15" customHeight="1" x14ac:dyDescent="0.2">
      <c r="B117" s="138"/>
      <c r="C117" s="145"/>
      <c r="D117" s="146"/>
      <c r="E117" s="155"/>
      <c r="F117" s="156"/>
      <c r="G117" s="157"/>
      <c r="H117" s="129" t="s">
        <v>770</v>
      </c>
      <c r="I117" s="130"/>
      <c r="J117" s="130"/>
      <c r="K117" s="130"/>
      <c r="L117" s="130"/>
      <c r="M117" s="131" t="str">
        <f>IF(B112="","",VLOOKUP(B112,名簿掲載情報!A:M,10))</f>
        <v>n8m4z@sc5.so-net.ne.jp</v>
      </c>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3"/>
    </row>
    <row r="118" spans="2:38" ht="30" customHeight="1" x14ac:dyDescent="0.2">
      <c r="B118" s="139"/>
      <c r="C118" s="125" t="s">
        <v>470</v>
      </c>
      <c r="D118" s="125"/>
      <c r="E118" s="125"/>
      <c r="F118" s="125"/>
      <c r="G118" s="125"/>
      <c r="H118" s="134" t="str">
        <f>IF(B112="","",VLOOKUP(B112,名簿掲載情報!A:M,13))</f>
        <v>－</v>
      </c>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6"/>
    </row>
    <row r="119" spans="2:38" ht="30" customHeight="1" x14ac:dyDescent="0.2">
      <c r="B119" s="137">
        <f>B112+1</f>
        <v>17</v>
      </c>
      <c r="C119" s="121" t="s">
        <v>519</v>
      </c>
      <c r="D119" s="122"/>
      <c r="E119" s="122"/>
      <c r="F119" s="122"/>
      <c r="G119" s="123"/>
      <c r="H119" s="13"/>
      <c r="I119" s="13"/>
      <c r="J119" s="13"/>
      <c r="K119" s="13" t="s">
        <v>136</v>
      </c>
      <c r="L119" s="140" t="str">
        <f>IF(B119="","",VLOOKUP(B119,名簿掲載情報!A:M,4))</f>
        <v>23－83</v>
      </c>
      <c r="M119" s="140"/>
      <c r="N119" s="140"/>
      <c r="O119" s="140"/>
      <c r="P119" s="140"/>
      <c r="Q119" s="14" t="s">
        <v>137</v>
      </c>
      <c r="R119" s="13"/>
      <c r="S119" s="13"/>
      <c r="T119" s="15"/>
      <c r="U119" s="16"/>
      <c r="V119" s="16"/>
      <c r="X119" s="16"/>
      <c r="Y119" s="16"/>
      <c r="Z119" s="16"/>
      <c r="AA119" s="16"/>
      <c r="AB119" s="16"/>
      <c r="AC119" s="16"/>
      <c r="AD119" s="16"/>
      <c r="AE119" s="16"/>
      <c r="AF119" s="16"/>
      <c r="AG119" s="16"/>
      <c r="AH119" s="16"/>
      <c r="AI119" s="16"/>
      <c r="AJ119" s="16"/>
      <c r="AK119" s="16"/>
      <c r="AL119" s="16"/>
    </row>
    <row r="120" spans="2:38" ht="30" customHeight="1" x14ac:dyDescent="0.2">
      <c r="B120" s="138"/>
      <c r="C120" s="121" t="s">
        <v>61</v>
      </c>
      <c r="D120" s="122"/>
      <c r="E120" s="122"/>
      <c r="F120" s="122"/>
      <c r="G120" s="123"/>
      <c r="H120" s="124" t="str">
        <f>IF(B119="","",VLOOKUP(B119,名簿掲載情報!A:M,5))</f>
        <v>中重　俊彦</v>
      </c>
      <c r="I120" s="124"/>
      <c r="J120" s="124"/>
      <c r="K120" s="124"/>
      <c r="L120" s="124"/>
      <c r="M120" s="124"/>
      <c r="N120" s="124"/>
      <c r="O120" s="124"/>
      <c r="P120" s="124"/>
      <c r="Q120" s="124"/>
      <c r="R120" s="124"/>
      <c r="S120" s="124"/>
      <c r="T120" s="124"/>
      <c r="U120" s="125" t="s">
        <v>64</v>
      </c>
      <c r="V120" s="125"/>
      <c r="W120" s="125"/>
      <c r="X120" s="125"/>
      <c r="Y120" s="125"/>
      <c r="Z120" s="124" t="str">
        <f>IF(B119="","",CONCATENATE(VLOOKUP(B119,名簿掲載情報!A:M,11),"　",VLOOKUP(B119,名簿掲載情報!A:M,12)))</f>
        <v>1級建築士　大臣登録　
第　139686　号</v>
      </c>
      <c r="AA120" s="124"/>
      <c r="AB120" s="124"/>
      <c r="AC120" s="124"/>
      <c r="AD120" s="124"/>
      <c r="AE120" s="124"/>
      <c r="AF120" s="124"/>
      <c r="AG120" s="124"/>
      <c r="AH120" s="124"/>
      <c r="AI120" s="124"/>
      <c r="AJ120" s="124"/>
      <c r="AK120" s="124"/>
      <c r="AL120" s="124"/>
    </row>
    <row r="121" spans="2:38" ht="30" customHeight="1" x14ac:dyDescent="0.2">
      <c r="B121" s="138"/>
      <c r="C121" s="141" t="s">
        <v>764</v>
      </c>
      <c r="D121" s="142"/>
      <c r="E121" s="125" t="s">
        <v>765</v>
      </c>
      <c r="F121" s="125"/>
      <c r="G121" s="125"/>
      <c r="H121" s="148" t="str">
        <f>IF(B119="","",VLOOKUP(B119,名簿掲載情報!A:M,6))</f>
        <v>住環境コンサルタント有限会社一級建築士事務所</v>
      </c>
      <c r="I121" s="148"/>
      <c r="J121" s="148"/>
      <c r="K121" s="148"/>
      <c r="L121" s="148"/>
      <c r="M121" s="148"/>
      <c r="N121" s="148"/>
      <c r="O121" s="148"/>
      <c r="P121" s="148"/>
      <c r="Q121" s="148"/>
      <c r="R121" s="148"/>
      <c r="S121" s="148"/>
      <c r="T121" s="148"/>
      <c r="U121" s="125" t="s">
        <v>766</v>
      </c>
      <c r="V121" s="125"/>
      <c r="W121" s="125"/>
      <c r="X121" s="125"/>
      <c r="Y121" s="125"/>
      <c r="Z121" s="148" t="str">
        <f>IF(B119="","",VLOOKUP(B119,名簿掲載情報!A:M,7))</f>
        <v>福山市青葉台三丁目6番21号</v>
      </c>
      <c r="AA121" s="148"/>
      <c r="AB121" s="148"/>
      <c r="AC121" s="148"/>
      <c r="AD121" s="148"/>
      <c r="AE121" s="148"/>
      <c r="AF121" s="148"/>
      <c r="AG121" s="148"/>
      <c r="AH121" s="148"/>
      <c r="AI121" s="148"/>
      <c r="AJ121" s="148"/>
      <c r="AK121" s="148"/>
      <c r="AL121" s="148"/>
    </row>
    <row r="122" spans="2:38" ht="15" customHeight="1" x14ac:dyDescent="0.2">
      <c r="B122" s="138"/>
      <c r="C122" s="143"/>
      <c r="D122" s="144"/>
      <c r="E122" s="149" t="s">
        <v>767</v>
      </c>
      <c r="F122" s="150"/>
      <c r="G122" s="151"/>
      <c r="H122" s="158" t="s">
        <v>768</v>
      </c>
      <c r="I122" s="159"/>
      <c r="J122" s="159"/>
      <c r="K122" s="159"/>
      <c r="L122" s="160"/>
      <c r="M122" s="161" t="str">
        <f>IF(B119="","",VLOOKUP(B119,名簿掲載情報!A:M,8))</f>
        <v>（084）948-2305</v>
      </c>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3"/>
    </row>
    <row r="123" spans="2:38" ht="15" customHeight="1" x14ac:dyDescent="0.2">
      <c r="B123" s="138"/>
      <c r="C123" s="143"/>
      <c r="D123" s="144"/>
      <c r="E123" s="152"/>
      <c r="F123" s="153"/>
      <c r="G123" s="154"/>
      <c r="H123" s="164" t="s">
        <v>769</v>
      </c>
      <c r="I123" s="165"/>
      <c r="J123" s="165"/>
      <c r="K123" s="165"/>
      <c r="L123" s="166"/>
      <c r="M123" s="126" t="str">
        <f>IF(B119="","",VLOOKUP(B119,名簿掲載情報!A:M,9))</f>
        <v>（084）948-2389</v>
      </c>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8"/>
    </row>
    <row r="124" spans="2:38" ht="15" customHeight="1" x14ac:dyDescent="0.2">
      <c r="B124" s="138"/>
      <c r="C124" s="145"/>
      <c r="D124" s="146"/>
      <c r="E124" s="155"/>
      <c r="F124" s="156"/>
      <c r="G124" s="157"/>
      <c r="H124" s="129" t="s">
        <v>770</v>
      </c>
      <c r="I124" s="130"/>
      <c r="J124" s="130"/>
      <c r="K124" s="130"/>
      <c r="L124" s="130"/>
      <c r="M124" s="131" t="str">
        <f>IF(B119="","",VLOOKUP(B119,名簿掲載情報!A:M,10))</f>
        <v>jkct@sky.plala.or.jp</v>
      </c>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3"/>
    </row>
    <row r="125" spans="2:38" ht="30" customHeight="1" x14ac:dyDescent="0.2">
      <c r="B125" s="139"/>
      <c r="C125" s="125" t="s">
        <v>470</v>
      </c>
      <c r="D125" s="125"/>
      <c r="E125" s="125"/>
      <c r="F125" s="125"/>
      <c r="G125" s="125"/>
      <c r="H125" s="134" t="str">
        <f>IF(B119="","",VLOOKUP(B119,名簿掲載情報!A:M,13))</f>
        <v>公益社団法人広島県建築士会</v>
      </c>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6"/>
    </row>
    <row r="126" spans="2:38" ht="30" customHeight="1" x14ac:dyDescent="0.2">
      <c r="B126" s="137">
        <f>B119+1</f>
        <v>18</v>
      </c>
      <c r="C126" s="121" t="s">
        <v>519</v>
      </c>
      <c r="D126" s="122"/>
      <c r="E126" s="122"/>
      <c r="F126" s="122"/>
      <c r="G126" s="123"/>
      <c r="H126" s="13"/>
      <c r="I126" s="13"/>
      <c r="J126" s="13"/>
      <c r="K126" s="13" t="s">
        <v>136</v>
      </c>
      <c r="L126" s="140" t="str">
        <f>IF(B126="","",VLOOKUP(B126,名簿掲載情報!A:M,4))</f>
        <v>23－84</v>
      </c>
      <c r="M126" s="140"/>
      <c r="N126" s="140"/>
      <c r="O126" s="140"/>
      <c r="P126" s="140"/>
      <c r="Q126" s="14" t="s">
        <v>137</v>
      </c>
      <c r="R126" s="13"/>
      <c r="S126" s="13"/>
      <c r="T126" s="15"/>
      <c r="U126" s="16"/>
      <c r="V126" s="16"/>
      <c r="X126" s="16"/>
      <c r="Y126" s="16"/>
      <c r="Z126" s="16"/>
      <c r="AA126" s="16"/>
      <c r="AB126" s="16"/>
      <c r="AC126" s="16"/>
      <c r="AD126" s="16"/>
      <c r="AE126" s="16"/>
      <c r="AF126" s="16"/>
      <c r="AG126" s="16"/>
      <c r="AH126" s="16"/>
      <c r="AI126" s="16"/>
      <c r="AJ126" s="16"/>
      <c r="AK126" s="16"/>
      <c r="AL126" s="16"/>
    </row>
    <row r="127" spans="2:38" ht="30" customHeight="1" x14ac:dyDescent="0.2">
      <c r="B127" s="138"/>
      <c r="C127" s="121" t="s">
        <v>61</v>
      </c>
      <c r="D127" s="122"/>
      <c r="E127" s="122"/>
      <c r="F127" s="122"/>
      <c r="G127" s="123"/>
      <c r="H127" s="124" t="str">
        <f>IF(B126="","",VLOOKUP(B126,名簿掲載情報!A:M,5))</f>
        <v>坂本　邦雄</v>
      </c>
      <c r="I127" s="124"/>
      <c r="J127" s="124"/>
      <c r="K127" s="124"/>
      <c r="L127" s="124"/>
      <c r="M127" s="124"/>
      <c r="N127" s="124"/>
      <c r="O127" s="124"/>
      <c r="P127" s="124"/>
      <c r="Q127" s="124"/>
      <c r="R127" s="124"/>
      <c r="S127" s="124"/>
      <c r="T127" s="124"/>
      <c r="U127" s="125" t="s">
        <v>64</v>
      </c>
      <c r="V127" s="125"/>
      <c r="W127" s="125"/>
      <c r="X127" s="125"/>
      <c r="Y127" s="125"/>
      <c r="Z127" s="124" t="str">
        <f>IF(B126="","",CONCATENATE(VLOOKUP(B126,名簿掲載情報!A:M,11),"　",VLOOKUP(B126,名簿掲載情報!A:M,12)))</f>
        <v>1級建築士　大臣登録　
第　225046　号</v>
      </c>
      <c r="AA127" s="124"/>
      <c r="AB127" s="124"/>
      <c r="AC127" s="124"/>
      <c r="AD127" s="124"/>
      <c r="AE127" s="124"/>
      <c r="AF127" s="124"/>
      <c r="AG127" s="124"/>
      <c r="AH127" s="124"/>
      <c r="AI127" s="124"/>
      <c r="AJ127" s="124"/>
      <c r="AK127" s="124"/>
      <c r="AL127" s="124"/>
    </row>
    <row r="128" spans="2:38" ht="30" customHeight="1" x14ac:dyDescent="0.2">
      <c r="B128" s="138"/>
      <c r="C128" s="141" t="s">
        <v>764</v>
      </c>
      <c r="D128" s="142"/>
      <c r="E128" s="125" t="s">
        <v>765</v>
      </c>
      <c r="F128" s="125"/>
      <c r="G128" s="125"/>
      <c r="H128" s="148" t="str">
        <f>IF(B126="","",VLOOKUP(B126,名簿掲載情報!A:M,6))</f>
        <v>坂本建築設計事務所</v>
      </c>
      <c r="I128" s="148"/>
      <c r="J128" s="148"/>
      <c r="K128" s="148"/>
      <c r="L128" s="148"/>
      <c r="M128" s="148"/>
      <c r="N128" s="148"/>
      <c r="O128" s="148"/>
      <c r="P128" s="148"/>
      <c r="Q128" s="148"/>
      <c r="R128" s="148"/>
      <c r="S128" s="148"/>
      <c r="T128" s="148"/>
      <c r="U128" s="125" t="s">
        <v>766</v>
      </c>
      <c r="V128" s="125"/>
      <c r="W128" s="125"/>
      <c r="X128" s="125"/>
      <c r="Y128" s="125"/>
      <c r="Z128" s="148" t="str">
        <f>IF(B126="","",VLOOKUP(B126,名簿掲載情報!A:M,7))</f>
        <v>福山市神辺町字十九軒屋257</v>
      </c>
      <c r="AA128" s="148"/>
      <c r="AB128" s="148"/>
      <c r="AC128" s="148"/>
      <c r="AD128" s="148"/>
      <c r="AE128" s="148"/>
      <c r="AF128" s="148"/>
      <c r="AG128" s="148"/>
      <c r="AH128" s="148"/>
      <c r="AI128" s="148"/>
      <c r="AJ128" s="148"/>
      <c r="AK128" s="148"/>
      <c r="AL128" s="148"/>
    </row>
    <row r="129" spans="2:38" ht="15" customHeight="1" x14ac:dyDescent="0.2">
      <c r="B129" s="138"/>
      <c r="C129" s="143"/>
      <c r="D129" s="144"/>
      <c r="E129" s="149" t="s">
        <v>767</v>
      </c>
      <c r="F129" s="150"/>
      <c r="G129" s="151"/>
      <c r="H129" s="158" t="s">
        <v>768</v>
      </c>
      <c r="I129" s="159"/>
      <c r="J129" s="159"/>
      <c r="K129" s="159"/>
      <c r="L129" s="160"/>
      <c r="M129" s="161" t="str">
        <f>IF(B126="","",VLOOKUP(B126,名簿掲載情報!A:M,8))</f>
        <v>（084）962-0141</v>
      </c>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3"/>
    </row>
    <row r="130" spans="2:38" ht="15" customHeight="1" x14ac:dyDescent="0.2">
      <c r="B130" s="138"/>
      <c r="C130" s="143"/>
      <c r="D130" s="144"/>
      <c r="E130" s="152"/>
      <c r="F130" s="153"/>
      <c r="G130" s="154"/>
      <c r="H130" s="164" t="s">
        <v>769</v>
      </c>
      <c r="I130" s="165"/>
      <c r="J130" s="165"/>
      <c r="K130" s="165"/>
      <c r="L130" s="166"/>
      <c r="M130" s="126" t="str">
        <f>IF(B126="","",VLOOKUP(B126,名簿掲載情報!A:M,9))</f>
        <v>（084）962-0141</v>
      </c>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8"/>
    </row>
    <row r="131" spans="2:38" ht="15" customHeight="1" x14ac:dyDescent="0.2">
      <c r="B131" s="138"/>
      <c r="C131" s="145"/>
      <c r="D131" s="146"/>
      <c r="E131" s="155"/>
      <c r="F131" s="156"/>
      <c r="G131" s="157"/>
      <c r="H131" s="129" t="s">
        <v>770</v>
      </c>
      <c r="I131" s="130"/>
      <c r="J131" s="130"/>
      <c r="K131" s="130"/>
      <c r="L131" s="130"/>
      <c r="M131" s="131" t="str">
        <f>IF(B126="","",VLOOKUP(B126,名簿掲載情報!A:M,10))</f>
        <v>k.sakamoto@ae.auone-net.jp</v>
      </c>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3"/>
    </row>
    <row r="132" spans="2:38" ht="30" customHeight="1" x14ac:dyDescent="0.2">
      <c r="B132" s="139"/>
      <c r="C132" s="125" t="s">
        <v>470</v>
      </c>
      <c r="D132" s="125"/>
      <c r="E132" s="125"/>
      <c r="F132" s="125"/>
      <c r="G132" s="125"/>
      <c r="H132" s="134" t="str">
        <f>IF(B126="","",VLOOKUP(B126,名簿掲載情報!A:M,13))</f>
        <v>－</v>
      </c>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6"/>
    </row>
    <row r="133" spans="2:38" ht="30" customHeight="1" x14ac:dyDescent="0.2">
      <c r="B133" s="137">
        <f>B126+1</f>
        <v>19</v>
      </c>
      <c r="C133" s="121" t="s">
        <v>519</v>
      </c>
      <c r="D133" s="122"/>
      <c r="E133" s="122"/>
      <c r="F133" s="122"/>
      <c r="G133" s="123"/>
      <c r="H133" s="13"/>
      <c r="I133" s="13"/>
      <c r="J133" s="13"/>
      <c r="K133" s="13" t="s">
        <v>136</v>
      </c>
      <c r="L133" s="140" t="str">
        <f>IF(B133="","",VLOOKUP(B133,名簿掲載情報!A:M,4))</f>
        <v>23－85</v>
      </c>
      <c r="M133" s="140"/>
      <c r="N133" s="140"/>
      <c r="O133" s="140"/>
      <c r="P133" s="140"/>
      <c r="Q133" s="14" t="s">
        <v>137</v>
      </c>
      <c r="R133" s="13"/>
      <c r="S133" s="13"/>
      <c r="T133" s="15"/>
      <c r="U133" s="16"/>
      <c r="V133" s="16"/>
      <c r="X133" s="16"/>
      <c r="Y133" s="16"/>
      <c r="Z133" s="16"/>
      <c r="AA133" s="16"/>
      <c r="AB133" s="16"/>
      <c r="AC133" s="16"/>
      <c r="AD133" s="16"/>
      <c r="AE133" s="16"/>
      <c r="AF133" s="16"/>
      <c r="AG133" s="16"/>
      <c r="AH133" s="16"/>
      <c r="AI133" s="16"/>
      <c r="AJ133" s="16"/>
      <c r="AK133" s="16"/>
      <c r="AL133" s="16"/>
    </row>
    <row r="134" spans="2:38" ht="30" customHeight="1" x14ac:dyDescent="0.2">
      <c r="B134" s="138"/>
      <c r="C134" s="121" t="s">
        <v>61</v>
      </c>
      <c r="D134" s="122"/>
      <c r="E134" s="122"/>
      <c r="F134" s="122"/>
      <c r="G134" s="123"/>
      <c r="H134" s="124" t="str">
        <f>IF(B133="","",VLOOKUP(B133,名簿掲載情報!A:M,5))</f>
        <v>山根　茂</v>
      </c>
      <c r="I134" s="124"/>
      <c r="J134" s="124"/>
      <c r="K134" s="124"/>
      <c r="L134" s="124"/>
      <c r="M134" s="124"/>
      <c r="N134" s="124"/>
      <c r="O134" s="124"/>
      <c r="P134" s="124"/>
      <c r="Q134" s="124"/>
      <c r="R134" s="124"/>
      <c r="S134" s="124"/>
      <c r="T134" s="124"/>
      <c r="U134" s="125" t="s">
        <v>64</v>
      </c>
      <c r="V134" s="125"/>
      <c r="W134" s="125"/>
      <c r="X134" s="125"/>
      <c r="Y134" s="125"/>
      <c r="Z134" s="124" t="str">
        <f>IF(B133="","",CONCATENATE(VLOOKUP(B133,名簿掲載情報!A:M,11),"　",VLOOKUP(B133,名簿掲載情報!A:M,12)))</f>
        <v>1級建築士　大臣登録　
第　229920　号</v>
      </c>
      <c r="AA134" s="124"/>
      <c r="AB134" s="124"/>
      <c r="AC134" s="124"/>
      <c r="AD134" s="124"/>
      <c r="AE134" s="124"/>
      <c r="AF134" s="124"/>
      <c r="AG134" s="124"/>
      <c r="AH134" s="124"/>
      <c r="AI134" s="124"/>
      <c r="AJ134" s="124"/>
      <c r="AK134" s="124"/>
      <c r="AL134" s="124"/>
    </row>
    <row r="135" spans="2:38" ht="30" customHeight="1" x14ac:dyDescent="0.2">
      <c r="B135" s="138"/>
      <c r="C135" s="141" t="s">
        <v>764</v>
      </c>
      <c r="D135" s="142"/>
      <c r="E135" s="125" t="s">
        <v>765</v>
      </c>
      <c r="F135" s="125"/>
      <c r="G135" s="125"/>
      <c r="H135" s="148" t="str">
        <f>IF(B133="","",VLOOKUP(B133,名簿掲載情報!A:M,6))</f>
        <v>加茂川建設設計事務所</v>
      </c>
      <c r="I135" s="148"/>
      <c r="J135" s="148"/>
      <c r="K135" s="148"/>
      <c r="L135" s="148"/>
      <c r="M135" s="148"/>
      <c r="N135" s="148"/>
      <c r="O135" s="148"/>
      <c r="P135" s="148"/>
      <c r="Q135" s="148"/>
      <c r="R135" s="148"/>
      <c r="S135" s="148"/>
      <c r="T135" s="148"/>
      <c r="U135" s="125" t="s">
        <v>766</v>
      </c>
      <c r="V135" s="125"/>
      <c r="W135" s="125"/>
      <c r="X135" s="125"/>
      <c r="Y135" s="125"/>
      <c r="Z135" s="148" t="str">
        <f>IF(B133="","",VLOOKUP(B133,名簿掲載情報!A:M,7))</f>
        <v>福山市幕山台二丁目33番24号</v>
      </c>
      <c r="AA135" s="148"/>
      <c r="AB135" s="148"/>
      <c r="AC135" s="148"/>
      <c r="AD135" s="148"/>
      <c r="AE135" s="148"/>
      <c r="AF135" s="148"/>
      <c r="AG135" s="148"/>
      <c r="AH135" s="148"/>
      <c r="AI135" s="148"/>
      <c r="AJ135" s="148"/>
      <c r="AK135" s="148"/>
      <c r="AL135" s="148"/>
    </row>
    <row r="136" spans="2:38" ht="15" customHeight="1" x14ac:dyDescent="0.2">
      <c r="B136" s="138"/>
      <c r="C136" s="143"/>
      <c r="D136" s="144"/>
      <c r="E136" s="149" t="s">
        <v>767</v>
      </c>
      <c r="F136" s="150"/>
      <c r="G136" s="151"/>
      <c r="H136" s="158" t="s">
        <v>768</v>
      </c>
      <c r="I136" s="159"/>
      <c r="J136" s="159"/>
      <c r="K136" s="159"/>
      <c r="L136" s="160"/>
      <c r="M136" s="161" t="str">
        <f>IF(B133="","",VLOOKUP(B133,名簿掲載情報!A:M,8))</f>
        <v>（084）947-2956</v>
      </c>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3"/>
    </row>
    <row r="137" spans="2:38" ht="15" customHeight="1" x14ac:dyDescent="0.2">
      <c r="B137" s="138"/>
      <c r="C137" s="143"/>
      <c r="D137" s="144"/>
      <c r="E137" s="152"/>
      <c r="F137" s="153"/>
      <c r="G137" s="154"/>
      <c r="H137" s="164" t="s">
        <v>769</v>
      </c>
      <c r="I137" s="165"/>
      <c r="J137" s="165"/>
      <c r="K137" s="165"/>
      <c r="L137" s="166"/>
      <c r="M137" s="126" t="str">
        <f>IF(B133="","",VLOOKUP(B133,名簿掲載情報!A:M,9))</f>
        <v>（084）947-9858</v>
      </c>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8"/>
    </row>
    <row r="138" spans="2:38" ht="15" customHeight="1" x14ac:dyDescent="0.2">
      <c r="B138" s="138"/>
      <c r="C138" s="145"/>
      <c r="D138" s="146"/>
      <c r="E138" s="155"/>
      <c r="F138" s="156"/>
      <c r="G138" s="157"/>
      <c r="H138" s="129" t="s">
        <v>770</v>
      </c>
      <c r="I138" s="130"/>
      <c r="J138" s="130"/>
      <c r="K138" s="130"/>
      <c r="L138" s="130"/>
      <c r="M138" s="131" t="str">
        <f>IF(B133="","",VLOOKUP(B133,名簿掲載情報!A:M,10))</f>
        <v>kamogawa-y@sky-net.or.jp</v>
      </c>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3"/>
    </row>
    <row r="139" spans="2:38" ht="30" customHeight="1" x14ac:dyDescent="0.2">
      <c r="B139" s="139"/>
      <c r="C139" s="125" t="s">
        <v>470</v>
      </c>
      <c r="D139" s="125"/>
      <c r="E139" s="125"/>
      <c r="F139" s="125"/>
      <c r="G139" s="125"/>
      <c r="H139" s="134" t="str">
        <f>IF(B133="","",VLOOKUP(B133,名簿掲載情報!A:M,13))</f>
        <v>公益社団法人広島県建築士会
一般社団法人広島県建築士事務所協会</v>
      </c>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6"/>
    </row>
    <row r="140" spans="2:38" ht="30" customHeight="1" x14ac:dyDescent="0.2">
      <c r="B140" s="137">
        <f>B133+1</f>
        <v>20</v>
      </c>
      <c r="C140" s="121" t="s">
        <v>519</v>
      </c>
      <c r="D140" s="122"/>
      <c r="E140" s="122"/>
      <c r="F140" s="122"/>
      <c r="G140" s="123"/>
      <c r="H140" s="13"/>
      <c r="I140" s="13"/>
      <c r="J140" s="13"/>
      <c r="K140" s="13" t="s">
        <v>136</v>
      </c>
      <c r="L140" s="140" t="str">
        <f>IF(B140="","",VLOOKUP(B140,名簿掲載情報!A:M,4))</f>
        <v>23－86</v>
      </c>
      <c r="M140" s="140"/>
      <c r="N140" s="140"/>
      <c r="O140" s="140"/>
      <c r="P140" s="140"/>
      <c r="Q140" s="14" t="s">
        <v>137</v>
      </c>
      <c r="R140" s="13"/>
      <c r="S140" s="13"/>
      <c r="T140" s="15"/>
      <c r="U140" s="16"/>
      <c r="V140" s="16"/>
      <c r="X140" s="16"/>
      <c r="Y140" s="16"/>
      <c r="Z140" s="16"/>
      <c r="AA140" s="16"/>
      <c r="AB140" s="16"/>
      <c r="AC140" s="16"/>
      <c r="AD140" s="16"/>
      <c r="AE140" s="16"/>
      <c r="AF140" s="16"/>
      <c r="AG140" s="16"/>
      <c r="AH140" s="16"/>
      <c r="AI140" s="16"/>
      <c r="AJ140" s="16"/>
      <c r="AK140" s="16"/>
      <c r="AL140" s="16"/>
    </row>
    <row r="141" spans="2:38" ht="30" customHeight="1" x14ac:dyDescent="0.2">
      <c r="B141" s="138"/>
      <c r="C141" s="121" t="s">
        <v>61</v>
      </c>
      <c r="D141" s="122"/>
      <c r="E141" s="122"/>
      <c r="F141" s="122"/>
      <c r="G141" s="123"/>
      <c r="H141" s="124" t="str">
        <f>IF(B140="","",VLOOKUP(B140,名簿掲載情報!A:M,5))</f>
        <v>竹縄　隆則</v>
      </c>
      <c r="I141" s="124"/>
      <c r="J141" s="124"/>
      <c r="K141" s="124"/>
      <c r="L141" s="124"/>
      <c r="M141" s="124"/>
      <c r="N141" s="124"/>
      <c r="O141" s="124"/>
      <c r="P141" s="124"/>
      <c r="Q141" s="124"/>
      <c r="R141" s="124"/>
      <c r="S141" s="124"/>
      <c r="T141" s="124"/>
      <c r="U141" s="125" t="s">
        <v>64</v>
      </c>
      <c r="V141" s="125"/>
      <c r="W141" s="125"/>
      <c r="X141" s="125"/>
      <c r="Y141" s="125"/>
      <c r="Z141" s="124" t="str">
        <f>IF(B140="","",CONCATENATE(VLOOKUP(B140,名簿掲載情報!A:M,11),"　",VLOOKUP(B140,名簿掲載情報!A:M,12)))</f>
        <v>1級建築士　大臣登録　
第　149875　号</v>
      </c>
      <c r="AA141" s="124"/>
      <c r="AB141" s="124"/>
      <c r="AC141" s="124"/>
      <c r="AD141" s="124"/>
      <c r="AE141" s="124"/>
      <c r="AF141" s="124"/>
      <c r="AG141" s="124"/>
      <c r="AH141" s="124"/>
      <c r="AI141" s="124"/>
      <c r="AJ141" s="124"/>
      <c r="AK141" s="124"/>
      <c r="AL141" s="124"/>
    </row>
    <row r="142" spans="2:38" ht="30" customHeight="1" x14ac:dyDescent="0.2">
      <c r="B142" s="138"/>
      <c r="C142" s="141" t="s">
        <v>764</v>
      </c>
      <c r="D142" s="142"/>
      <c r="E142" s="125" t="s">
        <v>765</v>
      </c>
      <c r="F142" s="125"/>
      <c r="G142" s="125"/>
      <c r="H142" s="148" t="str">
        <f>IF(B140="","",VLOOKUP(B140,名簿掲載情報!A:M,6))</f>
        <v>竹縄建築設計事務所</v>
      </c>
      <c r="I142" s="148"/>
      <c r="J142" s="148"/>
      <c r="K142" s="148"/>
      <c r="L142" s="148"/>
      <c r="M142" s="148"/>
      <c r="N142" s="148"/>
      <c r="O142" s="148"/>
      <c r="P142" s="148"/>
      <c r="Q142" s="148"/>
      <c r="R142" s="148"/>
      <c r="S142" s="148"/>
      <c r="T142" s="148"/>
      <c r="U142" s="125" t="s">
        <v>766</v>
      </c>
      <c r="V142" s="125"/>
      <c r="W142" s="125"/>
      <c r="X142" s="125"/>
      <c r="Y142" s="125"/>
      <c r="Z142" s="148" t="str">
        <f>IF(B140="","",VLOOKUP(B140,名簿掲載情報!A:M,7))</f>
        <v>福山市御幸町中津原2000-3</v>
      </c>
      <c r="AA142" s="148"/>
      <c r="AB142" s="148"/>
      <c r="AC142" s="148"/>
      <c r="AD142" s="148"/>
      <c r="AE142" s="148"/>
      <c r="AF142" s="148"/>
      <c r="AG142" s="148"/>
      <c r="AH142" s="148"/>
      <c r="AI142" s="148"/>
      <c r="AJ142" s="148"/>
      <c r="AK142" s="148"/>
      <c r="AL142" s="148"/>
    </row>
    <row r="143" spans="2:38" ht="15" customHeight="1" x14ac:dyDescent="0.2">
      <c r="B143" s="138"/>
      <c r="C143" s="143"/>
      <c r="D143" s="144"/>
      <c r="E143" s="149" t="s">
        <v>767</v>
      </c>
      <c r="F143" s="150"/>
      <c r="G143" s="151"/>
      <c r="H143" s="158" t="s">
        <v>768</v>
      </c>
      <c r="I143" s="159"/>
      <c r="J143" s="159"/>
      <c r="K143" s="159"/>
      <c r="L143" s="160"/>
      <c r="M143" s="161" t="str">
        <f>IF(B140="","",VLOOKUP(B140,名簿掲載情報!A:M,8))</f>
        <v>（090）8715-1501</v>
      </c>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3"/>
    </row>
    <row r="144" spans="2:38" ht="15" customHeight="1" x14ac:dyDescent="0.2">
      <c r="B144" s="138"/>
      <c r="C144" s="143"/>
      <c r="D144" s="144"/>
      <c r="E144" s="152"/>
      <c r="F144" s="153"/>
      <c r="G144" s="154"/>
      <c r="H144" s="164" t="s">
        <v>769</v>
      </c>
      <c r="I144" s="165"/>
      <c r="J144" s="165"/>
      <c r="K144" s="165"/>
      <c r="L144" s="166"/>
      <c r="M144" s="126" t="str">
        <f>IF(B140="","",VLOOKUP(B140,名簿掲載情報!A:M,9))</f>
        <v>（084）955-0014</v>
      </c>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8"/>
    </row>
    <row r="145" spans="2:38" ht="15" customHeight="1" x14ac:dyDescent="0.2">
      <c r="B145" s="138"/>
      <c r="C145" s="145"/>
      <c r="D145" s="146"/>
      <c r="E145" s="155"/>
      <c r="F145" s="156"/>
      <c r="G145" s="157"/>
      <c r="H145" s="129" t="s">
        <v>770</v>
      </c>
      <c r="I145" s="130"/>
      <c r="J145" s="130"/>
      <c r="K145" s="130"/>
      <c r="L145" s="130"/>
      <c r="M145" s="131" t="str">
        <f>IF(B140="","",VLOOKUP(B140,名簿掲載情報!A:M,10))</f>
        <v>tado_27416@yahoo.co.jp</v>
      </c>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3"/>
    </row>
    <row r="146" spans="2:38" ht="30" customHeight="1" x14ac:dyDescent="0.2">
      <c r="B146" s="139"/>
      <c r="C146" s="125" t="s">
        <v>470</v>
      </c>
      <c r="D146" s="125"/>
      <c r="E146" s="125"/>
      <c r="F146" s="125"/>
      <c r="G146" s="125"/>
      <c r="H146" s="134" t="str">
        <f>IF(B140="","",VLOOKUP(B140,名簿掲載情報!A:M,13))</f>
        <v>－</v>
      </c>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6"/>
    </row>
    <row r="147" spans="2:38" ht="30" customHeight="1" x14ac:dyDescent="0.2">
      <c r="B147" s="137">
        <f>B140+1</f>
        <v>21</v>
      </c>
      <c r="C147" s="121" t="s">
        <v>519</v>
      </c>
      <c r="D147" s="122"/>
      <c r="E147" s="122"/>
      <c r="F147" s="122"/>
      <c r="G147" s="123"/>
      <c r="H147" s="13"/>
      <c r="I147" s="13"/>
      <c r="J147" s="13"/>
      <c r="K147" s="13" t="s">
        <v>136</v>
      </c>
      <c r="L147" s="140" t="str">
        <f>IF(B147="","",VLOOKUP(B147,名簿掲載情報!A:M,4))</f>
        <v>23－87</v>
      </c>
      <c r="M147" s="140"/>
      <c r="N147" s="140"/>
      <c r="O147" s="140"/>
      <c r="P147" s="140"/>
      <c r="Q147" s="14" t="s">
        <v>137</v>
      </c>
      <c r="R147" s="13"/>
      <c r="S147" s="13"/>
      <c r="T147" s="15"/>
      <c r="U147" s="16"/>
      <c r="V147" s="16"/>
      <c r="X147" s="16"/>
      <c r="Y147" s="16"/>
      <c r="Z147" s="16"/>
      <c r="AA147" s="16"/>
      <c r="AB147" s="16"/>
      <c r="AC147" s="16"/>
      <c r="AD147" s="16"/>
      <c r="AE147" s="16"/>
      <c r="AF147" s="16"/>
      <c r="AG147" s="16"/>
      <c r="AH147" s="16"/>
      <c r="AI147" s="16"/>
      <c r="AJ147" s="16"/>
      <c r="AK147" s="16"/>
      <c r="AL147" s="16"/>
    </row>
    <row r="148" spans="2:38" ht="30" customHeight="1" x14ac:dyDescent="0.2">
      <c r="B148" s="138"/>
      <c r="C148" s="121" t="s">
        <v>61</v>
      </c>
      <c r="D148" s="122"/>
      <c r="E148" s="122"/>
      <c r="F148" s="122"/>
      <c r="G148" s="123"/>
      <c r="H148" s="124" t="str">
        <f>IF(B147="","",VLOOKUP(B147,名簿掲載情報!A:M,5))</f>
        <v>開地　昌則</v>
      </c>
      <c r="I148" s="124"/>
      <c r="J148" s="124"/>
      <c r="K148" s="124"/>
      <c r="L148" s="124"/>
      <c r="M148" s="124"/>
      <c r="N148" s="124"/>
      <c r="O148" s="124"/>
      <c r="P148" s="124"/>
      <c r="Q148" s="124"/>
      <c r="R148" s="124"/>
      <c r="S148" s="124"/>
      <c r="T148" s="124"/>
      <c r="U148" s="125" t="s">
        <v>64</v>
      </c>
      <c r="V148" s="125"/>
      <c r="W148" s="125"/>
      <c r="X148" s="125"/>
      <c r="Y148" s="125"/>
      <c r="Z148" s="124" t="str">
        <f>IF(B147="","",CONCATENATE(VLOOKUP(B147,名簿掲載情報!A:M,11),"　",VLOOKUP(B147,名簿掲載情報!A:M,12)))</f>
        <v>1級建築士　大臣登録　
第　151618　号</v>
      </c>
      <c r="AA148" s="124"/>
      <c r="AB148" s="124"/>
      <c r="AC148" s="124"/>
      <c r="AD148" s="124"/>
      <c r="AE148" s="124"/>
      <c r="AF148" s="124"/>
      <c r="AG148" s="124"/>
      <c r="AH148" s="124"/>
      <c r="AI148" s="124"/>
      <c r="AJ148" s="124"/>
      <c r="AK148" s="124"/>
      <c r="AL148" s="124"/>
    </row>
    <row r="149" spans="2:38" ht="30" customHeight="1" x14ac:dyDescent="0.2">
      <c r="B149" s="138"/>
      <c r="C149" s="141" t="s">
        <v>764</v>
      </c>
      <c r="D149" s="142"/>
      <c r="E149" s="125" t="s">
        <v>765</v>
      </c>
      <c r="F149" s="125"/>
      <c r="G149" s="125"/>
      <c r="H149" s="148" t="str">
        <f>IF(B147="","",VLOOKUP(B147,名簿掲載情報!A:M,6))</f>
        <v>ヴァン設計工房</v>
      </c>
      <c r="I149" s="148"/>
      <c r="J149" s="148"/>
      <c r="K149" s="148"/>
      <c r="L149" s="148"/>
      <c r="M149" s="148"/>
      <c r="N149" s="148"/>
      <c r="O149" s="148"/>
      <c r="P149" s="148"/>
      <c r="Q149" s="148"/>
      <c r="R149" s="148"/>
      <c r="S149" s="148"/>
      <c r="T149" s="148"/>
      <c r="U149" s="125" t="s">
        <v>766</v>
      </c>
      <c r="V149" s="125"/>
      <c r="W149" s="125"/>
      <c r="X149" s="125"/>
      <c r="Y149" s="125"/>
      <c r="Z149" s="148" t="str">
        <f>IF(B147="","",VLOOKUP(B147,名簿掲載情報!A:M,7))</f>
        <v>福山市蔵王町3357-6</v>
      </c>
      <c r="AA149" s="148"/>
      <c r="AB149" s="148"/>
      <c r="AC149" s="148"/>
      <c r="AD149" s="148"/>
      <c r="AE149" s="148"/>
      <c r="AF149" s="148"/>
      <c r="AG149" s="148"/>
      <c r="AH149" s="148"/>
      <c r="AI149" s="148"/>
      <c r="AJ149" s="148"/>
      <c r="AK149" s="148"/>
      <c r="AL149" s="148"/>
    </row>
    <row r="150" spans="2:38" ht="15" customHeight="1" x14ac:dyDescent="0.2">
      <c r="B150" s="138"/>
      <c r="C150" s="143"/>
      <c r="D150" s="144"/>
      <c r="E150" s="149" t="s">
        <v>767</v>
      </c>
      <c r="F150" s="150"/>
      <c r="G150" s="151"/>
      <c r="H150" s="158" t="s">
        <v>768</v>
      </c>
      <c r="I150" s="159"/>
      <c r="J150" s="159"/>
      <c r="K150" s="159"/>
      <c r="L150" s="160"/>
      <c r="M150" s="161" t="str">
        <f>IF(B147="","",VLOOKUP(B147,名簿掲載情報!A:M,8))</f>
        <v>（084）941-9734</v>
      </c>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3"/>
    </row>
    <row r="151" spans="2:38" ht="15" customHeight="1" x14ac:dyDescent="0.2">
      <c r="B151" s="138"/>
      <c r="C151" s="143"/>
      <c r="D151" s="144"/>
      <c r="E151" s="152"/>
      <c r="F151" s="153"/>
      <c r="G151" s="154"/>
      <c r="H151" s="164" t="s">
        <v>769</v>
      </c>
      <c r="I151" s="165"/>
      <c r="J151" s="165"/>
      <c r="K151" s="165"/>
      <c r="L151" s="166"/>
      <c r="M151" s="126" t="str">
        <f>IF(B147="","",VLOOKUP(B147,名簿掲載情報!A:M,9))</f>
        <v>-</v>
      </c>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8"/>
    </row>
    <row r="152" spans="2:38" ht="15" customHeight="1" x14ac:dyDescent="0.2">
      <c r="B152" s="138"/>
      <c r="C152" s="145"/>
      <c r="D152" s="146"/>
      <c r="E152" s="155"/>
      <c r="F152" s="156"/>
      <c r="G152" s="157"/>
      <c r="H152" s="129" t="s">
        <v>770</v>
      </c>
      <c r="I152" s="130"/>
      <c r="J152" s="130"/>
      <c r="K152" s="130"/>
      <c r="L152" s="130"/>
      <c r="M152" s="131" t="str">
        <f>IF(B147="","",VLOOKUP(B147,名簿掲載情報!A:M,10))</f>
        <v>kaichi193@gmail.com</v>
      </c>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3"/>
    </row>
    <row r="153" spans="2:38" ht="30" customHeight="1" x14ac:dyDescent="0.2">
      <c r="B153" s="139"/>
      <c r="C153" s="125" t="s">
        <v>470</v>
      </c>
      <c r="D153" s="125"/>
      <c r="E153" s="125"/>
      <c r="F153" s="125"/>
      <c r="G153" s="125"/>
      <c r="H153" s="134" t="str">
        <f>IF(B147="","",VLOOKUP(B147,名簿掲載情報!A:M,13))</f>
        <v>－</v>
      </c>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6"/>
    </row>
    <row r="154" spans="2:38" ht="30" customHeight="1" x14ac:dyDescent="0.2">
      <c r="B154" s="137">
        <f>B147+1</f>
        <v>22</v>
      </c>
      <c r="C154" s="121" t="s">
        <v>519</v>
      </c>
      <c r="D154" s="122"/>
      <c r="E154" s="122"/>
      <c r="F154" s="122"/>
      <c r="G154" s="123"/>
      <c r="H154" s="13"/>
      <c r="I154" s="13"/>
      <c r="J154" s="13"/>
      <c r="K154" s="13" t="s">
        <v>136</v>
      </c>
      <c r="L154" s="140" t="str">
        <f>IF(B154="","",VLOOKUP(B154,名簿掲載情報!A:M,4))</f>
        <v>23－88</v>
      </c>
      <c r="M154" s="140"/>
      <c r="N154" s="140"/>
      <c r="O154" s="140"/>
      <c r="P154" s="140"/>
      <c r="Q154" s="14" t="s">
        <v>137</v>
      </c>
      <c r="R154" s="13"/>
      <c r="S154" s="13"/>
      <c r="T154" s="15"/>
      <c r="U154" s="16"/>
      <c r="V154" s="16"/>
      <c r="X154" s="16"/>
      <c r="Y154" s="16"/>
      <c r="Z154" s="16"/>
      <c r="AA154" s="16"/>
      <c r="AB154" s="16"/>
      <c r="AC154" s="16"/>
      <c r="AD154" s="16"/>
      <c r="AE154" s="16"/>
      <c r="AF154" s="16"/>
      <c r="AG154" s="16"/>
      <c r="AH154" s="16"/>
      <c r="AI154" s="16"/>
      <c r="AJ154" s="16"/>
      <c r="AK154" s="16"/>
      <c r="AL154" s="16"/>
    </row>
    <row r="155" spans="2:38" ht="30" customHeight="1" x14ac:dyDescent="0.2">
      <c r="B155" s="138"/>
      <c r="C155" s="121" t="s">
        <v>61</v>
      </c>
      <c r="D155" s="122"/>
      <c r="E155" s="122"/>
      <c r="F155" s="122"/>
      <c r="G155" s="123"/>
      <c r="H155" s="124" t="str">
        <f>IF(B154="","",VLOOKUP(B154,名簿掲載情報!A:M,5))</f>
        <v>森　一高</v>
      </c>
      <c r="I155" s="124"/>
      <c r="J155" s="124"/>
      <c r="K155" s="124"/>
      <c r="L155" s="124"/>
      <c r="M155" s="124"/>
      <c r="N155" s="124"/>
      <c r="O155" s="124"/>
      <c r="P155" s="124"/>
      <c r="Q155" s="124"/>
      <c r="R155" s="124"/>
      <c r="S155" s="124"/>
      <c r="T155" s="124"/>
      <c r="U155" s="125" t="s">
        <v>64</v>
      </c>
      <c r="V155" s="125"/>
      <c r="W155" s="125"/>
      <c r="X155" s="125"/>
      <c r="Y155" s="125"/>
      <c r="Z155" s="124" t="str">
        <f>IF(B154="","",CONCATENATE(VLOOKUP(B154,名簿掲載情報!A:M,11),"　",VLOOKUP(B154,名簿掲載情報!A:M,12)))</f>
        <v>2級建築士　広島県知事登録　
第　16271　号</v>
      </c>
      <c r="AA155" s="124"/>
      <c r="AB155" s="124"/>
      <c r="AC155" s="124"/>
      <c r="AD155" s="124"/>
      <c r="AE155" s="124"/>
      <c r="AF155" s="124"/>
      <c r="AG155" s="124"/>
      <c r="AH155" s="124"/>
      <c r="AI155" s="124"/>
      <c r="AJ155" s="124"/>
      <c r="AK155" s="124"/>
      <c r="AL155" s="124"/>
    </row>
    <row r="156" spans="2:38" ht="30" customHeight="1" x14ac:dyDescent="0.2">
      <c r="B156" s="138"/>
      <c r="C156" s="141" t="s">
        <v>764</v>
      </c>
      <c r="D156" s="142"/>
      <c r="E156" s="125" t="s">
        <v>765</v>
      </c>
      <c r="F156" s="125"/>
      <c r="G156" s="125"/>
      <c r="H156" s="148" t="str">
        <f>IF(B154="","",VLOOKUP(B154,名簿掲載情報!A:M,6))</f>
        <v>さくら建設株式会社引野営業所一級建築士事務所</v>
      </c>
      <c r="I156" s="148"/>
      <c r="J156" s="148"/>
      <c r="K156" s="148"/>
      <c r="L156" s="148"/>
      <c r="M156" s="148"/>
      <c r="N156" s="148"/>
      <c r="O156" s="148"/>
      <c r="P156" s="148"/>
      <c r="Q156" s="148"/>
      <c r="R156" s="148"/>
      <c r="S156" s="148"/>
      <c r="T156" s="148"/>
      <c r="U156" s="125" t="s">
        <v>766</v>
      </c>
      <c r="V156" s="125"/>
      <c r="W156" s="125"/>
      <c r="X156" s="125"/>
      <c r="Y156" s="125"/>
      <c r="Z156" s="148" t="str">
        <f>IF(B154="","",VLOOKUP(B154,名簿掲載情報!A:M,7))</f>
        <v>福山市引野町北二丁目4番14号</v>
      </c>
      <c r="AA156" s="148"/>
      <c r="AB156" s="148"/>
      <c r="AC156" s="148"/>
      <c r="AD156" s="148"/>
      <c r="AE156" s="148"/>
      <c r="AF156" s="148"/>
      <c r="AG156" s="148"/>
      <c r="AH156" s="148"/>
      <c r="AI156" s="148"/>
      <c r="AJ156" s="148"/>
      <c r="AK156" s="148"/>
      <c r="AL156" s="148"/>
    </row>
    <row r="157" spans="2:38" ht="15" customHeight="1" x14ac:dyDescent="0.2">
      <c r="B157" s="138"/>
      <c r="C157" s="143"/>
      <c r="D157" s="144"/>
      <c r="E157" s="149" t="s">
        <v>767</v>
      </c>
      <c r="F157" s="150"/>
      <c r="G157" s="151"/>
      <c r="H157" s="158" t="s">
        <v>768</v>
      </c>
      <c r="I157" s="159"/>
      <c r="J157" s="159"/>
      <c r="K157" s="159"/>
      <c r="L157" s="160"/>
      <c r="M157" s="161" t="str">
        <f>IF(B154="","",VLOOKUP(B154,名簿掲載情報!A:M,8))</f>
        <v>（084）943-1757</v>
      </c>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3"/>
    </row>
    <row r="158" spans="2:38" ht="15" customHeight="1" x14ac:dyDescent="0.2">
      <c r="B158" s="138"/>
      <c r="C158" s="143"/>
      <c r="D158" s="144"/>
      <c r="E158" s="152"/>
      <c r="F158" s="153"/>
      <c r="G158" s="154"/>
      <c r="H158" s="164" t="s">
        <v>769</v>
      </c>
      <c r="I158" s="165"/>
      <c r="J158" s="165"/>
      <c r="K158" s="165"/>
      <c r="L158" s="166"/>
      <c r="M158" s="126" t="str">
        <f>IF(B154="","",VLOOKUP(B154,名簿掲載情報!A:M,9))</f>
        <v>（084）945-9188</v>
      </c>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8"/>
    </row>
    <row r="159" spans="2:38" ht="15" customHeight="1" x14ac:dyDescent="0.2">
      <c r="B159" s="138"/>
      <c r="C159" s="145"/>
      <c r="D159" s="146"/>
      <c r="E159" s="155"/>
      <c r="F159" s="156"/>
      <c r="G159" s="157"/>
      <c r="H159" s="129" t="s">
        <v>770</v>
      </c>
      <c r="I159" s="130"/>
      <c r="J159" s="130"/>
      <c r="K159" s="130"/>
      <c r="L159" s="130"/>
      <c r="M159" s="131" t="str">
        <f>IF(B154="","",VLOOKUP(B154,名簿掲載情報!A:M,10))</f>
        <v>-</v>
      </c>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3"/>
    </row>
    <row r="160" spans="2:38" ht="30" customHeight="1" x14ac:dyDescent="0.2">
      <c r="B160" s="139"/>
      <c r="C160" s="125" t="s">
        <v>470</v>
      </c>
      <c r="D160" s="125"/>
      <c r="E160" s="125"/>
      <c r="F160" s="125"/>
      <c r="G160" s="125"/>
      <c r="H160" s="134" t="str">
        <f>IF(B154="","",VLOOKUP(B154,名簿掲載情報!A:M,13))</f>
        <v>一般社団法人広島県建築士事務所協会</v>
      </c>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6"/>
    </row>
    <row r="161" spans="2:38" ht="30" customHeight="1" x14ac:dyDescent="0.2">
      <c r="B161" s="137">
        <f>B154+1</f>
        <v>23</v>
      </c>
      <c r="C161" s="121" t="s">
        <v>519</v>
      </c>
      <c r="D161" s="122"/>
      <c r="E161" s="122"/>
      <c r="F161" s="122"/>
      <c r="G161" s="123"/>
      <c r="H161" s="13"/>
      <c r="I161" s="13"/>
      <c r="J161" s="13"/>
      <c r="K161" s="13" t="s">
        <v>136</v>
      </c>
      <c r="L161" s="140" t="str">
        <f>IF(B161="","",VLOOKUP(B161,名簿掲載情報!A:M,4))</f>
        <v>23－90</v>
      </c>
      <c r="M161" s="140"/>
      <c r="N161" s="140"/>
      <c r="O161" s="140"/>
      <c r="P161" s="140"/>
      <c r="Q161" s="14" t="s">
        <v>137</v>
      </c>
      <c r="R161" s="13"/>
      <c r="S161" s="13"/>
      <c r="T161" s="15"/>
      <c r="U161" s="16"/>
      <c r="V161" s="16"/>
      <c r="X161" s="16"/>
      <c r="Y161" s="16"/>
      <c r="Z161" s="16"/>
      <c r="AA161" s="16"/>
      <c r="AB161" s="16"/>
      <c r="AC161" s="16"/>
      <c r="AD161" s="16"/>
      <c r="AE161" s="16"/>
      <c r="AF161" s="16"/>
      <c r="AG161" s="16"/>
      <c r="AH161" s="16"/>
      <c r="AI161" s="16"/>
      <c r="AJ161" s="16"/>
      <c r="AK161" s="16"/>
      <c r="AL161" s="16"/>
    </row>
    <row r="162" spans="2:38" ht="30" customHeight="1" x14ac:dyDescent="0.2">
      <c r="B162" s="138"/>
      <c r="C162" s="121" t="s">
        <v>61</v>
      </c>
      <c r="D162" s="122"/>
      <c r="E162" s="122"/>
      <c r="F162" s="122"/>
      <c r="G162" s="123"/>
      <c r="H162" s="124" t="str">
        <f>IF(B161="","",VLOOKUP(B161,名簿掲載情報!A:M,5))</f>
        <v>元廣　清志</v>
      </c>
      <c r="I162" s="124"/>
      <c r="J162" s="124"/>
      <c r="K162" s="124"/>
      <c r="L162" s="124"/>
      <c r="M162" s="124"/>
      <c r="N162" s="124"/>
      <c r="O162" s="124"/>
      <c r="P162" s="124"/>
      <c r="Q162" s="124"/>
      <c r="R162" s="124"/>
      <c r="S162" s="124"/>
      <c r="T162" s="124"/>
      <c r="U162" s="125" t="s">
        <v>64</v>
      </c>
      <c r="V162" s="125"/>
      <c r="W162" s="125"/>
      <c r="X162" s="125"/>
      <c r="Y162" s="125"/>
      <c r="Z162" s="124" t="str">
        <f>IF(B161="","",CONCATENATE(VLOOKUP(B161,名簿掲載情報!A:M,11),"　",VLOOKUP(B161,名簿掲載情報!A:M,12)))</f>
        <v>1級建築士　大臣登録　
第　85366　号</v>
      </c>
      <c r="AA162" s="124"/>
      <c r="AB162" s="124"/>
      <c r="AC162" s="124"/>
      <c r="AD162" s="124"/>
      <c r="AE162" s="124"/>
      <c r="AF162" s="124"/>
      <c r="AG162" s="124"/>
      <c r="AH162" s="124"/>
      <c r="AI162" s="124"/>
      <c r="AJ162" s="124"/>
      <c r="AK162" s="124"/>
      <c r="AL162" s="124"/>
    </row>
    <row r="163" spans="2:38" ht="30" customHeight="1" x14ac:dyDescent="0.2">
      <c r="B163" s="138"/>
      <c r="C163" s="141" t="s">
        <v>764</v>
      </c>
      <c r="D163" s="142"/>
      <c r="E163" s="125" t="s">
        <v>765</v>
      </c>
      <c r="F163" s="125"/>
      <c r="G163" s="125"/>
      <c r="H163" s="148" t="str">
        <f>IF(B161="","",VLOOKUP(B161,名簿掲載情報!A:M,6))</f>
        <v>有限会社元廣建築設計事務所</v>
      </c>
      <c r="I163" s="148"/>
      <c r="J163" s="148"/>
      <c r="K163" s="148"/>
      <c r="L163" s="148"/>
      <c r="M163" s="148"/>
      <c r="N163" s="148"/>
      <c r="O163" s="148"/>
      <c r="P163" s="148"/>
      <c r="Q163" s="148"/>
      <c r="R163" s="148"/>
      <c r="S163" s="148"/>
      <c r="T163" s="148"/>
      <c r="U163" s="125" t="s">
        <v>766</v>
      </c>
      <c r="V163" s="125"/>
      <c r="W163" s="125"/>
      <c r="X163" s="125"/>
      <c r="Y163" s="125"/>
      <c r="Z163" s="148" t="str">
        <f>IF(B161="","",VLOOKUP(B161,名簿掲載情報!A:M,7))</f>
        <v>尾道市西御所町6番15号</v>
      </c>
      <c r="AA163" s="148"/>
      <c r="AB163" s="148"/>
      <c r="AC163" s="148"/>
      <c r="AD163" s="148"/>
      <c r="AE163" s="148"/>
      <c r="AF163" s="148"/>
      <c r="AG163" s="148"/>
      <c r="AH163" s="148"/>
      <c r="AI163" s="148"/>
      <c r="AJ163" s="148"/>
      <c r="AK163" s="148"/>
      <c r="AL163" s="148"/>
    </row>
    <row r="164" spans="2:38" ht="15" customHeight="1" x14ac:dyDescent="0.2">
      <c r="B164" s="138"/>
      <c r="C164" s="143"/>
      <c r="D164" s="144"/>
      <c r="E164" s="149" t="s">
        <v>767</v>
      </c>
      <c r="F164" s="150"/>
      <c r="G164" s="151"/>
      <c r="H164" s="158" t="s">
        <v>768</v>
      </c>
      <c r="I164" s="159"/>
      <c r="J164" s="159"/>
      <c r="K164" s="159"/>
      <c r="L164" s="160"/>
      <c r="M164" s="161" t="str">
        <f>IF(B161="","",VLOOKUP(B161,名簿掲載情報!A:M,8))</f>
        <v>（0848）23-5300</v>
      </c>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3"/>
    </row>
    <row r="165" spans="2:38" ht="15" customHeight="1" x14ac:dyDescent="0.2">
      <c r="B165" s="138"/>
      <c r="C165" s="143"/>
      <c r="D165" s="144"/>
      <c r="E165" s="152"/>
      <c r="F165" s="153"/>
      <c r="G165" s="154"/>
      <c r="H165" s="164" t="s">
        <v>769</v>
      </c>
      <c r="I165" s="165"/>
      <c r="J165" s="165"/>
      <c r="K165" s="165"/>
      <c r="L165" s="166"/>
      <c r="M165" s="126" t="str">
        <f>IF(B161="","",VLOOKUP(B161,名簿掲載情報!A:M,9))</f>
        <v>（0848）23-8499</v>
      </c>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8"/>
    </row>
    <row r="166" spans="2:38" ht="15" customHeight="1" x14ac:dyDescent="0.2">
      <c r="B166" s="138"/>
      <c r="C166" s="145"/>
      <c r="D166" s="146"/>
      <c r="E166" s="155"/>
      <c r="F166" s="156"/>
      <c r="G166" s="157"/>
      <c r="H166" s="129" t="s">
        <v>770</v>
      </c>
      <c r="I166" s="130"/>
      <c r="J166" s="130"/>
      <c r="K166" s="130"/>
      <c r="L166" s="130"/>
      <c r="M166" s="131" t="str">
        <f>IF(B161="","",VLOOKUP(B161,名簿掲載情報!A:M,10))</f>
        <v>madesign@urban.ne.jp</v>
      </c>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3"/>
    </row>
    <row r="167" spans="2:38" ht="30" customHeight="1" x14ac:dyDescent="0.2">
      <c r="B167" s="139"/>
      <c r="C167" s="125" t="s">
        <v>470</v>
      </c>
      <c r="D167" s="125"/>
      <c r="E167" s="125"/>
      <c r="F167" s="125"/>
      <c r="G167" s="125"/>
      <c r="H167" s="134" t="str">
        <f>IF(B161="","",VLOOKUP(B161,名簿掲載情報!A:M,13))</f>
        <v>公益社団法人広島県建築士会，一般社団法人広島県建築士事務所協会，
一般社団法人日本建築構造技術者協会，一般社団法人日本建築学会，公益社団法人日本建築家協会</v>
      </c>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6"/>
    </row>
    <row r="168" spans="2:38" ht="30" customHeight="1" x14ac:dyDescent="0.2">
      <c r="B168" s="137">
        <f>B161+1</f>
        <v>24</v>
      </c>
      <c r="C168" s="121" t="s">
        <v>519</v>
      </c>
      <c r="D168" s="122"/>
      <c r="E168" s="122"/>
      <c r="F168" s="122"/>
      <c r="G168" s="123"/>
      <c r="H168" s="13"/>
      <c r="I168" s="13"/>
      <c r="J168" s="13"/>
      <c r="K168" s="13" t="s">
        <v>136</v>
      </c>
      <c r="L168" s="140" t="str">
        <f>IF(B168="","",VLOOKUP(B168,名簿掲載情報!A:M,4))</f>
        <v>23－91</v>
      </c>
      <c r="M168" s="140"/>
      <c r="N168" s="140"/>
      <c r="O168" s="140"/>
      <c r="P168" s="140"/>
      <c r="Q168" s="14" t="s">
        <v>137</v>
      </c>
      <c r="R168" s="13"/>
      <c r="S168" s="13"/>
      <c r="T168" s="15"/>
      <c r="U168" s="16"/>
      <c r="V168" s="16"/>
      <c r="X168" s="16"/>
      <c r="Y168" s="16"/>
      <c r="Z168" s="16"/>
      <c r="AA168" s="16"/>
      <c r="AB168" s="16"/>
      <c r="AC168" s="16"/>
      <c r="AD168" s="16"/>
      <c r="AE168" s="16"/>
      <c r="AF168" s="16"/>
      <c r="AG168" s="16"/>
      <c r="AH168" s="16"/>
      <c r="AI168" s="16"/>
      <c r="AJ168" s="16"/>
      <c r="AK168" s="16"/>
      <c r="AL168" s="16"/>
    </row>
    <row r="169" spans="2:38" ht="30" customHeight="1" x14ac:dyDescent="0.2">
      <c r="B169" s="138"/>
      <c r="C169" s="121" t="s">
        <v>61</v>
      </c>
      <c r="D169" s="122"/>
      <c r="E169" s="122"/>
      <c r="F169" s="122"/>
      <c r="G169" s="123"/>
      <c r="H169" s="124" t="str">
        <f>IF(B168="","",VLOOKUP(B168,名簿掲載情報!A:M,5))</f>
        <v>元廣　匡伸</v>
      </c>
      <c r="I169" s="124"/>
      <c r="J169" s="124"/>
      <c r="K169" s="124"/>
      <c r="L169" s="124"/>
      <c r="M169" s="124"/>
      <c r="N169" s="124"/>
      <c r="O169" s="124"/>
      <c r="P169" s="124"/>
      <c r="Q169" s="124"/>
      <c r="R169" s="124"/>
      <c r="S169" s="124"/>
      <c r="T169" s="124"/>
      <c r="U169" s="125" t="s">
        <v>64</v>
      </c>
      <c r="V169" s="125"/>
      <c r="W169" s="125"/>
      <c r="X169" s="125"/>
      <c r="Y169" s="125"/>
      <c r="Z169" s="124" t="str">
        <f>IF(B168="","",CONCATENATE(VLOOKUP(B168,名簿掲載情報!A:M,11),"　",VLOOKUP(B168,名簿掲載情報!A:M,12)))</f>
        <v>1級建築士　大臣登録　
第　223245　号</v>
      </c>
      <c r="AA169" s="124"/>
      <c r="AB169" s="124"/>
      <c r="AC169" s="124"/>
      <c r="AD169" s="124"/>
      <c r="AE169" s="124"/>
      <c r="AF169" s="124"/>
      <c r="AG169" s="124"/>
      <c r="AH169" s="124"/>
      <c r="AI169" s="124"/>
      <c r="AJ169" s="124"/>
      <c r="AK169" s="124"/>
      <c r="AL169" s="124"/>
    </row>
    <row r="170" spans="2:38" ht="30" customHeight="1" x14ac:dyDescent="0.2">
      <c r="B170" s="138"/>
      <c r="C170" s="141" t="s">
        <v>764</v>
      </c>
      <c r="D170" s="142"/>
      <c r="E170" s="125" t="s">
        <v>765</v>
      </c>
      <c r="F170" s="125"/>
      <c r="G170" s="125"/>
      <c r="H170" s="148" t="str">
        <f>IF(B168="","",VLOOKUP(B168,名簿掲載情報!A:M,6))</f>
        <v>有限会社元廣建築設計事務所</v>
      </c>
      <c r="I170" s="148"/>
      <c r="J170" s="148"/>
      <c r="K170" s="148"/>
      <c r="L170" s="148"/>
      <c r="M170" s="148"/>
      <c r="N170" s="148"/>
      <c r="O170" s="148"/>
      <c r="P170" s="148"/>
      <c r="Q170" s="148"/>
      <c r="R170" s="148"/>
      <c r="S170" s="148"/>
      <c r="T170" s="148"/>
      <c r="U170" s="125" t="s">
        <v>766</v>
      </c>
      <c r="V170" s="125"/>
      <c r="W170" s="125"/>
      <c r="X170" s="125"/>
      <c r="Y170" s="125"/>
      <c r="Z170" s="148" t="str">
        <f>IF(B168="","",VLOOKUP(B168,名簿掲載情報!A:M,7))</f>
        <v>尾道市西御所町6番15号</v>
      </c>
      <c r="AA170" s="148"/>
      <c r="AB170" s="148"/>
      <c r="AC170" s="148"/>
      <c r="AD170" s="148"/>
      <c r="AE170" s="148"/>
      <c r="AF170" s="148"/>
      <c r="AG170" s="148"/>
      <c r="AH170" s="148"/>
      <c r="AI170" s="148"/>
      <c r="AJ170" s="148"/>
      <c r="AK170" s="148"/>
      <c r="AL170" s="148"/>
    </row>
    <row r="171" spans="2:38" ht="15" customHeight="1" x14ac:dyDescent="0.2">
      <c r="B171" s="138"/>
      <c r="C171" s="143"/>
      <c r="D171" s="144"/>
      <c r="E171" s="149" t="s">
        <v>767</v>
      </c>
      <c r="F171" s="150"/>
      <c r="G171" s="151"/>
      <c r="H171" s="158" t="s">
        <v>768</v>
      </c>
      <c r="I171" s="159"/>
      <c r="J171" s="159"/>
      <c r="K171" s="159"/>
      <c r="L171" s="160"/>
      <c r="M171" s="161" t="str">
        <f>IF(B168="","",VLOOKUP(B168,名簿掲載情報!A:M,8))</f>
        <v>（0848）23-5300</v>
      </c>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3"/>
    </row>
    <row r="172" spans="2:38" ht="15" customHeight="1" x14ac:dyDescent="0.2">
      <c r="B172" s="138"/>
      <c r="C172" s="143"/>
      <c r="D172" s="144"/>
      <c r="E172" s="152"/>
      <c r="F172" s="153"/>
      <c r="G172" s="154"/>
      <c r="H172" s="164" t="s">
        <v>769</v>
      </c>
      <c r="I172" s="165"/>
      <c r="J172" s="165"/>
      <c r="K172" s="165"/>
      <c r="L172" s="166"/>
      <c r="M172" s="126" t="str">
        <f>IF(B168="","",VLOOKUP(B168,名簿掲載情報!A:M,9))</f>
        <v>（0848）23-8499</v>
      </c>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8"/>
    </row>
    <row r="173" spans="2:38" ht="15" customHeight="1" x14ac:dyDescent="0.2">
      <c r="B173" s="138"/>
      <c r="C173" s="145"/>
      <c r="D173" s="146"/>
      <c r="E173" s="155"/>
      <c r="F173" s="156"/>
      <c r="G173" s="157"/>
      <c r="H173" s="129" t="s">
        <v>770</v>
      </c>
      <c r="I173" s="130"/>
      <c r="J173" s="130"/>
      <c r="K173" s="130"/>
      <c r="L173" s="130"/>
      <c r="M173" s="131" t="str">
        <f>IF(B168="","",VLOOKUP(B168,名簿掲載情報!A:M,10))</f>
        <v>madesign@urban.ne.jp</v>
      </c>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3"/>
    </row>
    <row r="174" spans="2:38" ht="30" customHeight="1" x14ac:dyDescent="0.2">
      <c r="B174" s="139"/>
      <c r="C174" s="125" t="s">
        <v>470</v>
      </c>
      <c r="D174" s="125"/>
      <c r="E174" s="125"/>
      <c r="F174" s="125"/>
      <c r="G174" s="125"/>
      <c r="H174" s="134" t="str">
        <f>IF(B168="","",VLOOKUP(B168,名簿掲載情報!A:M,13))</f>
        <v>公益社団法人広島県建築士会</v>
      </c>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6"/>
    </row>
    <row r="175" spans="2:38" ht="30" customHeight="1" x14ac:dyDescent="0.2">
      <c r="B175" s="137">
        <f>B168+1</f>
        <v>25</v>
      </c>
      <c r="C175" s="121" t="s">
        <v>519</v>
      </c>
      <c r="D175" s="122"/>
      <c r="E175" s="122"/>
      <c r="F175" s="122"/>
      <c r="G175" s="123"/>
      <c r="H175" s="13"/>
      <c r="I175" s="13"/>
      <c r="J175" s="13"/>
      <c r="K175" s="13" t="s">
        <v>136</v>
      </c>
      <c r="L175" s="140" t="str">
        <f>IF(B175="","",VLOOKUP(B175,名簿掲載情報!A:M,4))</f>
        <v>23－92</v>
      </c>
      <c r="M175" s="140"/>
      <c r="N175" s="140"/>
      <c r="O175" s="140"/>
      <c r="P175" s="140"/>
      <c r="Q175" s="14" t="s">
        <v>137</v>
      </c>
      <c r="R175" s="13"/>
      <c r="S175" s="13"/>
      <c r="T175" s="15"/>
      <c r="U175" s="16"/>
      <c r="V175" s="16"/>
      <c r="X175" s="16"/>
      <c r="Y175" s="16"/>
      <c r="Z175" s="16"/>
      <c r="AA175" s="16"/>
      <c r="AB175" s="16"/>
      <c r="AC175" s="16"/>
      <c r="AD175" s="16"/>
      <c r="AE175" s="16"/>
      <c r="AF175" s="16"/>
      <c r="AG175" s="16"/>
      <c r="AH175" s="16"/>
      <c r="AI175" s="16"/>
      <c r="AJ175" s="16"/>
      <c r="AK175" s="16"/>
      <c r="AL175" s="16"/>
    </row>
    <row r="176" spans="2:38" ht="30" customHeight="1" x14ac:dyDescent="0.2">
      <c r="B176" s="138"/>
      <c r="C176" s="121" t="s">
        <v>61</v>
      </c>
      <c r="D176" s="122"/>
      <c r="E176" s="122"/>
      <c r="F176" s="122"/>
      <c r="G176" s="123"/>
      <c r="H176" s="124" t="str">
        <f>IF(B175="","",VLOOKUP(B175,名簿掲載情報!A:M,5))</f>
        <v>山野　靖子</v>
      </c>
      <c r="I176" s="124"/>
      <c r="J176" s="124"/>
      <c r="K176" s="124"/>
      <c r="L176" s="124"/>
      <c r="M176" s="124"/>
      <c r="N176" s="124"/>
      <c r="O176" s="124"/>
      <c r="P176" s="124"/>
      <c r="Q176" s="124"/>
      <c r="R176" s="124"/>
      <c r="S176" s="124"/>
      <c r="T176" s="124"/>
      <c r="U176" s="125" t="s">
        <v>64</v>
      </c>
      <c r="V176" s="125"/>
      <c r="W176" s="125"/>
      <c r="X176" s="125"/>
      <c r="Y176" s="125"/>
      <c r="Z176" s="124" t="str">
        <f>IF(B175="","",CONCATENATE(VLOOKUP(B175,名簿掲載情報!A:M,11),"　",VLOOKUP(B175,名簿掲載情報!A:M,12)))</f>
        <v>1級建築士　大臣登録　
第　283210　号</v>
      </c>
      <c r="AA176" s="124"/>
      <c r="AB176" s="124"/>
      <c r="AC176" s="124"/>
      <c r="AD176" s="124"/>
      <c r="AE176" s="124"/>
      <c r="AF176" s="124"/>
      <c r="AG176" s="124"/>
      <c r="AH176" s="124"/>
      <c r="AI176" s="124"/>
      <c r="AJ176" s="124"/>
      <c r="AK176" s="124"/>
      <c r="AL176" s="124"/>
    </row>
    <row r="177" spans="2:38" ht="30" customHeight="1" x14ac:dyDescent="0.2">
      <c r="B177" s="138"/>
      <c r="C177" s="141" t="s">
        <v>764</v>
      </c>
      <c r="D177" s="142"/>
      <c r="E177" s="125" t="s">
        <v>765</v>
      </c>
      <c r="F177" s="125"/>
      <c r="G177" s="125"/>
      <c r="H177" s="148" t="str">
        <f>IF(B175="","",VLOOKUP(B175,名簿掲載情報!A:M,6))</f>
        <v>有限会社元廣建築設計事務所</v>
      </c>
      <c r="I177" s="148"/>
      <c r="J177" s="148"/>
      <c r="K177" s="148"/>
      <c r="L177" s="148"/>
      <c r="M177" s="148"/>
      <c r="N177" s="148"/>
      <c r="O177" s="148"/>
      <c r="P177" s="148"/>
      <c r="Q177" s="148"/>
      <c r="R177" s="148"/>
      <c r="S177" s="148"/>
      <c r="T177" s="148"/>
      <c r="U177" s="125" t="s">
        <v>766</v>
      </c>
      <c r="V177" s="125"/>
      <c r="W177" s="125"/>
      <c r="X177" s="125"/>
      <c r="Y177" s="125"/>
      <c r="Z177" s="148" t="str">
        <f>IF(B175="","",VLOOKUP(B175,名簿掲載情報!A:M,7))</f>
        <v>尾道市西御所町6番15号</v>
      </c>
      <c r="AA177" s="148"/>
      <c r="AB177" s="148"/>
      <c r="AC177" s="148"/>
      <c r="AD177" s="148"/>
      <c r="AE177" s="148"/>
      <c r="AF177" s="148"/>
      <c r="AG177" s="148"/>
      <c r="AH177" s="148"/>
      <c r="AI177" s="148"/>
      <c r="AJ177" s="148"/>
      <c r="AK177" s="148"/>
      <c r="AL177" s="148"/>
    </row>
    <row r="178" spans="2:38" ht="15" customHeight="1" x14ac:dyDescent="0.2">
      <c r="B178" s="138"/>
      <c r="C178" s="143"/>
      <c r="D178" s="144"/>
      <c r="E178" s="149" t="s">
        <v>767</v>
      </c>
      <c r="F178" s="150"/>
      <c r="G178" s="151"/>
      <c r="H178" s="158" t="s">
        <v>768</v>
      </c>
      <c r="I178" s="159"/>
      <c r="J178" s="159"/>
      <c r="K178" s="159"/>
      <c r="L178" s="160"/>
      <c r="M178" s="161" t="str">
        <f>IF(B175="","",VLOOKUP(B175,名簿掲載情報!A:M,8))</f>
        <v>（0848）23-5300</v>
      </c>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3"/>
    </row>
    <row r="179" spans="2:38" ht="15" customHeight="1" x14ac:dyDescent="0.2">
      <c r="B179" s="138"/>
      <c r="C179" s="143"/>
      <c r="D179" s="144"/>
      <c r="E179" s="152"/>
      <c r="F179" s="153"/>
      <c r="G179" s="154"/>
      <c r="H179" s="164" t="s">
        <v>769</v>
      </c>
      <c r="I179" s="165"/>
      <c r="J179" s="165"/>
      <c r="K179" s="165"/>
      <c r="L179" s="166"/>
      <c r="M179" s="126" t="str">
        <f>IF(B175="","",VLOOKUP(B175,名簿掲載情報!A:M,9))</f>
        <v>（0848）23-8499</v>
      </c>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8"/>
    </row>
    <row r="180" spans="2:38" ht="15" customHeight="1" x14ac:dyDescent="0.2">
      <c r="B180" s="138"/>
      <c r="C180" s="145"/>
      <c r="D180" s="146"/>
      <c r="E180" s="155"/>
      <c r="F180" s="156"/>
      <c r="G180" s="157"/>
      <c r="H180" s="129" t="s">
        <v>770</v>
      </c>
      <c r="I180" s="130"/>
      <c r="J180" s="130"/>
      <c r="K180" s="130"/>
      <c r="L180" s="130"/>
      <c r="M180" s="131" t="str">
        <f>IF(B175="","",VLOOKUP(B175,名簿掲載情報!A:M,10))</f>
        <v>madesign@urban.ne.jp</v>
      </c>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3"/>
    </row>
    <row r="181" spans="2:38" ht="30" customHeight="1" x14ac:dyDescent="0.2">
      <c r="B181" s="139"/>
      <c r="C181" s="125" t="s">
        <v>470</v>
      </c>
      <c r="D181" s="125"/>
      <c r="E181" s="125"/>
      <c r="F181" s="125"/>
      <c r="G181" s="125"/>
      <c r="H181" s="134" t="str">
        <f>IF(B175="","",VLOOKUP(B175,名簿掲載情報!A:M,13))</f>
        <v>公益社団法人広島県建築士会</v>
      </c>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6"/>
    </row>
    <row r="182" spans="2:38" ht="30" customHeight="1" x14ac:dyDescent="0.2">
      <c r="B182" s="137">
        <f>B175+1</f>
        <v>26</v>
      </c>
      <c r="C182" s="121" t="s">
        <v>519</v>
      </c>
      <c r="D182" s="122"/>
      <c r="E182" s="122"/>
      <c r="F182" s="122"/>
      <c r="G182" s="123"/>
      <c r="H182" s="13"/>
      <c r="I182" s="13"/>
      <c r="J182" s="13"/>
      <c r="K182" s="13" t="s">
        <v>136</v>
      </c>
      <c r="L182" s="140" t="str">
        <f>IF(B182="","",VLOOKUP(B182,名簿掲載情報!A:M,4))</f>
        <v>23－98</v>
      </c>
      <c r="M182" s="140"/>
      <c r="N182" s="140"/>
      <c r="O182" s="140"/>
      <c r="P182" s="140"/>
      <c r="Q182" s="14" t="s">
        <v>137</v>
      </c>
      <c r="R182" s="13"/>
      <c r="S182" s="13"/>
      <c r="T182" s="15"/>
      <c r="U182" s="16"/>
      <c r="V182" s="16"/>
      <c r="X182" s="16"/>
      <c r="Y182" s="16"/>
      <c r="Z182" s="16"/>
      <c r="AA182" s="16"/>
      <c r="AB182" s="16"/>
      <c r="AC182" s="16"/>
      <c r="AD182" s="16"/>
      <c r="AE182" s="16"/>
      <c r="AF182" s="16"/>
      <c r="AG182" s="16"/>
      <c r="AH182" s="16"/>
      <c r="AI182" s="16"/>
      <c r="AJ182" s="16"/>
      <c r="AK182" s="16"/>
      <c r="AL182" s="16"/>
    </row>
    <row r="183" spans="2:38" ht="30" customHeight="1" x14ac:dyDescent="0.2">
      <c r="B183" s="138"/>
      <c r="C183" s="121" t="s">
        <v>61</v>
      </c>
      <c r="D183" s="122"/>
      <c r="E183" s="122"/>
      <c r="F183" s="122"/>
      <c r="G183" s="123"/>
      <c r="H183" s="124" t="str">
        <f>IF(B182="","",VLOOKUP(B182,名簿掲載情報!A:M,5))</f>
        <v>三谷　良平</v>
      </c>
      <c r="I183" s="124"/>
      <c r="J183" s="124"/>
      <c r="K183" s="124"/>
      <c r="L183" s="124"/>
      <c r="M183" s="124"/>
      <c r="N183" s="124"/>
      <c r="O183" s="124"/>
      <c r="P183" s="124"/>
      <c r="Q183" s="124"/>
      <c r="R183" s="124"/>
      <c r="S183" s="124"/>
      <c r="T183" s="124"/>
      <c r="U183" s="125" t="s">
        <v>64</v>
      </c>
      <c r="V183" s="125"/>
      <c r="W183" s="125"/>
      <c r="X183" s="125"/>
      <c r="Y183" s="125"/>
      <c r="Z183" s="124" t="str">
        <f>IF(B182="","",CONCATENATE(VLOOKUP(B182,名簿掲載情報!A:M,11),"　",VLOOKUP(B182,名簿掲載情報!A:M,12)))</f>
        <v>2級建築士　広島県知事登録　
第　16831　号</v>
      </c>
      <c r="AA183" s="124"/>
      <c r="AB183" s="124"/>
      <c r="AC183" s="124"/>
      <c r="AD183" s="124"/>
      <c r="AE183" s="124"/>
      <c r="AF183" s="124"/>
      <c r="AG183" s="124"/>
      <c r="AH183" s="124"/>
      <c r="AI183" s="124"/>
      <c r="AJ183" s="124"/>
      <c r="AK183" s="124"/>
      <c r="AL183" s="124"/>
    </row>
    <row r="184" spans="2:38" ht="30" customHeight="1" x14ac:dyDescent="0.2">
      <c r="B184" s="138"/>
      <c r="C184" s="141" t="s">
        <v>764</v>
      </c>
      <c r="D184" s="142"/>
      <c r="E184" s="125" t="s">
        <v>765</v>
      </c>
      <c r="F184" s="125"/>
      <c r="G184" s="125"/>
      <c r="H184" s="148" t="str">
        <f>IF(B182="","",VLOOKUP(B182,名簿掲載情報!A:M,6))</f>
        <v>三谷産業株式会社二級建築士事務所</v>
      </c>
      <c r="I184" s="148"/>
      <c r="J184" s="148"/>
      <c r="K184" s="148"/>
      <c r="L184" s="148"/>
      <c r="M184" s="148"/>
      <c r="N184" s="148"/>
      <c r="O184" s="148"/>
      <c r="P184" s="148"/>
      <c r="Q184" s="148"/>
      <c r="R184" s="148"/>
      <c r="S184" s="148"/>
      <c r="T184" s="148"/>
      <c r="U184" s="125" t="s">
        <v>766</v>
      </c>
      <c r="V184" s="125"/>
      <c r="W184" s="125"/>
      <c r="X184" s="125"/>
      <c r="Y184" s="125"/>
      <c r="Z184" s="148" t="str">
        <f>IF(B182="","",VLOOKUP(B182,名簿掲載情報!A:M,7))</f>
        <v>福山市沼隈町大字草深2785番地の249</v>
      </c>
      <c r="AA184" s="148"/>
      <c r="AB184" s="148"/>
      <c r="AC184" s="148"/>
      <c r="AD184" s="148"/>
      <c r="AE184" s="148"/>
      <c r="AF184" s="148"/>
      <c r="AG184" s="148"/>
      <c r="AH184" s="148"/>
      <c r="AI184" s="148"/>
      <c r="AJ184" s="148"/>
      <c r="AK184" s="148"/>
      <c r="AL184" s="148"/>
    </row>
    <row r="185" spans="2:38" ht="15" customHeight="1" x14ac:dyDescent="0.2">
      <c r="B185" s="138"/>
      <c r="C185" s="143"/>
      <c r="D185" s="144"/>
      <c r="E185" s="149" t="s">
        <v>767</v>
      </c>
      <c r="F185" s="150"/>
      <c r="G185" s="151"/>
      <c r="H185" s="158" t="s">
        <v>768</v>
      </c>
      <c r="I185" s="159"/>
      <c r="J185" s="159"/>
      <c r="K185" s="159"/>
      <c r="L185" s="160"/>
      <c r="M185" s="161" t="str">
        <f>IF(B182="","",VLOOKUP(B182,名簿掲載情報!A:M,8))</f>
        <v>（084）987-3031</v>
      </c>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3"/>
    </row>
    <row r="186" spans="2:38" ht="15" customHeight="1" x14ac:dyDescent="0.2">
      <c r="B186" s="138"/>
      <c r="C186" s="143"/>
      <c r="D186" s="144"/>
      <c r="E186" s="152"/>
      <c r="F186" s="153"/>
      <c r="G186" s="154"/>
      <c r="H186" s="164" t="s">
        <v>769</v>
      </c>
      <c r="I186" s="165"/>
      <c r="J186" s="165"/>
      <c r="K186" s="165"/>
      <c r="L186" s="166"/>
      <c r="M186" s="126" t="str">
        <f>IF(B182="","",VLOOKUP(B182,名簿掲載情報!A:M,9))</f>
        <v>（084）987-2637</v>
      </c>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8"/>
    </row>
    <row r="187" spans="2:38" ht="15" customHeight="1" x14ac:dyDescent="0.2">
      <c r="B187" s="138"/>
      <c r="C187" s="145"/>
      <c r="D187" s="146"/>
      <c r="E187" s="155"/>
      <c r="F187" s="156"/>
      <c r="G187" s="157"/>
      <c r="H187" s="129" t="s">
        <v>770</v>
      </c>
      <c r="I187" s="130"/>
      <c r="J187" s="130"/>
      <c r="K187" s="130"/>
      <c r="L187" s="130"/>
      <c r="M187" s="131" t="str">
        <f>IF(B182="","",VLOOKUP(B182,名簿掲載情報!A:M,10))</f>
        <v>info@mitani-industry.co.jp</v>
      </c>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3"/>
    </row>
    <row r="188" spans="2:38" ht="30" customHeight="1" x14ac:dyDescent="0.2">
      <c r="B188" s="139"/>
      <c r="C188" s="125" t="s">
        <v>470</v>
      </c>
      <c r="D188" s="125"/>
      <c r="E188" s="125"/>
      <c r="F188" s="125"/>
      <c r="G188" s="125"/>
      <c r="H188" s="134" t="str">
        <f>IF(B182="","",VLOOKUP(B182,名簿掲載情報!A:M,13))</f>
        <v>一般社団法人広島県建築士事務所協会</v>
      </c>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6"/>
    </row>
    <row r="189" spans="2:38" ht="30" customHeight="1" x14ac:dyDescent="0.2">
      <c r="B189" s="137">
        <f>B182+1</f>
        <v>27</v>
      </c>
      <c r="C189" s="121" t="s">
        <v>519</v>
      </c>
      <c r="D189" s="122"/>
      <c r="E189" s="122"/>
      <c r="F189" s="122"/>
      <c r="G189" s="123"/>
      <c r="H189" s="13"/>
      <c r="I189" s="13"/>
      <c r="J189" s="13"/>
      <c r="K189" s="13" t="s">
        <v>136</v>
      </c>
      <c r="L189" s="140" t="str">
        <f>IF(B189="","",VLOOKUP(B189,名簿掲載情報!A:M,4))</f>
        <v>23－99</v>
      </c>
      <c r="M189" s="140"/>
      <c r="N189" s="140"/>
      <c r="O189" s="140"/>
      <c r="P189" s="140"/>
      <c r="Q189" s="14" t="s">
        <v>137</v>
      </c>
      <c r="R189" s="13"/>
      <c r="S189" s="13"/>
      <c r="T189" s="15"/>
      <c r="U189" s="16"/>
      <c r="V189" s="16"/>
      <c r="X189" s="16"/>
      <c r="Y189" s="16"/>
      <c r="Z189" s="16"/>
      <c r="AA189" s="16"/>
      <c r="AB189" s="16"/>
      <c r="AC189" s="16"/>
      <c r="AD189" s="16"/>
      <c r="AE189" s="16"/>
      <c r="AF189" s="16"/>
      <c r="AG189" s="16"/>
      <c r="AH189" s="16"/>
      <c r="AI189" s="16"/>
      <c r="AJ189" s="16"/>
      <c r="AK189" s="16"/>
      <c r="AL189" s="16"/>
    </row>
    <row r="190" spans="2:38" ht="30" customHeight="1" x14ac:dyDescent="0.2">
      <c r="B190" s="138"/>
      <c r="C190" s="121" t="s">
        <v>61</v>
      </c>
      <c r="D190" s="122"/>
      <c r="E190" s="122"/>
      <c r="F190" s="122"/>
      <c r="G190" s="123"/>
      <c r="H190" s="124" t="str">
        <f>IF(B189="","",VLOOKUP(B189,名簿掲載情報!A:M,5))</f>
        <v>古川　雄士</v>
      </c>
      <c r="I190" s="124"/>
      <c r="J190" s="124"/>
      <c r="K190" s="124"/>
      <c r="L190" s="124"/>
      <c r="M190" s="124"/>
      <c r="N190" s="124"/>
      <c r="O190" s="124"/>
      <c r="P190" s="124"/>
      <c r="Q190" s="124"/>
      <c r="R190" s="124"/>
      <c r="S190" s="124"/>
      <c r="T190" s="124"/>
      <c r="U190" s="125" t="s">
        <v>64</v>
      </c>
      <c r="V190" s="125"/>
      <c r="W190" s="125"/>
      <c r="X190" s="125"/>
      <c r="Y190" s="125"/>
      <c r="Z190" s="124" t="str">
        <f>IF(B189="","",CONCATENATE(VLOOKUP(B189,名簿掲載情報!A:M,11),"　",VLOOKUP(B189,名簿掲載情報!A:M,12)))</f>
        <v>2級建築士　広島県知事登録　
第　16480　号</v>
      </c>
      <c r="AA190" s="124"/>
      <c r="AB190" s="124"/>
      <c r="AC190" s="124"/>
      <c r="AD190" s="124"/>
      <c r="AE190" s="124"/>
      <c r="AF190" s="124"/>
      <c r="AG190" s="124"/>
      <c r="AH190" s="124"/>
      <c r="AI190" s="124"/>
      <c r="AJ190" s="124"/>
      <c r="AK190" s="124"/>
      <c r="AL190" s="124"/>
    </row>
    <row r="191" spans="2:38" ht="30" customHeight="1" x14ac:dyDescent="0.2">
      <c r="B191" s="138"/>
      <c r="C191" s="141" t="s">
        <v>764</v>
      </c>
      <c r="D191" s="142"/>
      <c r="E191" s="125" t="s">
        <v>765</v>
      </c>
      <c r="F191" s="125"/>
      <c r="G191" s="125"/>
      <c r="H191" s="148" t="str">
        <f>IF(B189="","",VLOOKUP(B189,名簿掲載情報!A:M,6))</f>
        <v>株式会社古川二級建築士事務所</v>
      </c>
      <c r="I191" s="148"/>
      <c r="J191" s="148"/>
      <c r="K191" s="148"/>
      <c r="L191" s="148"/>
      <c r="M191" s="148"/>
      <c r="N191" s="148"/>
      <c r="O191" s="148"/>
      <c r="P191" s="148"/>
      <c r="Q191" s="148"/>
      <c r="R191" s="148"/>
      <c r="S191" s="148"/>
      <c r="T191" s="148"/>
      <c r="U191" s="125" t="s">
        <v>766</v>
      </c>
      <c r="V191" s="125"/>
      <c r="W191" s="125"/>
      <c r="X191" s="125"/>
      <c r="Y191" s="125"/>
      <c r="Z191" s="148" t="str">
        <f>IF(B189="","",VLOOKUP(B189,名簿掲載情報!A:M,7))</f>
        <v>福山市駅家町法成寺16-6</v>
      </c>
      <c r="AA191" s="148"/>
      <c r="AB191" s="148"/>
      <c r="AC191" s="148"/>
      <c r="AD191" s="148"/>
      <c r="AE191" s="148"/>
      <c r="AF191" s="148"/>
      <c r="AG191" s="148"/>
      <c r="AH191" s="148"/>
      <c r="AI191" s="148"/>
      <c r="AJ191" s="148"/>
      <c r="AK191" s="148"/>
      <c r="AL191" s="148"/>
    </row>
    <row r="192" spans="2:38" ht="15" customHeight="1" x14ac:dyDescent="0.2">
      <c r="B192" s="138"/>
      <c r="C192" s="143"/>
      <c r="D192" s="144"/>
      <c r="E192" s="149" t="s">
        <v>767</v>
      </c>
      <c r="F192" s="150"/>
      <c r="G192" s="151"/>
      <c r="H192" s="158" t="s">
        <v>768</v>
      </c>
      <c r="I192" s="159"/>
      <c r="J192" s="159"/>
      <c r="K192" s="159"/>
      <c r="L192" s="160"/>
      <c r="M192" s="161" t="str">
        <f>IF(B189="","",VLOOKUP(B189,名簿掲載情報!A:M,8))</f>
        <v>（084）972-6124</v>
      </c>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3"/>
    </row>
    <row r="193" spans="2:38" ht="15" customHeight="1" x14ac:dyDescent="0.2">
      <c r="B193" s="138"/>
      <c r="C193" s="143"/>
      <c r="D193" s="144"/>
      <c r="E193" s="152"/>
      <c r="F193" s="153"/>
      <c r="G193" s="154"/>
      <c r="H193" s="164" t="s">
        <v>769</v>
      </c>
      <c r="I193" s="165"/>
      <c r="J193" s="165"/>
      <c r="K193" s="165"/>
      <c r="L193" s="166"/>
      <c r="M193" s="126" t="str">
        <f>IF(B189="","",VLOOKUP(B189,名簿掲載情報!A:M,9))</f>
        <v>（084）972-5523</v>
      </c>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8"/>
    </row>
    <row r="194" spans="2:38" ht="15" customHeight="1" x14ac:dyDescent="0.2">
      <c r="B194" s="138"/>
      <c r="C194" s="145"/>
      <c r="D194" s="146"/>
      <c r="E194" s="155"/>
      <c r="F194" s="156"/>
      <c r="G194" s="157"/>
      <c r="H194" s="129" t="s">
        <v>770</v>
      </c>
      <c r="I194" s="130"/>
      <c r="J194" s="130"/>
      <c r="K194" s="130"/>
      <c r="L194" s="130"/>
      <c r="M194" s="131" t="str">
        <f>IF(B189="","",VLOOKUP(B189,名簿掲載情報!A:M,10))</f>
        <v>furukawakenzai10@nifty.com</v>
      </c>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3"/>
    </row>
    <row r="195" spans="2:38" ht="30" customHeight="1" x14ac:dyDescent="0.2">
      <c r="B195" s="139"/>
      <c r="C195" s="125" t="s">
        <v>470</v>
      </c>
      <c r="D195" s="125"/>
      <c r="E195" s="125"/>
      <c r="F195" s="125"/>
      <c r="G195" s="125"/>
      <c r="H195" s="134" t="str">
        <f>IF(B189="","",VLOOKUP(B189,名簿掲載情報!A:M,13))</f>
        <v>－</v>
      </c>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6"/>
    </row>
    <row r="196" spans="2:38" ht="30" customHeight="1" x14ac:dyDescent="0.2">
      <c r="B196" s="137">
        <f>B189+1</f>
        <v>28</v>
      </c>
      <c r="C196" s="121" t="s">
        <v>519</v>
      </c>
      <c r="D196" s="122"/>
      <c r="E196" s="122"/>
      <c r="F196" s="122"/>
      <c r="G196" s="123"/>
      <c r="H196" s="13"/>
      <c r="I196" s="13"/>
      <c r="J196" s="13"/>
      <c r="K196" s="13" t="s">
        <v>136</v>
      </c>
      <c r="L196" s="140" t="str">
        <f>IF(B196="","",VLOOKUP(B196,名簿掲載情報!A:M,4))</f>
        <v>23－106</v>
      </c>
      <c r="M196" s="140"/>
      <c r="N196" s="140"/>
      <c r="O196" s="140"/>
      <c r="P196" s="140"/>
      <c r="Q196" s="14" t="s">
        <v>137</v>
      </c>
      <c r="R196" s="13"/>
      <c r="S196" s="13"/>
      <c r="T196" s="15"/>
      <c r="U196" s="16"/>
      <c r="V196" s="16"/>
      <c r="X196" s="16"/>
      <c r="Y196" s="16"/>
      <c r="Z196" s="16"/>
      <c r="AA196" s="16"/>
      <c r="AB196" s="16"/>
      <c r="AC196" s="16"/>
      <c r="AD196" s="16"/>
      <c r="AE196" s="16"/>
      <c r="AF196" s="16"/>
      <c r="AG196" s="16"/>
      <c r="AH196" s="16"/>
      <c r="AI196" s="16"/>
      <c r="AJ196" s="16"/>
      <c r="AK196" s="16"/>
      <c r="AL196" s="16"/>
    </row>
    <row r="197" spans="2:38" ht="30" customHeight="1" x14ac:dyDescent="0.2">
      <c r="B197" s="138"/>
      <c r="C197" s="121" t="s">
        <v>61</v>
      </c>
      <c r="D197" s="122"/>
      <c r="E197" s="122"/>
      <c r="F197" s="122"/>
      <c r="G197" s="123"/>
      <c r="H197" s="124" t="str">
        <f>IF(B196="","",VLOOKUP(B196,名簿掲載情報!A:M,5))</f>
        <v>塚本　雅久</v>
      </c>
      <c r="I197" s="124"/>
      <c r="J197" s="124"/>
      <c r="K197" s="124"/>
      <c r="L197" s="124"/>
      <c r="M197" s="124"/>
      <c r="N197" s="124"/>
      <c r="O197" s="124"/>
      <c r="P197" s="124"/>
      <c r="Q197" s="124"/>
      <c r="R197" s="124"/>
      <c r="S197" s="124"/>
      <c r="T197" s="124"/>
      <c r="U197" s="125" t="s">
        <v>64</v>
      </c>
      <c r="V197" s="125"/>
      <c r="W197" s="125"/>
      <c r="X197" s="125"/>
      <c r="Y197" s="125"/>
      <c r="Z197" s="124" t="str">
        <f>IF(B196="","",CONCATENATE(VLOOKUP(B196,名簿掲載情報!A:M,11),"　",VLOOKUP(B196,名簿掲載情報!A:M,12)))</f>
        <v>1級建築士　大臣登録　
第　305894　号</v>
      </c>
      <c r="AA197" s="124"/>
      <c r="AB197" s="124"/>
      <c r="AC197" s="124"/>
      <c r="AD197" s="124"/>
      <c r="AE197" s="124"/>
      <c r="AF197" s="124"/>
      <c r="AG197" s="124"/>
      <c r="AH197" s="124"/>
      <c r="AI197" s="124"/>
      <c r="AJ197" s="124"/>
      <c r="AK197" s="124"/>
      <c r="AL197" s="124"/>
    </row>
    <row r="198" spans="2:38" ht="30" customHeight="1" x14ac:dyDescent="0.2">
      <c r="B198" s="138"/>
      <c r="C198" s="141" t="s">
        <v>764</v>
      </c>
      <c r="D198" s="142"/>
      <c r="E198" s="125" t="s">
        <v>765</v>
      </c>
      <c r="F198" s="125"/>
      <c r="G198" s="125"/>
      <c r="H198" s="148" t="str">
        <f>IF(B196="","",VLOOKUP(B196,名簿掲載情報!A:M,6))</f>
        <v>塚本雅久建築設計事務所</v>
      </c>
      <c r="I198" s="148"/>
      <c r="J198" s="148"/>
      <c r="K198" s="148"/>
      <c r="L198" s="148"/>
      <c r="M198" s="148"/>
      <c r="N198" s="148"/>
      <c r="O198" s="148"/>
      <c r="P198" s="148"/>
      <c r="Q198" s="148"/>
      <c r="R198" s="148"/>
      <c r="S198" s="148"/>
      <c r="T198" s="148"/>
      <c r="U198" s="125" t="s">
        <v>766</v>
      </c>
      <c r="V198" s="125"/>
      <c r="W198" s="125"/>
      <c r="X198" s="125"/>
      <c r="Y198" s="125"/>
      <c r="Z198" s="148" t="str">
        <f>IF(B196="","",VLOOKUP(B196,名簿掲載情報!A:M,7))</f>
        <v>岡山県笠岡市金浦1338</v>
      </c>
      <c r="AA198" s="148"/>
      <c r="AB198" s="148"/>
      <c r="AC198" s="148"/>
      <c r="AD198" s="148"/>
      <c r="AE198" s="148"/>
      <c r="AF198" s="148"/>
      <c r="AG198" s="148"/>
      <c r="AH198" s="148"/>
      <c r="AI198" s="148"/>
      <c r="AJ198" s="148"/>
      <c r="AK198" s="148"/>
      <c r="AL198" s="148"/>
    </row>
    <row r="199" spans="2:38" ht="15" customHeight="1" x14ac:dyDescent="0.2">
      <c r="B199" s="138"/>
      <c r="C199" s="143"/>
      <c r="D199" s="144"/>
      <c r="E199" s="149" t="s">
        <v>767</v>
      </c>
      <c r="F199" s="150"/>
      <c r="G199" s="151"/>
      <c r="H199" s="158" t="s">
        <v>768</v>
      </c>
      <c r="I199" s="159"/>
      <c r="J199" s="159"/>
      <c r="K199" s="159"/>
      <c r="L199" s="160"/>
      <c r="M199" s="161" t="str">
        <f>IF(B196="","",VLOOKUP(B196,名簿掲載情報!A:M,8))</f>
        <v>（0865）69-6711</v>
      </c>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3"/>
    </row>
    <row r="200" spans="2:38" ht="15" customHeight="1" x14ac:dyDescent="0.2">
      <c r="B200" s="138"/>
      <c r="C200" s="143"/>
      <c r="D200" s="144"/>
      <c r="E200" s="152"/>
      <c r="F200" s="153"/>
      <c r="G200" s="154"/>
      <c r="H200" s="164" t="s">
        <v>769</v>
      </c>
      <c r="I200" s="165"/>
      <c r="J200" s="165"/>
      <c r="K200" s="165"/>
      <c r="L200" s="166"/>
      <c r="M200" s="126" t="str">
        <f>IF(B196="","",VLOOKUP(B196,名簿掲載情報!A:M,9))</f>
        <v>（0865）69-6771</v>
      </c>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8"/>
    </row>
    <row r="201" spans="2:38" ht="15" customHeight="1" x14ac:dyDescent="0.2">
      <c r="B201" s="138"/>
      <c r="C201" s="145"/>
      <c r="D201" s="146"/>
      <c r="E201" s="155"/>
      <c r="F201" s="156"/>
      <c r="G201" s="157"/>
      <c r="H201" s="129" t="s">
        <v>770</v>
      </c>
      <c r="I201" s="130"/>
      <c r="J201" s="130"/>
      <c r="K201" s="130"/>
      <c r="L201" s="130"/>
      <c r="M201" s="131" t="str">
        <f>IF(B196="","",VLOOKUP(B196,名簿掲載情報!A:M,10))</f>
        <v>tsukamo@kcv.ne.jp</v>
      </c>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3"/>
    </row>
    <row r="202" spans="2:38" ht="30" customHeight="1" x14ac:dyDescent="0.2">
      <c r="B202" s="139"/>
      <c r="C202" s="125" t="s">
        <v>470</v>
      </c>
      <c r="D202" s="125"/>
      <c r="E202" s="125"/>
      <c r="F202" s="125"/>
      <c r="G202" s="125"/>
      <c r="H202" s="134" t="str">
        <f>IF(B196="","",VLOOKUP(B196,名簿掲載情報!A:M,13))</f>
        <v>一般社団法人岡山県建築士会，公益社団法人日本建築家協会</v>
      </c>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5"/>
      <c r="AL202" s="136"/>
    </row>
    <row r="203" spans="2:38" ht="30" customHeight="1" x14ac:dyDescent="0.2">
      <c r="B203" s="137">
        <f>B196+1</f>
        <v>29</v>
      </c>
      <c r="C203" s="121" t="s">
        <v>519</v>
      </c>
      <c r="D203" s="122"/>
      <c r="E203" s="122"/>
      <c r="F203" s="122"/>
      <c r="G203" s="123"/>
      <c r="H203" s="13"/>
      <c r="I203" s="13"/>
      <c r="J203" s="13"/>
      <c r="K203" s="13" t="s">
        <v>136</v>
      </c>
      <c r="L203" s="140" t="str">
        <f>IF(B203="","",VLOOKUP(B203,名簿掲載情報!A:M,4))</f>
        <v>23－113</v>
      </c>
      <c r="M203" s="140"/>
      <c r="N203" s="140"/>
      <c r="O203" s="140"/>
      <c r="P203" s="140"/>
      <c r="Q203" s="14" t="s">
        <v>137</v>
      </c>
      <c r="R203" s="13"/>
      <c r="S203" s="13"/>
      <c r="T203" s="15"/>
      <c r="U203" s="16"/>
      <c r="V203" s="16"/>
      <c r="X203" s="16"/>
      <c r="Y203" s="16"/>
      <c r="Z203" s="16"/>
      <c r="AA203" s="16"/>
      <c r="AB203" s="16"/>
      <c r="AC203" s="16"/>
      <c r="AD203" s="16"/>
      <c r="AE203" s="16"/>
      <c r="AF203" s="16"/>
      <c r="AG203" s="16"/>
      <c r="AH203" s="16"/>
      <c r="AI203" s="16"/>
      <c r="AJ203" s="16"/>
      <c r="AK203" s="16"/>
      <c r="AL203" s="16"/>
    </row>
    <row r="204" spans="2:38" ht="30" customHeight="1" x14ac:dyDescent="0.2">
      <c r="B204" s="138"/>
      <c r="C204" s="121" t="s">
        <v>61</v>
      </c>
      <c r="D204" s="122"/>
      <c r="E204" s="122"/>
      <c r="F204" s="122"/>
      <c r="G204" s="123"/>
      <c r="H204" s="124" t="str">
        <f>IF(B203="","",VLOOKUP(B203,名簿掲載情報!A:M,5))</f>
        <v>三町　武文</v>
      </c>
      <c r="I204" s="124"/>
      <c r="J204" s="124"/>
      <c r="K204" s="124"/>
      <c r="L204" s="124"/>
      <c r="M204" s="124"/>
      <c r="N204" s="124"/>
      <c r="O204" s="124"/>
      <c r="P204" s="124"/>
      <c r="Q204" s="124"/>
      <c r="R204" s="124"/>
      <c r="S204" s="124"/>
      <c r="T204" s="124"/>
      <c r="U204" s="125" t="s">
        <v>64</v>
      </c>
      <c r="V204" s="125"/>
      <c r="W204" s="125"/>
      <c r="X204" s="125"/>
      <c r="Y204" s="125"/>
      <c r="Z204" s="124" t="str">
        <f>IF(B203="","",CONCATENATE(VLOOKUP(B203,名簿掲載情報!A:M,11),"　",VLOOKUP(B203,名簿掲載情報!A:M,12)))</f>
        <v>1級建築士　大臣登録　
第　236989　号</v>
      </c>
      <c r="AA204" s="124"/>
      <c r="AB204" s="124"/>
      <c r="AC204" s="124"/>
      <c r="AD204" s="124"/>
      <c r="AE204" s="124"/>
      <c r="AF204" s="124"/>
      <c r="AG204" s="124"/>
      <c r="AH204" s="124"/>
      <c r="AI204" s="124"/>
      <c r="AJ204" s="124"/>
      <c r="AK204" s="124"/>
      <c r="AL204" s="124"/>
    </row>
    <row r="205" spans="2:38" ht="30" customHeight="1" x14ac:dyDescent="0.2">
      <c r="B205" s="138"/>
      <c r="C205" s="141" t="s">
        <v>764</v>
      </c>
      <c r="D205" s="142"/>
      <c r="E205" s="125" t="s">
        <v>765</v>
      </c>
      <c r="F205" s="125"/>
      <c r="G205" s="125"/>
      <c r="H205" s="148" t="str">
        <f>IF(B203="","",VLOOKUP(B203,名簿掲載情報!A:M,6))</f>
        <v>三町建築設計事務所</v>
      </c>
      <c r="I205" s="148"/>
      <c r="J205" s="148"/>
      <c r="K205" s="148"/>
      <c r="L205" s="148"/>
      <c r="M205" s="148"/>
      <c r="N205" s="148"/>
      <c r="O205" s="148"/>
      <c r="P205" s="148"/>
      <c r="Q205" s="148"/>
      <c r="R205" s="148"/>
      <c r="S205" s="148"/>
      <c r="T205" s="148"/>
      <c r="U205" s="125" t="s">
        <v>766</v>
      </c>
      <c r="V205" s="125"/>
      <c r="W205" s="125"/>
      <c r="X205" s="125"/>
      <c r="Y205" s="125"/>
      <c r="Z205" s="148" t="str">
        <f>IF(B203="","",VLOOKUP(B203,名簿掲載情報!A:M,7))</f>
        <v>福山市神辺町大字新湯野24-13</v>
      </c>
      <c r="AA205" s="148"/>
      <c r="AB205" s="148"/>
      <c r="AC205" s="148"/>
      <c r="AD205" s="148"/>
      <c r="AE205" s="148"/>
      <c r="AF205" s="148"/>
      <c r="AG205" s="148"/>
      <c r="AH205" s="148"/>
      <c r="AI205" s="148"/>
      <c r="AJ205" s="148"/>
      <c r="AK205" s="148"/>
      <c r="AL205" s="148"/>
    </row>
    <row r="206" spans="2:38" ht="15" customHeight="1" x14ac:dyDescent="0.2">
      <c r="B206" s="138"/>
      <c r="C206" s="143"/>
      <c r="D206" s="144"/>
      <c r="E206" s="149" t="s">
        <v>767</v>
      </c>
      <c r="F206" s="150"/>
      <c r="G206" s="151"/>
      <c r="H206" s="158" t="s">
        <v>768</v>
      </c>
      <c r="I206" s="159"/>
      <c r="J206" s="159"/>
      <c r="K206" s="159"/>
      <c r="L206" s="160"/>
      <c r="M206" s="161" t="str">
        <f>IF(B203="","",VLOOKUP(B203,名簿掲載情報!A:M,8))</f>
        <v>（084）963-3680</v>
      </c>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3"/>
    </row>
    <row r="207" spans="2:38" ht="15" customHeight="1" x14ac:dyDescent="0.2">
      <c r="B207" s="138"/>
      <c r="C207" s="143"/>
      <c r="D207" s="144"/>
      <c r="E207" s="152"/>
      <c r="F207" s="153"/>
      <c r="G207" s="154"/>
      <c r="H207" s="164" t="s">
        <v>769</v>
      </c>
      <c r="I207" s="165"/>
      <c r="J207" s="165"/>
      <c r="K207" s="165"/>
      <c r="L207" s="166"/>
      <c r="M207" s="126" t="str">
        <f>IF(B203="","",VLOOKUP(B203,名簿掲載情報!A:M,9))</f>
        <v>（084）963-3685</v>
      </c>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8"/>
    </row>
    <row r="208" spans="2:38" ht="15" customHeight="1" x14ac:dyDescent="0.2">
      <c r="B208" s="138"/>
      <c r="C208" s="145"/>
      <c r="D208" s="146"/>
      <c r="E208" s="155"/>
      <c r="F208" s="156"/>
      <c r="G208" s="157"/>
      <c r="H208" s="129" t="s">
        <v>770</v>
      </c>
      <c r="I208" s="130"/>
      <c r="J208" s="130"/>
      <c r="K208" s="130"/>
      <c r="L208" s="130"/>
      <c r="M208" s="131" t="str">
        <f>IF(B203="","",VLOOKUP(B203,名簿掲載情報!A:M,10))</f>
        <v>info@mimachi.com</v>
      </c>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3"/>
    </row>
    <row r="209" spans="2:38" ht="30" customHeight="1" x14ac:dyDescent="0.2">
      <c r="B209" s="139"/>
      <c r="C209" s="125" t="s">
        <v>470</v>
      </c>
      <c r="D209" s="125"/>
      <c r="E209" s="125"/>
      <c r="F209" s="125"/>
      <c r="G209" s="125"/>
      <c r="H209" s="134" t="str">
        <f>IF(B203="","",VLOOKUP(B203,名簿掲載情報!A:M,13))</f>
        <v>－</v>
      </c>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6"/>
    </row>
    <row r="210" spans="2:38" ht="30" customHeight="1" x14ac:dyDescent="0.2">
      <c r="B210" s="137">
        <f>B203+1</f>
        <v>30</v>
      </c>
      <c r="C210" s="121" t="s">
        <v>519</v>
      </c>
      <c r="D210" s="122"/>
      <c r="E210" s="122"/>
      <c r="F210" s="122"/>
      <c r="G210" s="123"/>
      <c r="H210" s="13"/>
      <c r="I210" s="13"/>
      <c r="J210" s="13"/>
      <c r="K210" s="13" t="s">
        <v>136</v>
      </c>
      <c r="L210" s="140" t="str">
        <f>IF(B210="","",VLOOKUP(B210,名簿掲載情報!A:M,4))</f>
        <v>23－114</v>
      </c>
      <c r="M210" s="140"/>
      <c r="N210" s="140"/>
      <c r="O210" s="140"/>
      <c r="P210" s="140"/>
      <c r="Q210" s="14" t="s">
        <v>137</v>
      </c>
      <c r="R210" s="13"/>
      <c r="S210" s="13"/>
      <c r="T210" s="15"/>
      <c r="U210" s="16"/>
      <c r="V210" s="16"/>
      <c r="X210" s="16"/>
      <c r="Y210" s="16"/>
      <c r="Z210" s="16"/>
      <c r="AA210" s="16"/>
      <c r="AB210" s="16"/>
      <c r="AC210" s="16"/>
      <c r="AD210" s="16"/>
      <c r="AE210" s="16"/>
      <c r="AF210" s="16"/>
      <c r="AG210" s="16"/>
      <c r="AH210" s="16"/>
      <c r="AI210" s="16"/>
      <c r="AJ210" s="16"/>
      <c r="AK210" s="16"/>
      <c r="AL210" s="16"/>
    </row>
    <row r="211" spans="2:38" ht="30" customHeight="1" x14ac:dyDescent="0.2">
      <c r="B211" s="138"/>
      <c r="C211" s="121" t="s">
        <v>61</v>
      </c>
      <c r="D211" s="122"/>
      <c r="E211" s="122"/>
      <c r="F211" s="122"/>
      <c r="G211" s="123"/>
      <c r="H211" s="124" t="str">
        <f>IF(B210="","",VLOOKUP(B210,名簿掲載情報!A:M,5))</f>
        <v>村上　福雄</v>
      </c>
      <c r="I211" s="124"/>
      <c r="J211" s="124"/>
      <c r="K211" s="124"/>
      <c r="L211" s="124"/>
      <c r="M211" s="124"/>
      <c r="N211" s="124"/>
      <c r="O211" s="124"/>
      <c r="P211" s="124"/>
      <c r="Q211" s="124"/>
      <c r="R211" s="124"/>
      <c r="S211" s="124"/>
      <c r="T211" s="124"/>
      <c r="U211" s="125" t="s">
        <v>64</v>
      </c>
      <c r="V211" s="125"/>
      <c r="W211" s="125"/>
      <c r="X211" s="125"/>
      <c r="Y211" s="125"/>
      <c r="Z211" s="124" t="str">
        <f>IF(B210="","",CONCATENATE(VLOOKUP(B210,名簿掲載情報!A:M,11),"　",VLOOKUP(B210,名簿掲載情報!A:M,12)))</f>
        <v>2級建築士　広島県知事登録　
第　13858　号</v>
      </c>
      <c r="AA211" s="124"/>
      <c r="AB211" s="124"/>
      <c r="AC211" s="124"/>
      <c r="AD211" s="124"/>
      <c r="AE211" s="124"/>
      <c r="AF211" s="124"/>
      <c r="AG211" s="124"/>
      <c r="AH211" s="124"/>
      <c r="AI211" s="124"/>
      <c r="AJ211" s="124"/>
      <c r="AK211" s="124"/>
      <c r="AL211" s="124"/>
    </row>
    <row r="212" spans="2:38" ht="30" customHeight="1" x14ac:dyDescent="0.2">
      <c r="B212" s="138"/>
      <c r="C212" s="141" t="s">
        <v>764</v>
      </c>
      <c r="D212" s="142"/>
      <c r="E212" s="125" t="s">
        <v>765</v>
      </c>
      <c r="F212" s="125"/>
      <c r="G212" s="125"/>
      <c r="H212" s="148" t="str">
        <f>IF(B210="","",VLOOKUP(B210,名簿掲載情報!A:M,6))</f>
        <v>大幸産業株式会社二級建築士事務所</v>
      </c>
      <c r="I212" s="148"/>
      <c r="J212" s="148"/>
      <c r="K212" s="148"/>
      <c r="L212" s="148"/>
      <c r="M212" s="148"/>
      <c r="N212" s="148"/>
      <c r="O212" s="148"/>
      <c r="P212" s="148"/>
      <c r="Q212" s="148"/>
      <c r="R212" s="148"/>
      <c r="S212" s="148"/>
      <c r="T212" s="148"/>
      <c r="U212" s="125" t="s">
        <v>766</v>
      </c>
      <c r="V212" s="125"/>
      <c r="W212" s="125"/>
      <c r="X212" s="125"/>
      <c r="Y212" s="125"/>
      <c r="Z212" s="148" t="str">
        <f>IF(B210="","",VLOOKUP(B210,名簿掲載情報!A:M,7))</f>
        <v>福山市沼隈町大字上山南153-9</v>
      </c>
      <c r="AA212" s="148"/>
      <c r="AB212" s="148"/>
      <c r="AC212" s="148"/>
      <c r="AD212" s="148"/>
      <c r="AE212" s="148"/>
      <c r="AF212" s="148"/>
      <c r="AG212" s="148"/>
      <c r="AH212" s="148"/>
      <c r="AI212" s="148"/>
      <c r="AJ212" s="148"/>
      <c r="AK212" s="148"/>
      <c r="AL212" s="148"/>
    </row>
    <row r="213" spans="2:38" ht="15" customHeight="1" x14ac:dyDescent="0.2">
      <c r="B213" s="138"/>
      <c r="C213" s="143"/>
      <c r="D213" s="144"/>
      <c r="E213" s="149" t="s">
        <v>767</v>
      </c>
      <c r="F213" s="150"/>
      <c r="G213" s="151"/>
      <c r="H213" s="158" t="s">
        <v>768</v>
      </c>
      <c r="I213" s="159"/>
      <c r="J213" s="159"/>
      <c r="K213" s="159"/>
      <c r="L213" s="160"/>
      <c r="M213" s="161" t="str">
        <f>IF(B210="","",VLOOKUP(B210,名簿掲載情報!A:M,8))</f>
        <v>（084）988-0853</v>
      </c>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3"/>
    </row>
    <row r="214" spans="2:38" ht="15" customHeight="1" x14ac:dyDescent="0.2">
      <c r="B214" s="138"/>
      <c r="C214" s="143"/>
      <c r="D214" s="144"/>
      <c r="E214" s="152"/>
      <c r="F214" s="153"/>
      <c r="G214" s="154"/>
      <c r="H214" s="164" t="s">
        <v>769</v>
      </c>
      <c r="I214" s="165"/>
      <c r="J214" s="165"/>
      <c r="K214" s="165"/>
      <c r="L214" s="166"/>
      <c r="M214" s="126" t="str">
        <f>IF(B210="","",VLOOKUP(B210,名簿掲載情報!A:M,9))</f>
        <v>（084）967-5289</v>
      </c>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8"/>
    </row>
    <row r="215" spans="2:38" ht="15" customHeight="1" x14ac:dyDescent="0.2">
      <c r="B215" s="138"/>
      <c r="C215" s="145"/>
      <c r="D215" s="146"/>
      <c r="E215" s="155"/>
      <c r="F215" s="156"/>
      <c r="G215" s="157"/>
      <c r="H215" s="129" t="s">
        <v>770</v>
      </c>
      <c r="I215" s="130"/>
      <c r="J215" s="130"/>
      <c r="K215" s="130"/>
      <c r="L215" s="130"/>
      <c r="M215" s="131" t="str">
        <f>IF(B210="","",VLOOKUP(B210,名簿掲載情報!A:M,10))</f>
        <v>daiko-industry@sun4.gmobb.jp</v>
      </c>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3"/>
    </row>
    <row r="216" spans="2:38" ht="30" customHeight="1" x14ac:dyDescent="0.2">
      <c r="B216" s="139"/>
      <c r="C216" s="125" t="s">
        <v>470</v>
      </c>
      <c r="D216" s="125"/>
      <c r="E216" s="125"/>
      <c r="F216" s="125"/>
      <c r="G216" s="125"/>
      <c r="H216" s="134" t="str">
        <f>IF(B210="","",VLOOKUP(B210,名簿掲載情報!A:M,13))</f>
        <v>一般社団法人広島県建築士事務所協会</v>
      </c>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6"/>
    </row>
    <row r="217" spans="2:38" ht="30" customHeight="1" x14ac:dyDescent="0.2">
      <c r="B217" s="137">
        <f>B210+1</f>
        <v>31</v>
      </c>
      <c r="C217" s="121" t="s">
        <v>519</v>
      </c>
      <c r="D217" s="122"/>
      <c r="E217" s="122"/>
      <c r="F217" s="122"/>
      <c r="G217" s="123"/>
      <c r="H217" s="13"/>
      <c r="I217" s="13"/>
      <c r="J217" s="13"/>
      <c r="K217" s="13" t="s">
        <v>136</v>
      </c>
      <c r="L217" s="140" t="str">
        <f>IF(B217="","",VLOOKUP(B217,名簿掲載情報!A:M,4))</f>
        <v>23－116</v>
      </c>
      <c r="M217" s="140"/>
      <c r="N217" s="140"/>
      <c r="O217" s="140"/>
      <c r="P217" s="140"/>
      <c r="Q217" s="14" t="s">
        <v>137</v>
      </c>
      <c r="R217" s="13"/>
      <c r="S217" s="13"/>
      <c r="T217" s="15"/>
      <c r="U217" s="16"/>
      <c r="V217" s="16"/>
      <c r="X217" s="16"/>
      <c r="Y217" s="16"/>
      <c r="Z217" s="16"/>
      <c r="AA217" s="16"/>
      <c r="AB217" s="16"/>
      <c r="AC217" s="16"/>
      <c r="AD217" s="16"/>
      <c r="AE217" s="16"/>
      <c r="AF217" s="16"/>
      <c r="AG217" s="16"/>
      <c r="AH217" s="16"/>
      <c r="AI217" s="16"/>
      <c r="AJ217" s="16"/>
      <c r="AK217" s="16"/>
      <c r="AL217" s="16"/>
    </row>
    <row r="218" spans="2:38" ht="30" customHeight="1" x14ac:dyDescent="0.2">
      <c r="B218" s="138"/>
      <c r="C218" s="121" t="s">
        <v>61</v>
      </c>
      <c r="D218" s="122"/>
      <c r="E218" s="122"/>
      <c r="F218" s="122"/>
      <c r="G218" s="123"/>
      <c r="H218" s="124" t="str">
        <f>IF(B217="","",VLOOKUP(B217,名簿掲載情報!A:M,5))</f>
        <v>檀上　謹吾</v>
      </c>
      <c r="I218" s="124"/>
      <c r="J218" s="124"/>
      <c r="K218" s="124"/>
      <c r="L218" s="124"/>
      <c r="M218" s="124"/>
      <c r="N218" s="124"/>
      <c r="O218" s="124"/>
      <c r="P218" s="124"/>
      <c r="Q218" s="124"/>
      <c r="R218" s="124"/>
      <c r="S218" s="124"/>
      <c r="T218" s="124"/>
      <c r="U218" s="125" t="s">
        <v>64</v>
      </c>
      <c r="V218" s="125"/>
      <c r="W218" s="125"/>
      <c r="X218" s="125"/>
      <c r="Y218" s="125"/>
      <c r="Z218" s="124" t="str">
        <f>IF(B217="","",CONCATENATE(VLOOKUP(B217,名簿掲載情報!A:M,11),"　",VLOOKUP(B217,名簿掲載情報!A:M,12)))</f>
        <v>1級建築士　大臣登録　
第　203006　号</v>
      </c>
      <c r="AA218" s="124"/>
      <c r="AB218" s="124"/>
      <c r="AC218" s="124"/>
      <c r="AD218" s="124"/>
      <c r="AE218" s="124"/>
      <c r="AF218" s="124"/>
      <c r="AG218" s="124"/>
      <c r="AH218" s="124"/>
      <c r="AI218" s="124"/>
      <c r="AJ218" s="124"/>
      <c r="AK218" s="124"/>
      <c r="AL218" s="124"/>
    </row>
    <row r="219" spans="2:38" ht="30" customHeight="1" x14ac:dyDescent="0.2">
      <c r="B219" s="138"/>
      <c r="C219" s="141" t="s">
        <v>764</v>
      </c>
      <c r="D219" s="142"/>
      <c r="E219" s="125" t="s">
        <v>765</v>
      </c>
      <c r="F219" s="125"/>
      <c r="G219" s="125"/>
      <c r="H219" s="148" t="str">
        <f>IF(B217="","",VLOOKUP(B217,名簿掲載情報!A:M,6))</f>
        <v>三島ホーム株式会社一級建築士事務所</v>
      </c>
      <c r="I219" s="148"/>
      <c r="J219" s="148"/>
      <c r="K219" s="148"/>
      <c r="L219" s="148"/>
      <c r="M219" s="148"/>
      <c r="N219" s="148"/>
      <c r="O219" s="148"/>
      <c r="P219" s="148"/>
      <c r="Q219" s="148"/>
      <c r="R219" s="148"/>
      <c r="S219" s="148"/>
      <c r="T219" s="148"/>
      <c r="U219" s="125" t="s">
        <v>766</v>
      </c>
      <c r="V219" s="125"/>
      <c r="W219" s="125"/>
      <c r="X219" s="125"/>
      <c r="Y219" s="125"/>
      <c r="Z219" s="148" t="str">
        <f>IF(B217="","",VLOOKUP(B217,名簿掲載情報!A:M,7))</f>
        <v>福山市駅家町万能倉1295番1</v>
      </c>
      <c r="AA219" s="148"/>
      <c r="AB219" s="148"/>
      <c r="AC219" s="148"/>
      <c r="AD219" s="148"/>
      <c r="AE219" s="148"/>
      <c r="AF219" s="148"/>
      <c r="AG219" s="148"/>
      <c r="AH219" s="148"/>
      <c r="AI219" s="148"/>
      <c r="AJ219" s="148"/>
      <c r="AK219" s="148"/>
      <c r="AL219" s="148"/>
    </row>
    <row r="220" spans="2:38" ht="15" customHeight="1" x14ac:dyDescent="0.2">
      <c r="B220" s="138"/>
      <c r="C220" s="143"/>
      <c r="D220" s="144"/>
      <c r="E220" s="149" t="s">
        <v>767</v>
      </c>
      <c r="F220" s="150"/>
      <c r="G220" s="151"/>
      <c r="H220" s="158" t="s">
        <v>768</v>
      </c>
      <c r="I220" s="159"/>
      <c r="J220" s="159"/>
      <c r="K220" s="159"/>
      <c r="L220" s="160"/>
      <c r="M220" s="161" t="str">
        <f>IF(B217="","",VLOOKUP(B217,名簿掲載情報!A:M,8))</f>
        <v>（084）976-1536</v>
      </c>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3"/>
    </row>
    <row r="221" spans="2:38" ht="15" customHeight="1" x14ac:dyDescent="0.2">
      <c r="B221" s="138"/>
      <c r="C221" s="143"/>
      <c r="D221" s="144"/>
      <c r="E221" s="152"/>
      <c r="F221" s="153"/>
      <c r="G221" s="154"/>
      <c r="H221" s="164" t="s">
        <v>769</v>
      </c>
      <c r="I221" s="165"/>
      <c r="J221" s="165"/>
      <c r="K221" s="165"/>
      <c r="L221" s="166"/>
      <c r="M221" s="126" t="str">
        <f>IF(B217="","",VLOOKUP(B217,名簿掲載情報!A:M,9))</f>
        <v>（084）976-8889</v>
      </c>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8"/>
    </row>
    <row r="222" spans="2:38" ht="15" customHeight="1" x14ac:dyDescent="0.2">
      <c r="B222" s="138"/>
      <c r="C222" s="145"/>
      <c r="D222" s="146"/>
      <c r="E222" s="155"/>
      <c r="F222" s="156"/>
      <c r="G222" s="157"/>
      <c r="H222" s="129" t="s">
        <v>770</v>
      </c>
      <c r="I222" s="130"/>
      <c r="J222" s="130"/>
      <c r="K222" s="130"/>
      <c r="L222" s="130"/>
      <c r="M222" s="131" t="str">
        <f>IF(B217="","",VLOOKUP(B217,名簿掲載情報!A:M,10))</f>
        <v>mhome@mishima-sg.co.jp</v>
      </c>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3"/>
    </row>
    <row r="223" spans="2:38" ht="30" customHeight="1" x14ac:dyDescent="0.2">
      <c r="B223" s="139"/>
      <c r="C223" s="125" t="s">
        <v>470</v>
      </c>
      <c r="D223" s="125"/>
      <c r="E223" s="125"/>
      <c r="F223" s="125"/>
      <c r="G223" s="125"/>
      <c r="H223" s="134" t="str">
        <f>IF(B217="","",VLOOKUP(B217,名簿掲載情報!A:M,13))</f>
        <v>一般社団法人広島県建築士事務所協会</v>
      </c>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136"/>
    </row>
    <row r="224" spans="2:38" ht="30" customHeight="1" x14ac:dyDescent="0.2">
      <c r="B224" s="137">
        <f>B217+1</f>
        <v>32</v>
      </c>
      <c r="C224" s="121" t="s">
        <v>519</v>
      </c>
      <c r="D224" s="122"/>
      <c r="E224" s="122"/>
      <c r="F224" s="122"/>
      <c r="G224" s="123"/>
      <c r="H224" s="13"/>
      <c r="I224" s="13"/>
      <c r="J224" s="13"/>
      <c r="K224" s="13" t="s">
        <v>136</v>
      </c>
      <c r="L224" s="140" t="str">
        <f>IF(B224="","",VLOOKUP(B224,名簿掲載情報!A:M,4))</f>
        <v>23－117</v>
      </c>
      <c r="M224" s="140"/>
      <c r="N224" s="140"/>
      <c r="O224" s="140"/>
      <c r="P224" s="140"/>
      <c r="Q224" s="14" t="s">
        <v>137</v>
      </c>
      <c r="R224" s="13"/>
      <c r="S224" s="13"/>
      <c r="T224" s="15"/>
      <c r="U224" s="16"/>
      <c r="V224" s="16"/>
      <c r="X224" s="16"/>
      <c r="Y224" s="16"/>
      <c r="Z224" s="16"/>
      <c r="AA224" s="16"/>
      <c r="AB224" s="16"/>
      <c r="AC224" s="16"/>
      <c r="AD224" s="16"/>
      <c r="AE224" s="16"/>
      <c r="AF224" s="16"/>
      <c r="AG224" s="16"/>
      <c r="AH224" s="16"/>
      <c r="AI224" s="16"/>
      <c r="AJ224" s="16"/>
      <c r="AK224" s="16"/>
      <c r="AL224" s="16"/>
    </row>
    <row r="225" spans="2:38" ht="30" customHeight="1" x14ac:dyDescent="0.2">
      <c r="B225" s="138"/>
      <c r="C225" s="121" t="s">
        <v>61</v>
      </c>
      <c r="D225" s="122"/>
      <c r="E225" s="122"/>
      <c r="F225" s="122"/>
      <c r="G225" s="123"/>
      <c r="H225" s="124" t="str">
        <f>IF(B224="","",VLOOKUP(B224,名簿掲載情報!A:M,5))</f>
        <v>平川　堅治</v>
      </c>
      <c r="I225" s="124"/>
      <c r="J225" s="124"/>
      <c r="K225" s="124"/>
      <c r="L225" s="124"/>
      <c r="M225" s="124"/>
      <c r="N225" s="124"/>
      <c r="O225" s="124"/>
      <c r="P225" s="124"/>
      <c r="Q225" s="124"/>
      <c r="R225" s="124"/>
      <c r="S225" s="124"/>
      <c r="T225" s="124"/>
      <c r="U225" s="125" t="s">
        <v>64</v>
      </c>
      <c r="V225" s="125"/>
      <c r="W225" s="125"/>
      <c r="X225" s="125"/>
      <c r="Y225" s="125"/>
      <c r="Z225" s="124" t="str">
        <f>IF(B224="","",CONCATENATE(VLOOKUP(B224,名簿掲載情報!A:M,11),"　",VLOOKUP(B224,名簿掲載情報!A:M,12)))</f>
        <v>2級建築士　広島県知事登録　
第　12668　号</v>
      </c>
      <c r="AA225" s="124"/>
      <c r="AB225" s="124"/>
      <c r="AC225" s="124"/>
      <c r="AD225" s="124"/>
      <c r="AE225" s="124"/>
      <c r="AF225" s="124"/>
      <c r="AG225" s="124"/>
      <c r="AH225" s="124"/>
      <c r="AI225" s="124"/>
      <c r="AJ225" s="124"/>
      <c r="AK225" s="124"/>
      <c r="AL225" s="124"/>
    </row>
    <row r="226" spans="2:38" ht="30" customHeight="1" x14ac:dyDescent="0.2">
      <c r="B226" s="138"/>
      <c r="C226" s="141" t="s">
        <v>764</v>
      </c>
      <c r="D226" s="142"/>
      <c r="E226" s="125" t="s">
        <v>765</v>
      </c>
      <c r="F226" s="125"/>
      <c r="G226" s="125"/>
      <c r="H226" s="148" t="str">
        <f>IF(B224="","",VLOOKUP(B224,名簿掲載情報!A:M,6))</f>
        <v>三島ホーム株式会社一級建築士事務所</v>
      </c>
      <c r="I226" s="148"/>
      <c r="J226" s="148"/>
      <c r="K226" s="148"/>
      <c r="L226" s="148"/>
      <c r="M226" s="148"/>
      <c r="N226" s="148"/>
      <c r="O226" s="148"/>
      <c r="P226" s="148"/>
      <c r="Q226" s="148"/>
      <c r="R226" s="148"/>
      <c r="S226" s="148"/>
      <c r="T226" s="148"/>
      <c r="U226" s="125" t="s">
        <v>766</v>
      </c>
      <c r="V226" s="125"/>
      <c r="W226" s="125"/>
      <c r="X226" s="125"/>
      <c r="Y226" s="125"/>
      <c r="Z226" s="148" t="str">
        <f>IF(B224="","",VLOOKUP(B224,名簿掲載情報!A:M,7))</f>
        <v>福山市駅家町万能倉1295番1</v>
      </c>
      <c r="AA226" s="148"/>
      <c r="AB226" s="148"/>
      <c r="AC226" s="148"/>
      <c r="AD226" s="148"/>
      <c r="AE226" s="148"/>
      <c r="AF226" s="148"/>
      <c r="AG226" s="148"/>
      <c r="AH226" s="148"/>
      <c r="AI226" s="148"/>
      <c r="AJ226" s="148"/>
      <c r="AK226" s="148"/>
      <c r="AL226" s="148"/>
    </row>
    <row r="227" spans="2:38" ht="15" customHeight="1" x14ac:dyDescent="0.2">
      <c r="B227" s="138"/>
      <c r="C227" s="143"/>
      <c r="D227" s="144"/>
      <c r="E227" s="149" t="s">
        <v>767</v>
      </c>
      <c r="F227" s="150"/>
      <c r="G227" s="151"/>
      <c r="H227" s="158" t="s">
        <v>768</v>
      </c>
      <c r="I227" s="159"/>
      <c r="J227" s="159"/>
      <c r="K227" s="159"/>
      <c r="L227" s="160"/>
      <c r="M227" s="161" t="str">
        <f>IF(B224="","",VLOOKUP(B224,名簿掲載情報!A:M,8))</f>
        <v>（084）976-1536</v>
      </c>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3"/>
    </row>
    <row r="228" spans="2:38" ht="15" customHeight="1" x14ac:dyDescent="0.2">
      <c r="B228" s="138"/>
      <c r="C228" s="143"/>
      <c r="D228" s="144"/>
      <c r="E228" s="152"/>
      <c r="F228" s="153"/>
      <c r="G228" s="154"/>
      <c r="H228" s="164" t="s">
        <v>769</v>
      </c>
      <c r="I228" s="165"/>
      <c r="J228" s="165"/>
      <c r="K228" s="165"/>
      <c r="L228" s="166"/>
      <c r="M228" s="126" t="str">
        <f>IF(B224="","",VLOOKUP(B224,名簿掲載情報!A:M,9))</f>
        <v>（084）976-8889</v>
      </c>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8"/>
    </row>
    <row r="229" spans="2:38" ht="15" customHeight="1" x14ac:dyDescent="0.2">
      <c r="B229" s="138"/>
      <c r="C229" s="145"/>
      <c r="D229" s="146"/>
      <c r="E229" s="155"/>
      <c r="F229" s="156"/>
      <c r="G229" s="157"/>
      <c r="H229" s="129" t="s">
        <v>770</v>
      </c>
      <c r="I229" s="130"/>
      <c r="J229" s="130"/>
      <c r="K229" s="130"/>
      <c r="L229" s="130"/>
      <c r="M229" s="131" t="str">
        <f>IF(B224="","",VLOOKUP(B224,名簿掲載情報!A:M,10))</f>
        <v>mhome@mishima-sg.co.jp</v>
      </c>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3"/>
    </row>
    <row r="230" spans="2:38" ht="30" customHeight="1" x14ac:dyDescent="0.2">
      <c r="B230" s="139"/>
      <c r="C230" s="125" t="s">
        <v>470</v>
      </c>
      <c r="D230" s="125"/>
      <c r="E230" s="125"/>
      <c r="F230" s="125"/>
      <c r="G230" s="125"/>
      <c r="H230" s="134" t="str">
        <f>IF(B224="","",VLOOKUP(B224,名簿掲載情報!A:M,13))</f>
        <v>一般社団法人広島県建築士事務所協会</v>
      </c>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6"/>
    </row>
    <row r="231" spans="2:38" ht="30" customHeight="1" x14ac:dyDescent="0.2">
      <c r="B231" s="137">
        <f>B224+1</f>
        <v>33</v>
      </c>
      <c r="C231" s="121" t="s">
        <v>519</v>
      </c>
      <c r="D231" s="122"/>
      <c r="E231" s="122"/>
      <c r="F231" s="122"/>
      <c r="G231" s="123"/>
      <c r="H231" s="13"/>
      <c r="I231" s="13"/>
      <c r="J231" s="13"/>
      <c r="K231" s="13" t="s">
        <v>136</v>
      </c>
      <c r="L231" s="140" t="str">
        <f>IF(B231="","",VLOOKUP(B231,名簿掲載情報!A:M,4))</f>
        <v>23－118</v>
      </c>
      <c r="M231" s="140"/>
      <c r="N231" s="140"/>
      <c r="O231" s="140"/>
      <c r="P231" s="140"/>
      <c r="Q231" s="14" t="s">
        <v>137</v>
      </c>
      <c r="R231" s="13"/>
      <c r="S231" s="13"/>
      <c r="T231" s="15"/>
      <c r="U231" s="16"/>
      <c r="V231" s="16"/>
      <c r="X231" s="16"/>
      <c r="Y231" s="16"/>
      <c r="Z231" s="16"/>
      <c r="AA231" s="16"/>
      <c r="AB231" s="16"/>
      <c r="AC231" s="16"/>
      <c r="AD231" s="16"/>
      <c r="AE231" s="16"/>
      <c r="AF231" s="16"/>
      <c r="AG231" s="16"/>
      <c r="AH231" s="16"/>
      <c r="AI231" s="16"/>
      <c r="AJ231" s="16"/>
      <c r="AK231" s="16"/>
      <c r="AL231" s="16"/>
    </row>
    <row r="232" spans="2:38" ht="30" customHeight="1" x14ac:dyDescent="0.2">
      <c r="B232" s="138"/>
      <c r="C232" s="121" t="s">
        <v>61</v>
      </c>
      <c r="D232" s="122"/>
      <c r="E232" s="122"/>
      <c r="F232" s="122"/>
      <c r="G232" s="123"/>
      <c r="H232" s="124" t="str">
        <f>IF(B231="","",VLOOKUP(B231,名簿掲載情報!A:M,5))</f>
        <v>佐藤　好則</v>
      </c>
      <c r="I232" s="124"/>
      <c r="J232" s="124"/>
      <c r="K232" s="124"/>
      <c r="L232" s="124"/>
      <c r="M232" s="124"/>
      <c r="N232" s="124"/>
      <c r="O232" s="124"/>
      <c r="P232" s="124"/>
      <c r="Q232" s="124"/>
      <c r="R232" s="124"/>
      <c r="S232" s="124"/>
      <c r="T232" s="124"/>
      <c r="U232" s="125" t="s">
        <v>64</v>
      </c>
      <c r="V232" s="125"/>
      <c r="W232" s="125"/>
      <c r="X232" s="125"/>
      <c r="Y232" s="125"/>
      <c r="Z232" s="124" t="str">
        <f>IF(B231="","",CONCATENATE(VLOOKUP(B231,名簿掲載情報!A:M,11),"　",VLOOKUP(B231,名簿掲載情報!A:M,12)))</f>
        <v>1級建築士　大臣登録　
第　126452　号</v>
      </c>
      <c r="AA232" s="124"/>
      <c r="AB232" s="124"/>
      <c r="AC232" s="124"/>
      <c r="AD232" s="124"/>
      <c r="AE232" s="124"/>
      <c r="AF232" s="124"/>
      <c r="AG232" s="124"/>
      <c r="AH232" s="124"/>
      <c r="AI232" s="124"/>
      <c r="AJ232" s="124"/>
      <c r="AK232" s="124"/>
      <c r="AL232" s="124"/>
    </row>
    <row r="233" spans="2:38" ht="30" customHeight="1" x14ac:dyDescent="0.2">
      <c r="B233" s="138"/>
      <c r="C233" s="141" t="s">
        <v>764</v>
      </c>
      <c r="D233" s="142"/>
      <c r="E233" s="125" t="s">
        <v>765</v>
      </c>
      <c r="F233" s="125"/>
      <c r="G233" s="125"/>
      <c r="H233" s="148" t="str">
        <f>IF(B231="","",VLOOKUP(B231,名簿掲載情報!A:M,6))</f>
        <v>有限会社エス・エー・エンジニアリング一級建築設計事務所</v>
      </c>
      <c r="I233" s="148"/>
      <c r="J233" s="148"/>
      <c r="K233" s="148"/>
      <c r="L233" s="148"/>
      <c r="M233" s="148"/>
      <c r="N233" s="148"/>
      <c r="O233" s="148"/>
      <c r="P233" s="148"/>
      <c r="Q233" s="148"/>
      <c r="R233" s="148"/>
      <c r="S233" s="148"/>
      <c r="T233" s="148"/>
      <c r="U233" s="125" t="s">
        <v>766</v>
      </c>
      <c r="V233" s="125"/>
      <c r="W233" s="125"/>
      <c r="X233" s="125"/>
      <c r="Y233" s="125"/>
      <c r="Z233" s="148" t="str">
        <f>IF(B231="","",VLOOKUP(B231,名簿掲載情報!A:M,7))</f>
        <v>福山市金江町藁江470番地</v>
      </c>
      <c r="AA233" s="148"/>
      <c r="AB233" s="148"/>
      <c r="AC233" s="148"/>
      <c r="AD233" s="148"/>
      <c r="AE233" s="148"/>
      <c r="AF233" s="148"/>
      <c r="AG233" s="148"/>
      <c r="AH233" s="148"/>
      <c r="AI233" s="148"/>
      <c r="AJ233" s="148"/>
      <c r="AK233" s="148"/>
      <c r="AL233" s="148"/>
    </row>
    <row r="234" spans="2:38" ht="15" customHeight="1" x14ac:dyDescent="0.2">
      <c r="B234" s="138"/>
      <c r="C234" s="143"/>
      <c r="D234" s="144"/>
      <c r="E234" s="149" t="s">
        <v>767</v>
      </c>
      <c r="F234" s="150"/>
      <c r="G234" s="151"/>
      <c r="H234" s="158" t="s">
        <v>768</v>
      </c>
      <c r="I234" s="159"/>
      <c r="J234" s="159"/>
      <c r="K234" s="159"/>
      <c r="L234" s="160"/>
      <c r="M234" s="161" t="str">
        <f>IF(B231="","",VLOOKUP(B231,名簿掲載情報!A:M,8))</f>
        <v>（084）935-9801</v>
      </c>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3"/>
    </row>
    <row r="235" spans="2:38" ht="15" customHeight="1" x14ac:dyDescent="0.2">
      <c r="B235" s="138"/>
      <c r="C235" s="143"/>
      <c r="D235" s="144"/>
      <c r="E235" s="152"/>
      <c r="F235" s="153"/>
      <c r="G235" s="154"/>
      <c r="H235" s="164" t="s">
        <v>769</v>
      </c>
      <c r="I235" s="165"/>
      <c r="J235" s="165"/>
      <c r="K235" s="165"/>
      <c r="L235" s="166"/>
      <c r="M235" s="126" t="str">
        <f>IF(B231="","",VLOOKUP(B231,名簿掲載情報!A:M,9))</f>
        <v>（084）935-9804</v>
      </c>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8"/>
    </row>
    <row r="236" spans="2:38" ht="15" customHeight="1" x14ac:dyDescent="0.2">
      <c r="B236" s="138"/>
      <c r="C236" s="145"/>
      <c r="D236" s="146"/>
      <c r="E236" s="155"/>
      <c r="F236" s="156"/>
      <c r="G236" s="157"/>
      <c r="H236" s="129" t="s">
        <v>770</v>
      </c>
      <c r="I236" s="130"/>
      <c r="J236" s="130"/>
      <c r="K236" s="130"/>
      <c r="L236" s="130"/>
      <c r="M236" s="131" t="str">
        <f>IF(B231="","",VLOOKUP(B231,名簿掲載情報!A:M,10))</f>
        <v>sa@sa-e.com</v>
      </c>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3"/>
    </row>
    <row r="237" spans="2:38" ht="30" customHeight="1" x14ac:dyDescent="0.2">
      <c r="B237" s="139"/>
      <c r="C237" s="125" t="s">
        <v>470</v>
      </c>
      <c r="D237" s="125"/>
      <c r="E237" s="125"/>
      <c r="F237" s="125"/>
      <c r="G237" s="125"/>
      <c r="H237" s="134" t="str">
        <f>IF(B231="","",VLOOKUP(B231,名簿掲載情報!A:M,13))</f>
        <v>－</v>
      </c>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6"/>
    </row>
    <row r="238" spans="2:38" ht="30" customHeight="1" x14ac:dyDescent="0.2">
      <c r="B238" s="137">
        <f>B231+1</f>
        <v>34</v>
      </c>
      <c r="C238" s="121" t="s">
        <v>519</v>
      </c>
      <c r="D238" s="122"/>
      <c r="E238" s="122"/>
      <c r="F238" s="122"/>
      <c r="G238" s="123"/>
      <c r="H238" s="13"/>
      <c r="I238" s="13"/>
      <c r="J238" s="13"/>
      <c r="K238" s="13" t="s">
        <v>136</v>
      </c>
      <c r="L238" s="140" t="str">
        <f>IF(B238="","",VLOOKUP(B238,名簿掲載情報!A:M,4))</f>
        <v>23－119</v>
      </c>
      <c r="M238" s="140"/>
      <c r="N238" s="140"/>
      <c r="O238" s="140"/>
      <c r="P238" s="140"/>
      <c r="Q238" s="14" t="s">
        <v>137</v>
      </c>
      <c r="R238" s="13"/>
      <c r="S238" s="13"/>
      <c r="T238" s="15"/>
      <c r="U238" s="16"/>
      <c r="V238" s="16"/>
      <c r="X238" s="16"/>
      <c r="Y238" s="16"/>
      <c r="Z238" s="16"/>
      <c r="AA238" s="16"/>
      <c r="AB238" s="16"/>
      <c r="AC238" s="16"/>
      <c r="AD238" s="16"/>
      <c r="AE238" s="16"/>
      <c r="AF238" s="16"/>
      <c r="AG238" s="16"/>
      <c r="AH238" s="16"/>
      <c r="AI238" s="16"/>
      <c r="AJ238" s="16"/>
      <c r="AK238" s="16"/>
      <c r="AL238" s="16"/>
    </row>
    <row r="239" spans="2:38" ht="30" customHeight="1" x14ac:dyDescent="0.2">
      <c r="B239" s="138"/>
      <c r="C239" s="121" t="s">
        <v>61</v>
      </c>
      <c r="D239" s="122"/>
      <c r="E239" s="122"/>
      <c r="F239" s="122"/>
      <c r="G239" s="123"/>
      <c r="H239" s="124" t="str">
        <f>IF(B238="","",VLOOKUP(B238,名簿掲載情報!A:M,5))</f>
        <v>佐藤　雅信</v>
      </c>
      <c r="I239" s="124"/>
      <c r="J239" s="124"/>
      <c r="K239" s="124"/>
      <c r="L239" s="124"/>
      <c r="M239" s="124"/>
      <c r="N239" s="124"/>
      <c r="O239" s="124"/>
      <c r="P239" s="124"/>
      <c r="Q239" s="124"/>
      <c r="R239" s="124"/>
      <c r="S239" s="124"/>
      <c r="T239" s="124"/>
      <c r="U239" s="125" t="s">
        <v>64</v>
      </c>
      <c r="V239" s="125"/>
      <c r="W239" s="125"/>
      <c r="X239" s="125"/>
      <c r="Y239" s="125"/>
      <c r="Z239" s="124" t="str">
        <f>IF(B238="","",CONCATENATE(VLOOKUP(B238,名簿掲載情報!A:M,11),"　",VLOOKUP(B238,名簿掲載情報!A:M,12)))</f>
        <v>2級建築士　広島県知事登録　
第　17527　号</v>
      </c>
      <c r="AA239" s="124"/>
      <c r="AB239" s="124"/>
      <c r="AC239" s="124"/>
      <c r="AD239" s="124"/>
      <c r="AE239" s="124"/>
      <c r="AF239" s="124"/>
      <c r="AG239" s="124"/>
      <c r="AH239" s="124"/>
      <c r="AI239" s="124"/>
      <c r="AJ239" s="124"/>
      <c r="AK239" s="124"/>
      <c r="AL239" s="124"/>
    </row>
    <row r="240" spans="2:38" ht="30" customHeight="1" x14ac:dyDescent="0.2">
      <c r="B240" s="138"/>
      <c r="C240" s="141" t="s">
        <v>764</v>
      </c>
      <c r="D240" s="142"/>
      <c r="E240" s="125" t="s">
        <v>765</v>
      </c>
      <c r="F240" s="125"/>
      <c r="G240" s="125"/>
      <c r="H240" s="148" t="str">
        <f>IF(B238="","",VLOOKUP(B238,名簿掲載情報!A:M,6))</f>
        <v>株式会社シンコーハウス二級建築士事務所</v>
      </c>
      <c r="I240" s="148"/>
      <c r="J240" s="148"/>
      <c r="K240" s="148"/>
      <c r="L240" s="148"/>
      <c r="M240" s="148"/>
      <c r="N240" s="148"/>
      <c r="O240" s="148"/>
      <c r="P240" s="148"/>
      <c r="Q240" s="148"/>
      <c r="R240" s="148"/>
      <c r="S240" s="148"/>
      <c r="T240" s="148"/>
      <c r="U240" s="125" t="s">
        <v>766</v>
      </c>
      <c r="V240" s="125"/>
      <c r="W240" s="125"/>
      <c r="X240" s="125"/>
      <c r="Y240" s="125"/>
      <c r="Z240" s="148" t="str">
        <f>IF(B238="","",VLOOKUP(B238,名簿掲載情報!A:M,7))</f>
        <v>福山市西町一丁目6-23</v>
      </c>
      <c r="AA240" s="148"/>
      <c r="AB240" s="148"/>
      <c r="AC240" s="148"/>
      <c r="AD240" s="148"/>
      <c r="AE240" s="148"/>
      <c r="AF240" s="148"/>
      <c r="AG240" s="148"/>
      <c r="AH240" s="148"/>
      <c r="AI240" s="148"/>
      <c r="AJ240" s="148"/>
      <c r="AK240" s="148"/>
      <c r="AL240" s="148"/>
    </row>
    <row r="241" spans="2:38" ht="15" customHeight="1" x14ac:dyDescent="0.2">
      <c r="B241" s="138"/>
      <c r="C241" s="143"/>
      <c r="D241" s="144"/>
      <c r="E241" s="149" t="s">
        <v>767</v>
      </c>
      <c r="F241" s="150"/>
      <c r="G241" s="151"/>
      <c r="H241" s="158" t="s">
        <v>768</v>
      </c>
      <c r="I241" s="159"/>
      <c r="J241" s="159"/>
      <c r="K241" s="159"/>
      <c r="L241" s="160"/>
      <c r="M241" s="161" t="str">
        <f>IF(B238="","",VLOOKUP(B238,名簿掲載情報!A:M,8))</f>
        <v>（084）917-5662</v>
      </c>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3"/>
    </row>
    <row r="242" spans="2:38" ht="15" customHeight="1" x14ac:dyDescent="0.2">
      <c r="B242" s="138"/>
      <c r="C242" s="143"/>
      <c r="D242" s="144"/>
      <c r="E242" s="152"/>
      <c r="F242" s="153"/>
      <c r="G242" s="154"/>
      <c r="H242" s="164" t="s">
        <v>769</v>
      </c>
      <c r="I242" s="165"/>
      <c r="J242" s="165"/>
      <c r="K242" s="165"/>
      <c r="L242" s="166"/>
      <c r="M242" s="126" t="str">
        <f>IF(B238="","",VLOOKUP(B238,名簿掲載情報!A:M,9))</f>
        <v>（084）917-5662</v>
      </c>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8"/>
    </row>
    <row r="243" spans="2:38" ht="15" customHeight="1" x14ac:dyDescent="0.2">
      <c r="B243" s="138"/>
      <c r="C243" s="145"/>
      <c r="D243" s="146"/>
      <c r="E243" s="155"/>
      <c r="F243" s="156"/>
      <c r="G243" s="157"/>
      <c r="H243" s="129" t="s">
        <v>770</v>
      </c>
      <c r="I243" s="130"/>
      <c r="J243" s="130"/>
      <c r="K243" s="130"/>
      <c r="L243" s="130"/>
      <c r="M243" s="131" t="str">
        <f>IF(B238="","",VLOOKUP(B238,名簿掲載情報!A:M,10))</f>
        <v>sato@shinko-house.com</v>
      </c>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3"/>
    </row>
    <row r="244" spans="2:38" ht="30" customHeight="1" x14ac:dyDescent="0.2">
      <c r="B244" s="139"/>
      <c r="C244" s="125" t="s">
        <v>470</v>
      </c>
      <c r="D244" s="125"/>
      <c r="E244" s="125"/>
      <c r="F244" s="125"/>
      <c r="G244" s="125"/>
      <c r="H244" s="134" t="str">
        <f>IF(B238="","",VLOOKUP(B238,名簿掲載情報!A:M,13))</f>
        <v>－</v>
      </c>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6"/>
    </row>
    <row r="245" spans="2:38" ht="30" customHeight="1" x14ac:dyDescent="0.2">
      <c r="B245" s="137">
        <f>B238+1</f>
        <v>35</v>
      </c>
      <c r="C245" s="121" t="s">
        <v>519</v>
      </c>
      <c r="D245" s="122"/>
      <c r="E245" s="122"/>
      <c r="F245" s="122"/>
      <c r="G245" s="123"/>
      <c r="H245" s="13"/>
      <c r="I245" s="13"/>
      <c r="J245" s="13"/>
      <c r="K245" s="13" t="s">
        <v>136</v>
      </c>
      <c r="L245" s="140" t="str">
        <f>IF(B245="","",VLOOKUP(B245,名簿掲載情報!A:M,4))</f>
        <v>23－120</v>
      </c>
      <c r="M245" s="140"/>
      <c r="N245" s="140"/>
      <c r="O245" s="140"/>
      <c r="P245" s="140"/>
      <c r="Q245" s="14" t="s">
        <v>137</v>
      </c>
      <c r="R245" s="13"/>
      <c r="S245" s="13"/>
      <c r="T245" s="15"/>
      <c r="U245" s="16"/>
      <c r="V245" s="16"/>
      <c r="X245" s="16"/>
      <c r="Y245" s="16"/>
      <c r="Z245" s="16"/>
      <c r="AA245" s="16"/>
      <c r="AB245" s="16"/>
      <c r="AC245" s="16"/>
      <c r="AD245" s="16"/>
      <c r="AE245" s="16"/>
      <c r="AF245" s="16"/>
      <c r="AG245" s="16"/>
      <c r="AH245" s="16"/>
      <c r="AI245" s="16"/>
      <c r="AJ245" s="16"/>
      <c r="AK245" s="16"/>
      <c r="AL245" s="16"/>
    </row>
    <row r="246" spans="2:38" ht="30" customHeight="1" x14ac:dyDescent="0.2">
      <c r="B246" s="138"/>
      <c r="C246" s="121" t="s">
        <v>61</v>
      </c>
      <c r="D246" s="122"/>
      <c r="E246" s="122"/>
      <c r="F246" s="122"/>
      <c r="G246" s="123"/>
      <c r="H246" s="124" t="str">
        <f>IF(B245="","",VLOOKUP(B245,名簿掲載情報!A:M,5))</f>
        <v>堀越　隆広</v>
      </c>
      <c r="I246" s="124"/>
      <c r="J246" s="124"/>
      <c r="K246" s="124"/>
      <c r="L246" s="124"/>
      <c r="M246" s="124"/>
      <c r="N246" s="124"/>
      <c r="O246" s="124"/>
      <c r="P246" s="124"/>
      <c r="Q246" s="124"/>
      <c r="R246" s="124"/>
      <c r="S246" s="124"/>
      <c r="T246" s="124"/>
      <c r="U246" s="125" t="s">
        <v>64</v>
      </c>
      <c r="V246" s="125"/>
      <c r="W246" s="125"/>
      <c r="X246" s="125"/>
      <c r="Y246" s="125"/>
      <c r="Z246" s="124" t="str">
        <f>IF(B245="","",CONCATENATE(VLOOKUP(B245,名簿掲載情報!A:M,11),"　",VLOOKUP(B245,名簿掲載情報!A:M,12)))</f>
        <v>1級建築士　大臣登録　
第　170211　号</v>
      </c>
      <c r="AA246" s="124"/>
      <c r="AB246" s="124"/>
      <c r="AC246" s="124"/>
      <c r="AD246" s="124"/>
      <c r="AE246" s="124"/>
      <c r="AF246" s="124"/>
      <c r="AG246" s="124"/>
      <c r="AH246" s="124"/>
      <c r="AI246" s="124"/>
      <c r="AJ246" s="124"/>
      <c r="AK246" s="124"/>
      <c r="AL246" s="124"/>
    </row>
    <row r="247" spans="2:38" ht="30" customHeight="1" x14ac:dyDescent="0.2">
      <c r="B247" s="138"/>
      <c r="C247" s="141" t="s">
        <v>764</v>
      </c>
      <c r="D247" s="142"/>
      <c r="E247" s="125" t="s">
        <v>765</v>
      </c>
      <c r="F247" s="125"/>
      <c r="G247" s="125"/>
      <c r="H247" s="148" t="str">
        <f>IF(B245="","",VLOOKUP(B245,名簿掲載情報!A:M,6))</f>
        <v>有限会社堀越建設一級建築士事務所</v>
      </c>
      <c r="I247" s="148"/>
      <c r="J247" s="148"/>
      <c r="K247" s="148"/>
      <c r="L247" s="148"/>
      <c r="M247" s="148"/>
      <c r="N247" s="148"/>
      <c r="O247" s="148"/>
      <c r="P247" s="148"/>
      <c r="Q247" s="148"/>
      <c r="R247" s="148"/>
      <c r="S247" s="148"/>
      <c r="T247" s="148"/>
      <c r="U247" s="125" t="s">
        <v>766</v>
      </c>
      <c r="V247" s="125"/>
      <c r="W247" s="125"/>
      <c r="X247" s="125"/>
      <c r="Y247" s="125"/>
      <c r="Z247" s="148" t="str">
        <f>IF(B245="","",VLOOKUP(B245,名簿掲載情報!A:M,7))</f>
        <v>福山市神辺町道上30-10</v>
      </c>
      <c r="AA247" s="148"/>
      <c r="AB247" s="148"/>
      <c r="AC247" s="148"/>
      <c r="AD247" s="148"/>
      <c r="AE247" s="148"/>
      <c r="AF247" s="148"/>
      <c r="AG247" s="148"/>
      <c r="AH247" s="148"/>
      <c r="AI247" s="148"/>
      <c r="AJ247" s="148"/>
      <c r="AK247" s="148"/>
      <c r="AL247" s="148"/>
    </row>
    <row r="248" spans="2:38" ht="15" customHeight="1" x14ac:dyDescent="0.2">
      <c r="B248" s="138"/>
      <c r="C248" s="143"/>
      <c r="D248" s="144"/>
      <c r="E248" s="149" t="s">
        <v>767</v>
      </c>
      <c r="F248" s="150"/>
      <c r="G248" s="151"/>
      <c r="H248" s="158" t="s">
        <v>768</v>
      </c>
      <c r="I248" s="159"/>
      <c r="J248" s="159"/>
      <c r="K248" s="159"/>
      <c r="L248" s="160"/>
      <c r="M248" s="161" t="str">
        <f>IF(B245="","",VLOOKUP(B245,名簿掲載情報!A:M,8))</f>
        <v>（084）962-5123</v>
      </c>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3"/>
    </row>
    <row r="249" spans="2:38" ht="15" customHeight="1" x14ac:dyDescent="0.2">
      <c r="B249" s="138"/>
      <c r="C249" s="143"/>
      <c r="D249" s="144"/>
      <c r="E249" s="152"/>
      <c r="F249" s="153"/>
      <c r="G249" s="154"/>
      <c r="H249" s="164" t="s">
        <v>769</v>
      </c>
      <c r="I249" s="165"/>
      <c r="J249" s="165"/>
      <c r="K249" s="165"/>
      <c r="L249" s="166"/>
      <c r="M249" s="126" t="str">
        <f>IF(B245="","",VLOOKUP(B245,名簿掲載情報!A:M,9))</f>
        <v>（084）962-5124</v>
      </c>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8"/>
    </row>
    <row r="250" spans="2:38" ht="15" customHeight="1" x14ac:dyDescent="0.2">
      <c r="B250" s="138"/>
      <c r="C250" s="145"/>
      <c r="D250" s="146"/>
      <c r="E250" s="155"/>
      <c r="F250" s="156"/>
      <c r="G250" s="157"/>
      <c r="H250" s="129" t="s">
        <v>770</v>
      </c>
      <c r="I250" s="130"/>
      <c r="J250" s="130"/>
      <c r="K250" s="130"/>
      <c r="L250" s="130"/>
      <c r="M250" s="131" t="str">
        <f>IF(B245="","",VLOOKUP(B245,名簿掲載情報!A:M,10))</f>
        <v>horikoshi@fkym.enjoy.ne.jp</v>
      </c>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3"/>
    </row>
    <row r="251" spans="2:38" ht="30" customHeight="1" x14ac:dyDescent="0.2">
      <c r="B251" s="139"/>
      <c r="C251" s="125" t="s">
        <v>470</v>
      </c>
      <c r="D251" s="125"/>
      <c r="E251" s="125"/>
      <c r="F251" s="125"/>
      <c r="G251" s="125"/>
      <c r="H251" s="134" t="str">
        <f>IF(B245="","",VLOOKUP(B245,名簿掲載情報!A:M,13))</f>
        <v>公益社団法人広島県建築士会</v>
      </c>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6"/>
    </row>
    <row r="252" spans="2:38" ht="30" customHeight="1" x14ac:dyDescent="0.2">
      <c r="B252" s="137">
        <f>B245+1</f>
        <v>36</v>
      </c>
      <c r="C252" s="121" t="s">
        <v>519</v>
      </c>
      <c r="D252" s="122"/>
      <c r="E252" s="122"/>
      <c r="F252" s="122"/>
      <c r="G252" s="123"/>
      <c r="H252" s="13"/>
      <c r="I252" s="13"/>
      <c r="J252" s="13"/>
      <c r="K252" s="13" t="s">
        <v>136</v>
      </c>
      <c r="L252" s="140" t="str">
        <f>IF(B252="","",VLOOKUP(B252,名簿掲載情報!A:M,4))</f>
        <v>23－129</v>
      </c>
      <c r="M252" s="140"/>
      <c r="N252" s="140"/>
      <c r="O252" s="140"/>
      <c r="P252" s="140"/>
      <c r="Q252" s="14" t="s">
        <v>137</v>
      </c>
      <c r="R252" s="13"/>
      <c r="S252" s="13"/>
      <c r="T252" s="15"/>
      <c r="U252" s="16"/>
      <c r="V252" s="16"/>
      <c r="X252" s="16"/>
      <c r="Y252" s="16"/>
      <c r="Z252" s="16"/>
      <c r="AA252" s="16"/>
      <c r="AB252" s="16"/>
      <c r="AC252" s="16"/>
      <c r="AD252" s="16"/>
      <c r="AE252" s="16"/>
      <c r="AF252" s="16"/>
      <c r="AG252" s="16"/>
      <c r="AH252" s="16"/>
      <c r="AI252" s="16"/>
      <c r="AJ252" s="16"/>
      <c r="AK252" s="16"/>
      <c r="AL252" s="16"/>
    </row>
    <row r="253" spans="2:38" ht="30" customHeight="1" x14ac:dyDescent="0.2">
      <c r="B253" s="138"/>
      <c r="C253" s="121" t="s">
        <v>61</v>
      </c>
      <c r="D253" s="122"/>
      <c r="E253" s="122"/>
      <c r="F253" s="122"/>
      <c r="G253" s="123"/>
      <c r="H253" s="124" t="str">
        <f>IF(B252="","",VLOOKUP(B252,名簿掲載情報!A:M,5))</f>
        <v>高岡　秀頼</v>
      </c>
      <c r="I253" s="124"/>
      <c r="J253" s="124"/>
      <c r="K253" s="124"/>
      <c r="L253" s="124"/>
      <c r="M253" s="124"/>
      <c r="N253" s="124"/>
      <c r="O253" s="124"/>
      <c r="P253" s="124"/>
      <c r="Q253" s="124"/>
      <c r="R253" s="124"/>
      <c r="S253" s="124"/>
      <c r="T253" s="124"/>
      <c r="U253" s="125" t="s">
        <v>64</v>
      </c>
      <c r="V253" s="125"/>
      <c r="W253" s="125"/>
      <c r="X253" s="125"/>
      <c r="Y253" s="125"/>
      <c r="Z253" s="124" t="str">
        <f>IF(B252="","",CONCATENATE(VLOOKUP(B252,名簿掲載情報!A:M,11),"　",VLOOKUP(B252,名簿掲載情報!A:M,12)))</f>
        <v>1級建築士　大臣登録　
第　313594　号</v>
      </c>
      <c r="AA253" s="124"/>
      <c r="AB253" s="124"/>
      <c r="AC253" s="124"/>
      <c r="AD253" s="124"/>
      <c r="AE253" s="124"/>
      <c r="AF253" s="124"/>
      <c r="AG253" s="124"/>
      <c r="AH253" s="124"/>
      <c r="AI253" s="124"/>
      <c r="AJ253" s="124"/>
      <c r="AK253" s="124"/>
      <c r="AL253" s="124"/>
    </row>
    <row r="254" spans="2:38" ht="30" customHeight="1" x14ac:dyDescent="0.2">
      <c r="B254" s="138"/>
      <c r="C254" s="141" t="s">
        <v>764</v>
      </c>
      <c r="D254" s="142"/>
      <c r="E254" s="125" t="s">
        <v>765</v>
      </c>
      <c r="F254" s="125"/>
      <c r="G254" s="125"/>
      <c r="H254" s="148" t="str">
        <f>IF(B252="","",VLOOKUP(B252,名簿掲載情報!A:M,6))</f>
        <v>株式会社道下工務店一級建築士事務所</v>
      </c>
      <c r="I254" s="148"/>
      <c r="J254" s="148"/>
      <c r="K254" s="148"/>
      <c r="L254" s="148"/>
      <c r="M254" s="148"/>
      <c r="N254" s="148"/>
      <c r="O254" s="148"/>
      <c r="P254" s="148"/>
      <c r="Q254" s="148"/>
      <c r="R254" s="148"/>
      <c r="S254" s="148"/>
      <c r="T254" s="148"/>
      <c r="U254" s="125" t="s">
        <v>766</v>
      </c>
      <c r="V254" s="125"/>
      <c r="W254" s="125"/>
      <c r="X254" s="125"/>
      <c r="Y254" s="125"/>
      <c r="Z254" s="148" t="str">
        <f>IF(B252="","",VLOOKUP(B252,名簿掲載情報!A:M,7))</f>
        <v>府中市鵜飼町741-3</v>
      </c>
      <c r="AA254" s="148"/>
      <c r="AB254" s="148"/>
      <c r="AC254" s="148"/>
      <c r="AD254" s="148"/>
      <c r="AE254" s="148"/>
      <c r="AF254" s="148"/>
      <c r="AG254" s="148"/>
      <c r="AH254" s="148"/>
      <c r="AI254" s="148"/>
      <c r="AJ254" s="148"/>
      <c r="AK254" s="148"/>
      <c r="AL254" s="148"/>
    </row>
    <row r="255" spans="2:38" ht="15" customHeight="1" x14ac:dyDescent="0.2">
      <c r="B255" s="138"/>
      <c r="C255" s="143"/>
      <c r="D255" s="144"/>
      <c r="E255" s="149" t="s">
        <v>767</v>
      </c>
      <c r="F255" s="150"/>
      <c r="G255" s="151"/>
      <c r="H255" s="158" t="s">
        <v>768</v>
      </c>
      <c r="I255" s="159"/>
      <c r="J255" s="159"/>
      <c r="K255" s="159"/>
      <c r="L255" s="160"/>
      <c r="M255" s="161" t="str">
        <f>IF(B252="","",VLOOKUP(B252,名簿掲載情報!A:M,8))</f>
        <v>（0847）45-4430</v>
      </c>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3"/>
    </row>
    <row r="256" spans="2:38" ht="15" customHeight="1" x14ac:dyDescent="0.2">
      <c r="B256" s="138"/>
      <c r="C256" s="143"/>
      <c r="D256" s="144"/>
      <c r="E256" s="152"/>
      <c r="F256" s="153"/>
      <c r="G256" s="154"/>
      <c r="H256" s="164" t="s">
        <v>769</v>
      </c>
      <c r="I256" s="165"/>
      <c r="J256" s="165"/>
      <c r="K256" s="165"/>
      <c r="L256" s="166"/>
      <c r="M256" s="126" t="str">
        <f>IF(B252="","",VLOOKUP(B252,名簿掲載情報!A:M,9))</f>
        <v>（0847）45-4431</v>
      </c>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8"/>
    </row>
    <row r="257" spans="2:38" ht="15" customHeight="1" x14ac:dyDescent="0.2">
      <c r="B257" s="138"/>
      <c r="C257" s="145"/>
      <c r="D257" s="146"/>
      <c r="E257" s="155"/>
      <c r="F257" s="156"/>
      <c r="G257" s="157"/>
      <c r="H257" s="129" t="s">
        <v>770</v>
      </c>
      <c r="I257" s="130"/>
      <c r="J257" s="130"/>
      <c r="K257" s="130"/>
      <c r="L257" s="130"/>
      <c r="M257" s="131" t="str">
        <f>IF(B252="","",VLOOKUP(B252,名簿掲載情報!A:M,10))</f>
        <v>takaoka@michishita1956.co.jp</v>
      </c>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3"/>
    </row>
    <row r="258" spans="2:38" ht="30" customHeight="1" x14ac:dyDescent="0.2">
      <c r="B258" s="139"/>
      <c r="C258" s="125" t="s">
        <v>470</v>
      </c>
      <c r="D258" s="125"/>
      <c r="E258" s="125"/>
      <c r="F258" s="125"/>
      <c r="G258" s="125"/>
      <c r="H258" s="134" t="str">
        <f>IF(B252="","",VLOOKUP(B252,名簿掲載情報!A:M,13))</f>
        <v>－</v>
      </c>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6"/>
    </row>
    <row r="259" spans="2:38" ht="30" customHeight="1" x14ac:dyDescent="0.2">
      <c r="B259" s="137">
        <f>B252+1</f>
        <v>37</v>
      </c>
      <c r="C259" s="121" t="s">
        <v>519</v>
      </c>
      <c r="D259" s="122"/>
      <c r="E259" s="122"/>
      <c r="F259" s="122"/>
      <c r="G259" s="123"/>
      <c r="H259" s="13"/>
      <c r="I259" s="13"/>
      <c r="J259" s="13"/>
      <c r="K259" s="13" t="s">
        <v>136</v>
      </c>
      <c r="L259" s="140" t="str">
        <f>IF(B259="","",VLOOKUP(B259,名簿掲載情報!A:M,4))</f>
        <v>23－130</v>
      </c>
      <c r="M259" s="140"/>
      <c r="N259" s="140"/>
      <c r="O259" s="140"/>
      <c r="P259" s="140"/>
      <c r="Q259" s="14" t="s">
        <v>137</v>
      </c>
      <c r="R259" s="13"/>
      <c r="S259" s="13"/>
      <c r="T259" s="15"/>
      <c r="U259" s="16"/>
      <c r="V259" s="16"/>
      <c r="X259" s="16"/>
      <c r="Y259" s="16"/>
      <c r="Z259" s="16"/>
      <c r="AA259" s="16"/>
      <c r="AB259" s="16"/>
      <c r="AC259" s="16"/>
      <c r="AD259" s="16"/>
      <c r="AE259" s="16"/>
      <c r="AF259" s="16"/>
      <c r="AG259" s="16"/>
      <c r="AH259" s="16"/>
      <c r="AI259" s="16"/>
      <c r="AJ259" s="16"/>
      <c r="AK259" s="16"/>
      <c r="AL259" s="16"/>
    </row>
    <row r="260" spans="2:38" ht="30" customHeight="1" x14ac:dyDescent="0.2">
      <c r="B260" s="138"/>
      <c r="C260" s="121" t="s">
        <v>61</v>
      </c>
      <c r="D260" s="122"/>
      <c r="E260" s="122"/>
      <c r="F260" s="122"/>
      <c r="G260" s="123"/>
      <c r="H260" s="124" t="str">
        <f>IF(B259="","",VLOOKUP(B259,名簿掲載情報!A:M,5))</f>
        <v>保道　昌征</v>
      </c>
      <c r="I260" s="124"/>
      <c r="J260" s="124"/>
      <c r="K260" s="124"/>
      <c r="L260" s="124"/>
      <c r="M260" s="124"/>
      <c r="N260" s="124"/>
      <c r="O260" s="124"/>
      <c r="P260" s="124"/>
      <c r="Q260" s="124"/>
      <c r="R260" s="124"/>
      <c r="S260" s="124"/>
      <c r="T260" s="124"/>
      <c r="U260" s="125" t="s">
        <v>64</v>
      </c>
      <c r="V260" s="125"/>
      <c r="W260" s="125"/>
      <c r="X260" s="125"/>
      <c r="Y260" s="125"/>
      <c r="Z260" s="124" t="str">
        <f>IF(B259="","",CONCATENATE(VLOOKUP(B259,名簿掲載情報!A:M,11),"　",VLOOKUP(B259,名簿掲載情報!A:M,12)))</f>
        <v>1級建築士　大臣登録　
第　329404　号</v>
      </c>
      <c r="AA260" s="124"/>
      <c r="AB260" s="124"/>
      <c r="AC260" s="124"/>
      <c r="AD260" s="124"/>
      <c r="AE260" s="124"/>
      <c r="AF260" s="124"/>
      <c r="AG260" s="124"/>
      <c r="AH260" s="124"/>
      <c r="AI260" s="124"/>
      <c r="AJ260" s="124"/>
      <c r="AK260" s="124"/>
      <c r="AL260" s="124"/>
    </row>
    <row r="261" spans="2:38" ht="30" customHeight="1" x14ac:dyDescent="0.2">
      <c r="B261" s="138"/>
      <c r="C261" s="141" t="s">
        <v>764</v>
      </c>
      <c r="D261" s="142"/>
      <c r="E261" s="125" t="s">
        <v>765</v>
      </c>
      <c r="F261" s="125"/>
      <c r="G261" s="125"/>
      <c r="H261" s="148" t="str">
        <f>IF(B259="","",VLOOKUP(B259,名簿掲載情報!A:M,6))</f>
        <v>保道建設株式会社一級建築士事務所</v>
      </c>
      <c r="I261" s="148"/>
      <c r="J261" s="148"/>
      <c r="K261" s="148"/>
      <c r="L261" s="148"/>
      <c r="M261" s="148"/>
      <c r="N261" s="148"/>
      <c r="O261" s="148"/>
      <c r="P261" s="148"/>
      <c r="Q261" s="148"/>
      <c r="R261" s="148"/>
      <c r="S261" s="148"/>
      <c r="T261" s="148"/>
      <c r="U261" s="125" t="s">
        <v>766</v>
      </c>
      <c r="V261" s="125"/>
      <c r="W261" s="125"/>
      <c r="X261" s="125"/>
      <c r="Y261" s="125"/>
      <c r="Z261" s="148" t="str">
        <f>IF(B259="","",VLOOKUP(B259,名簿掲載情報!A:M,7))</f>
        <v>三原市宮沖二丁目7番1号</v>
      </c>
      <c r="AA261" s="148"/>
      <c r="AB261" s="148"/>
      <c r="AC261" s="148"/>
      <c r="AD261" s="148"/>
      <c r="AE261" s="148"/>
      <c r="AF261" s="148"/>
      <c r="AG261" s="148"/>
      <c r="AH261" s="148"/>
      <c r="AI261" s="148"/>
      <c r="AJ261" s="148"/>
      <c r="AK261" s="148"/>
      <c r="AL261" s="148"/>
    </row>
    <row r="262" spans="2:38" ht="15" customHeight="1" x14ac:dyDescent="0.2">
      <c r="B262" s="138"/>
      <c r="C262" s="143"/>
      <c r="D262" s="144"/>
      <c r="E262" s="149" t="s">
        <v>767</v>
      </c>
      <c r="F262" s="150"/>
      <c r="G262" s="151"/>
      <c r="H262" s="158" t="s">
        <v>768</v>
      </c>
      <c r="I262" s="159"/>
      <c r="J262" s="159"/>
      <c r="K262" s="159"/>
      <c r="L262" s="160"/>
      <c r="M262" s="161" t="str">
        <f>IF(B259="","",VLOOKUP(B259,名簿掲載情報!A:M,8))</f>
        <v>（0848）62-2138</v>
      </c>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3"/>
    </row>
    <row r="263" spans="2:38" ht="15" customHeight="1" x14ac:dyDescent="0.2">
      <c r="B263" s="138"/>
      <c r="C263" s="143"/>
      <c r="D263" s="144"/>
      <c r="E263" s="152"/>
      <c r="F263" s="153"/>
      <c r="G263" s="154"/>
      <c r="H263" s="164" t="s">
        <v>769</v>
      </c>
      <c r="I263" s="165"/>
      <c r="J263" s="165"/>
      <c r="K263" s="165"/>
      <c r="L263" s="166"/>
      <c r="M263" s="126" t="str">
        <f>IF(B259="","",VLOOKUP(B259,名簿掲載情報!A:M,9))</f>
        <v>（0848）62-2138</v>
      </c>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8"/>
    </row>
    <row r="264" spans="2:38" ht="15" customHeight="1" x14ac:dyDescent="0.2">
      <c r="B264" s="138"/>
      <c r="C264" s="145"/>
      <c r="D264" s="146"/>
      <c r="E264" s="155"/>
      <c r="F264" s="156"/>
      <c r="G264" s="157"/>
      <c r="H264" s="129" t="s">
        <v>770</v>
      </c>
      <c r="I264" s="130"/>
      <c r="J264" s="130"/>
      <c r="K264" s="130"/>
      <c r="L264" s="130"/>
      <c r="M264" s="131" t="str">
        <f>IF(B259="","",VLOOKUP(B259,名簿掲載情報!A:M,10))</f>
        <v>yk-kabu@yasumichi.co.jp</v>
      </c>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2"/>
      <c r="AL264" s="133"/>
    </row>
    <row r="265" spans="2:38" ht="30" customHeight="1" x14ac:dyDescent="0.2">
      <c r="B265" s="139"/>
      <c r="C265" s="125" t="s">
        <v>470</v>
      </c>
      <c r="D265" s="125"/>
      <c r="E265" s="125"/>
      <c r="F265" s="125"/>
      <c r="G265" s="125"/>
      <c r="H265" s="134" t="str">
        <f>IF(B259="","",VLOOKUP(B259,名簿掲載情報!A:M,13))</f>
        <v>一般社団法人広島県建築士事務所協会</v>
      </c>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6"/>
    </row>
    <row r="266" spans="2:38" ht="30" customHeight="1" x14ac:dyDescent="0.2">
      <c r="B266" s="137">
        <f>B259+1</f>
        <v>38</v>
      </c>
      <c r="C266" s="121" t="s">
        <v>519</v>
      </c>
      <c r="D266" s="122"/>
      <c r="E266" s="122"/>
      <c r="F266" s="122"/>
      <c r="G266" s="123"/>
      <c r="H266" s="13"/>
      <c r="I266" s="13"/>
      <c r="J266" s="13"/>
      <c r="K266" s="13" t="s">
        <v>136</v>
      </c>
      <c r="L266" s="140" t="str">
        <f>IF(B266="","",VLOOKUP(B266,名簿掲載情報!A:M,4))</f>
        <v>23－131</v>
      </c>
      <c r="M266" s="140"/>
      <c r="N266" s="140"/>
      <c r="O266" s="140"/>
      <c r="P266" s="140"/>
      <c r="Q266" s="14" t="s">
        <v>137</v>
      </c>
      <c r="R266" s="13"/>
      <c r="S266" s="13"/>
      <c r="T266" s="15"/>
      <c r="U266" s="16"/>
      <c r="V266" s="16"/>
      <c r="X266" s="16"/>
      <c r="Y266" s="16"/>
      <c r="Z266" s="16"/>
      <c r="AA266" s="16"/>
      <c r="AB266" s="16"/>
      <c r="AC266" s="16"/>
      <c r="AD266" s="16"/>
      <c r="AE266" s="16"/>
      <c r="AF266" s="16"/>
      <c r="AG266" s="16"/>
      <c r="AH266" s="16"/>
      <c r="AI266" s="16"/>
      <c r="AJ266" s="16"/>
      <c r="AK266" s="16"/>
      <c r="AL266" s="16"/>
    </row>
    <row r="267" spans="2:38" ht="30" customHeight="1" x14ac:dyDescent="0.2">
      <c r="B267" s="138"/>
      <c r="C267" s="121" t="s">
        <v>61</v>
      </c>
      <c r="D267" s="122"/>
      <c r="E267" s="122"/>
      <c r="F267" s="122"/>
      <c r="G267" s="123"/>
      <c r="H267" s="124" t="str">
        <f>IF(B266="","",VLOOKUP(B266,名簿掲載情報!A:M,5))</f>
        <v>岡本　伸子</v>
      </c>
      <c r="I267" s="124"/>
      <c r="J267" s="124"/>
      <c r="K267" s="124"/>
      <c r="L267" s="124"/>
      <c r="M267" s="124"/>
      <c r="N267" s="124"/>
      <c r="O267" s="124"/>
      <c r="P267" s="124"/>
      <c r="Q267" s="124"/>
      <c r="R267" s="124"/>
      <c r="S267" s="124"/>
      <c r="T267" s="124"/>
      <c r="U267" s="125" t="s">
        <v>64</v>
      </c>
      <c r="V267" s="125"/>
      <c r="W267" s="125"/>
      <c r="X267" s="125"/>
      <c r="Y267" s="125"/>
      <c r="Z267" s="124" t="str">
        <f>IF(B266="","",CONCATENATE(VLOOKUP(B266,名簿掲載情報!A:M,11),"　",VLOOKUP(B266,名簿掲載情報!A:M,12)))</f>
        <v>2級建築士　広島県知事登録　
第　16604　号</v>
      </c>
      <c r="AA267" s="124"/>
      <c r="AB267" s="124"/>
      <c r="AC267" s="124"/>
      <c r="AD267" s="124"/>
      <c r="AE267" s="124"/>
      <c r="AF267" s="124"/>
      <c r="AG267" s="124"/>
      <c r="AH267" s="124"/>
      <c r="AI267" s="124"/>
      <c r="AJ267" s="124"/>
      <c r="AK267" s="124"/>
      <c r="AL267" s="124"/>
    </row>
    <row r="268" spans="2:38" ht="30" customHeight="1" x14ac:dyDescent="0.2">
      <c r="B268" s="138"/>
      <c r="C268" s="141" t="s">
        <v>764</v>
      </c>
      <c r="D268" s="142"/>
      <c r="E268" s="125" t="s">
        <v>765</v>
      </c>
      <c r="F268" s="125"/>
      <c r="G268" s="125"/>
      <c r="H268" s="148" t="str">
        <f>IF(B266="","",VLOOKUP(B266,名簿掲載情報!A:M,6))</f>
        <v>株式会社鈴木工務店一級建築士事務所</v>
      </c>
      <c r="I268" s="148"/>
      <c r="J268" s="148"/>
      <c r="K268" s="148"/>
      <c r="L268" s="148"/>
      <c r="M268" s="148"/>
      <c r="N268" s="148"/>
      <c r="O268" s="148"/>
      <c r="P268" s="148"/>
      <c r="Q268" s="148"/>
      <c r="R268" s="148"/>
      <c r="S268" s="148"/>
      <c r="T268" s="148"/>
      <c r="U268" s="125" t="s">
        <v>766</v>
      </c>
      <c r="V268" s="125"/>
      <c r="W268" s="125"/>
      <c r="X268" s="125"/>
      <c r="Y268" s="125"/>
      <c r="Z268" s="148" t="str">
        <f>IF(B266="","",VLOOKUP(B266,名簿掲載情報!A:M,7))</f>
        <v>福山市丸之内一丁目4番1号</v>
      </c>
      <c r="AA268" s="148"/>
      <c r="AB268" s="148"/>
      <c r="AC268" s="148"/>
      <c r="AD268" s="148"/>
      <c r="AE268" s="148"/>
      <c r="AF268" s="148"/>
      <c r="AG268" s="148"/>
      <c r="AH268" s="148"/>
      <c r="AI268" s="148"/>
      <c r="AJ268" s="148"/>
      <c r="AK268" s="148"/>
      <c r="AL268" s="148"/>
    </row>
    <row r="269" spans="2:38" ht="15" customHeight="1" x14ac:dyDescent="0.2">
      <c r="B269" s="138"/>
      <c r="C269" s="143"/>
      <c r="D269" s="144"/>
      <c r="E269" s="149" t="s">
        <v>767</v>
      </c>
      <c r="F269" s="150"/>
      <c r="G269" s="151"/>
      <c r="H269" s="158" t="s">
        <v>768</v>
      </c>
      <c r="I269" s="159"/>
      <c r="J269" s="159"/>
      <c r="K269" s="159"/>
      <c r="L269" s="160"/>
      <c r="M269" s="161" t="str">
        <f>IF(B266="","",VLOOKUP(B266,名簿掲載情報!A:M,8))</f>
        <v>（084）922-1011</v>
      </c>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3"/>
    </row>
    <row r="270" spans="2:38" ht="15" customHeight="1" x14ac:dyDescent="0.2">
      <c r="B270" s="138"/>
      <c r="C270" s="143"/>
      <c r="D270" s="144"/>
      <c r="E270" s="152"/>
      <c r="F270" s="153"/>
      <c r="G270" s="154"/>
      <c r="H270" s="164" t="s">
        <v>769</v>
      </c>
      <c r="I270" s="165"/>
      <c r="J270" s="165"/>
      <c r="K270" s="165"/>
      <c r="L270" s="166"/>
      <c r="M270" s="126" t="str">
        <f>IF(B266="","",VLOOKUP(B266,名簿掲載情報!A:M,9))</f>
        <v>（084）926-6337</v>
      </c>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8"/>
    </row>
    <row r="271" spans="2:38" ht="15" customHeight="1" x14ac:dyDescent="0.2">
      <c r="B271" s="138"/>
      <c r="C271" s="145"/>
      <c r="D271" s="146"/>
      <c r="E271" s="155"/>
      <c r="F271" s="156"/>
      <c r="G271" s="157"/>
      <c r="H271" s="129" t="s">
        <v>770</v>
      </c>
      <c r="I271" s="130"/>
      <c r="J271" s="130"/>
      <c r="K271" s="130"/>
      <c r="L271" s="130"/>
      <c r="M271" s="131" t="str">
        <f>IF(B266="","",VLOOKUP(B266,名簿掲載情報!A:M,10))</f>
        <v>n-kobayashi@suzuki-komuten.co.jp</v>
      </c>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3"/>
    </row>
    <row r="272" spans="2:38" ht="30" customHeight="1" x14ac:dyDescent="0.2">
      <c r="B272" s="139"/>
      <c r="C272" s="125" t="s">
        <v>470</v>
      </c>
      <c r="D272" s="125"/>
      <c r="E272" s="125"/>
      <c r="F272" s="125"/>
      <c r="G272" s="125"/>
      <c r="H272" s="134" t="str">
        <f>IF(B266="","",VLOOKUP(B266,名簿掲載情報!A:M,13))</f>
        <v>公益社団法人広島県建築士会</v>
      </c>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6"/>
    </row>
    <row r="273" spans="2:38" ht="30" customHeight="1" x14ac:dyDescent="0.2">
      <c r="B273" s="137">
        <f>B266+1</f>
        <v>39</v>
      </c>
      <c r="C273" s="121" t="s">
        <v>519</v>
      </c>
      <c r="D273" s="122"/>
      <c r="E273" s="122"/>
      <c r="F273" s="122"/>
      <c r="G273" s="123"/>
      <c r="H273" s="13"/>
      <c r="I273" s="13"/>
      <c r="J273" s="13"/>
      <c r="K273" s="13" t="s">
        <v>136</v>
      </c>
      <c r="L273" s="140" t="str">
        <f>IF(B273="","",VLOOKUP(B273,名簿掲載情報!A:M,4))</f>
        <v>23－132</v>
      </c>
      <c r="M273" s="140"/>
      <c r="N273" s="140"/>
      <c r="O273" s="140"/>
      <c r="P273" s="140"/>
      <c r="Q273" s="14" t="s">
        <v>137</v>
      </c>
      <c r="R273" s="13"/>
      <c r="S273" s="13"/>
      <c r="T273" s="15"/>
      <c r="U273" s="16"/>
      <c r="V273" s="16"/>
      <c r="X273" s="16"/>
      <c r="Y273" s="16"/>
      <c r="Z273" s="16"/>
      <c r="AA273" s="16"/>
      <c r="AB273" s="16"/>
      <c r="AC273" s="16"/>
      <c r="AD273" s="16"/>
      <c r="AE273" s="16"/>
      <c r="AF273" s="16"/>
      <c r="AG273" s="16"/>
      <c r="AH273" s="16"/>
      <c r="AI273" s="16"/>
      <c r="AJ273" s="16"/>
      <c r="AK273" s="16"/>
      <c r="AL273" s="16"/>
    </row>
    <row r="274" spans="2:38" ht="30" customHeight="1" x14ac:dyDescent="0.2">
      <c r="B274" s="138"/>
      <c r="C274" s="121" t="s">
        <v>61</v>
      </c>
      <c r="D274" s="122"/>
      <c r="E274" s="122"/>
      <c r="F274" s="122"/>
      <c r="G274" s="123"/>
      <c r="H274" s="124" t="str">
        <f>IF(B273="","",VLOOKUP(B273,名簿掲載情報!A:M,5))</f>
        <v>青木　和夫</v>
      </c>
      <c r="I274" s="124"/>
      <c r="J274" s="124"/>
      <c r="K274" s="124"/>
      <c r="L274" s="124"/>
      <c r="M274" s="124"/>
      <c r="N274" s="124"/>
      <c r="O274" s="124"/>
      <c r="P274" s="124"/>
      <c r="Q274" s="124"/>
      <c r="R274" s="124"/>
      <c r="S274" s="124"/>
      <c r="T274" s="124"/>
      <c r="U274" s="125" t="s">
        <v>64</v>
      </c>
      <c r="V274" s="125"/>
      <c r="W274" s="125"/>
      <c r="X274" s="125"/>
      <c r="Y274" s="125"/>
      <c r="Z274" s="124" t="str">
        <f>IF(B273="","",CONCATENATE(VLOOKUP(B273,名簿掲載情報!A:M,11),"　",VLOOKUP(B273,名簿掲載情報!A:M,12)))</f>
        <v>木造建築士　広島県知事登録　
第　100　号</v>
      </c>
      <c r="AA274" s="124"/>
      <c r="AB274" s="124"/>
      <c r="AC274" s="124"/>
      <c r="AD274" s="124"/>
      <c r="AE274" s="124"/>
      <c r="AF274" s="124"/>
      <c r="AG274" s="124"/>
      <c r="AH274" s="124"/>
      <c r="AI274" s="124"/>
      <c r="AJ274" s="124"/>
      <c r="AK274" s="124"/>
      <c r="AL274" s="124"/>
    </row>
    <row r="275" spans="2:38" ht="30" customHeight="1" x14ac:dyDescent="0.2">
      <c r="B275" s="138"/>
      <c r="C275" s="141" t="s">
        <v>764</v>
      </c>
      <c r="D275" s="142"/>
      <c r="E275" s="125" t="s">
        <v>765</v>
      </c>
      <c r="F275" s="125"/>
      <c r="G275" s="125"/>
      <c r="H275" s="148" t="str">
        <f>IF(B273="","",VLOOKUP(B273,名簿掲載情報!A:M,6))</f>
        <v>デコア二級建築士事務所</v>
      </c>
      <c r="I275" s="148"/>
      <c r="J275" s="148"/>
      <c r="K275" s="148"/>
      <c r="L275" s="148"/>
      <c r="M275" s="148"/>
      <c r="N275" s="148"/>
      <c r="O275" s="148"/>
      <c r="P275" s="148"/>
      <c r="Q275" s="148"/>
      <c r="R275" s="148"/>
      <c r="S275" s="148"/>
      <c r="T275" s="148"/>
      <c r="U275" s="125" t="s">
        <v>766</v>
      </c>
      <c r="V275" s="125"/>
      <c r="W275" s="125"/>
      <c r="X275" s="125"/>
      <c r="Y275" s="125"/>
      <c r="Z275" s="148" t="str">
        <f>IF(B273="","",VLOOKUP(B273,名簿掲載情報!A:M,7))</f>
        <v>福山市神辺町道上1360-7</v>
      </c>
      <c r="AA275" s="148"/>
      <c r="AB275" s="148"/>
      <c r="AC275" s="148"/>
      <c r="AD275" s="148"/>
      <c r="AE275" s="148"/>
      <c r="AF275" s="148"/>
      <c r="AG275" s="148"/>
      <c r="AH275" s="148"/>
      <c r="AI275" s="148"/>
      <c r="AJ275" s="148"/>
      <c r="AK275" s="148"/>
      <c r="AL275" s="148"/>
    </row>
    <row r="276" spans="2:38" ht="15" customHeight="1" x14ac:dyDescent="0.2">
      <c r="B276" s="138"/>
      <c r="C276" s="143"/>
      <c r="D276" s="144"/>
      <c r="E276" s="149" t="s">
        <v>767</v>
      </c>
      <c r="F276" s="150"/>
      <c r="G276" s="151"/>
      <c r="H276" s="158" t="s">
        <v>768</v>
      </c>
      <c r="I276" s="159"/>
      <c r="J276" s="159"/>
      <c r="K276" s="159"/>
      <c r="L276" s="160"/>
      <c r="M276" s="161" t="str">
        <f>IF(B273="","",VLOOKUP(B273,名簿掲載情報!A:M,8))</f>
        <v>（084）963-1250</v>
      </c>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3"/>
    </row>
    <row r="277" spans="2:38" ht="15" customHeight="1" x14ac:dyDescent="0.2">
      <c r="B277" s="138"/>
      <c r="C277" s="143"/>
      <c r="D277" s="144"/>
      <c r="E277" s="152"/>
      <c r="F277" s="153"/>
      <c r="G277" s="154"/>
      <c r="H277" s="164" t="s">
        <v>769</v>
      </c>
      <c r="I277" s="165"/>
      <c r="J277" s="165"/>
      <c r="K277" s="165"/>
      <c r="L277" s="166"/>
      <c r="M277" s="126" t="str">
        <f>IF(B273="","",VLOOKUP(B273,名簿掲載情報!A:M,9))</f>
        <v>（084）963-1270</v>
      </c>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8"/>
    </row>
    <row r="278" spans="2:38" ht="15" customHeight="1" x14ac:dyDescent="0.2">
      <c r="B278" s="138"/>
      <c r="C278" s="145"/>
      <c r="D278" s="146"/>
      <c r="E278" s="155"/>
      <c r="F278" s="156"/>
      <c r="G278" s="157"/>
      <c r="H278" s="129" t="s">
        <v>770</v>
      </c>
      <c r="I278" s="130"/>
      <c r="J278" s="130"/>
      <c r="K278" s="130"/>
      <c r="L278" s="130"/>
      <c r="M278" s="131" t="str">
        <f>IF(B273="","",VLOOKUP(B273,名簿掲載情報!A:M,10))</f>
        <v>info@decoa.net</v>
      </c>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3"/>
    </row>
    <row r="279" spans="2:38" ht="30" customHeight="1" x14ac:dyDescent="0.2">
      <c r="B279" s="139"/>
      <c r="C279" s="125" t="s">
        <v>470</v>
      </c>
      <c r="D279" s="125"/>
      <c r="E279" s="125"/>
      <c r="F279" s="125"/>
      <c r="G279" s="125"/>
      <c r="H279" s="134" t="str">
        <f>IF(B273="","",VLOOKUP(B273,名簿掲載情報!A:M,13))</f>
        <v>一般社団法人広島県建築士事務所協会</v>
      </c>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6"/>
    </row>
    <row r="280" spans="2:38" ht="30" customHeight="1" x14ac:dyDescent="0.2">
      <c r="B280" s="137">
        <f>B273+1</f>
        <v>40</v>
      </c>
      <c r="C280" s="121" t="s">
        <v>519</v>
      </c>
      <c r="D280" s="122"/>
      <c r="E280" s="122"/>
      <c r="F280" s="122"/>
      <c r="G280" s="123"/>
      <c r="H280" s="13"/>
      <c r="I280" s="13"/>
      <c r="J280" s="13"/>
      <c r="K280" s="13" t="s">
        <v>136</v>
      </c>
      <c r="L280" s="140" t="str">
        <f>IF(B280="","",VLOOKUP(B280,名簿掲載情報!A:M,4))</f>
        <v>22－134</v>
      </c>
      <c r="M280" s="140"/>
      <c r="N280" s="140"/>
      <c r="O280" s="140"/>
      <c r="P280" s="140"/>
      <c r="Q280" s="14" t="s">
        <v>137</v>
      </c>
      <c r="R280" s="13"/>
      <c r="S280" s="13"/>
      <c r="T280" s="15"/>
      <c r="U280" s="16"/>
      <c r="V280" s="16"/>
      <c r="X280" s="16"/>
      <c r="Y280" s="16"/>
      <c r="Z280" s="16"/>
      <c r="AA280" s="16"/>
      <c r="AB280" s="16"/>
      <c r="AC280" s="16"/>
      <c r="AD280" s="16"/>
      <c r="AE280" s="16"/>
      <c r="AF280" s="16"/>
      <c r="AG280" s="16"/>
      <c r="AH280" s="16"/>
      <c r="AI280" s="16"/>
      <c r="AJ280" s="16"/>
      <c r="AK280" s="16"/>
      <c r="AL280" s="16"/>
    </row>
    <row r="281" spans="2:38" ht="30" customHeight="1" x14ac:dyDescent="0.2">
      <c r="B281" s="138"/>
      <c r="C281" s="121" t="s">
        <v>61</v>
      </c>
      <c r="D281" s="122"/>
      <c r="E281" s="122"/>
      <c r="F281" s="122"/>
      <c r="G281" s="123"/>
      <c r="H281" s="124" t="str">
        <f>IF(B280="","",VLOOKUP(B280,名簿掲載情報!A:M,5))</f>
        <v>川口　真也</v>
      </c>
      <c r="I281" s="124"/>
      <c r="J281" s="124"/>
      <c r="K281" s="124"/>
      <c r="L281" s="124"/>
      <c r="M281" s="124"/>
      <c r="N281" s="124"/>
      <c r="O281" s="124"/>
      <c r="P281" s="124"/>
      <c r="Q281" s="124"/>
      <c r="R281" s="124"/>
      <c r="S281" s="124"/>
      <c r="T281" s="124"/>
      <c r="U281" s="125" t="s">
        <v>64</v>
      </c>
      <c r="V281" s="125"/>
      <c r="W281" s="125"/>
      <c r="X281" s="125"/>
      <c r="Y281" s="125"/>
      <c r="Z281" s="124" t="str">
        <f>IF(B280="","",CONCATENATE(VLOOKUP(B280,名簿掲載情報!A:M,11),"　",VLOOKUP(B280,名簿掲載情報!A:M,12)))</f>
        <v>2級建築士　福岡県知事登録　
第　29566　号</v>
      </c>
      <c r="AA281" s="124"/>
      <c r="AB281" s="124"/>
      <c r="AC281" s="124"/>
      <c r="AD281" s="124"/>
      <c r="AE281" s="124"/>
      <c r="AF281" s="124"/>
      <c r="AG281" s="124"/>
      <c r="AH281" s="124"/>
      <c r="AI281" s="124"/>
      <c r="AJ281" s="124"/>
      <c r="AK281" s="124"/>
      <c r="AL281" s="124"/>
    </row>
    <row r="282" spans="2:38" ht="30" customHeight="1" x14ac:dyDescent="0.2">
      <c r="B282" s="138"/>
      <c r="C282" s="141" t="s">
        <v>764</v>
      </c>
      <c r="D282" s="142"/>
      <c r="E282" s="125" t="s">
        <v>765</v>
      </c>
      <c r="F282" s="125"/>
      <c r="G282" s="125"/>
      <c r="H282" s="148" t="str">
        <f>IF(B280="","",VLOOKUP(B280,名簿掲載情報!A:M,6))</f>
        <v>有限会社リニューアル仁設計事務所</v>
      </c>
      <c r="I282" s="148"/>
      <c r="J282" s="148"/>
      <c r="K282" s="148"/>
      <c r="L282" s="148"/>
      <c r="M282" s="148"/>
      <c r="N282" s="148"/>
      <c r="O282" s="148"/>
      <c r="P282" s="148"/>
      <c r="Q282" s="148"/>
      <c r="R282" s="148"/>
      <c r="S282" s="148"/>
      <c r="T282" s="148"/>
      <c r="U282" s="125" t="s">
        <v>766</v>
      </c>
      <c r="V282" s="125"/>
      <c r="W282" s="125"/>
      <c r="X282" s="125"/>
      <c r="Y282" s="125"/>
      <c r="Z282" s="148" t="str">
        <f>IF(B280="","",VLOOKUP(B280,名簿掲載情報!A:M,7))</f>
        <v>福山市東深津町三丁目12-10</v>
      </c>
      <c r="AA282" s="148"/>
      <c r="AB282" s="148"/>
      <c r="AC282" s="148"/>
      <c r="AD282" s="148"/>
      <c r="AE282" s="148"/>
      <c r="AF282" s="148"/>
      <c r="AG282" s="148"/>
      <c r="AH282" s="148"/>
      <c r="AI282" s="148"/>
      <c r="AJ282" s="148"/>
      <c r="AK282" s="148"/>
      <c r="AL282" s="148"/>
    </row>
    <row r="283" spans="2:38" ht="15" customHeight="1" x14ac:dyDescent="0.2">
      <c r="B283" s="138"/>
      <c r="C283" s="143"/>
      <c r="D283" s="144"/>
      <c r="E283" s="149" t="s">
        <v>767</v>
      </c>
      <c r="F283" s="150"/>
      <c r="G283" s="151"/>
      <c r="H283" s="158" t="s">
        <v>768</v>
      </c>
      <c r="I283" s="159"/>
      <c r="J283" s="159"/>
      <c r="K283" s="159"/>
      <c r="L283" s="160"/>
      <c r="M283" s="161" t="str">
        <f>IF(B280="","",VLOOKUP(B280,名簿掲載情報!A:M,8))</f>
        <v>（084）973-6245</v>
      </c>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3"/>
    </row>
    <row r="284" spans="2:38" ht="15" customHeight="1" x14ac:dyDescent="0.2">
      <c r="B284" s="138"/>
      <c r="C284" s="143"/>
      <c r="D284" s="144"/>
      <c r="E284" s="152"/>
      <c r="F284" s="153"/>
      <c r="G284" s="154"/>
      <c r="H284" s="164" t="s">
        <v>769</v>
      </c>
      <c r="I284" s="165"/>
      <c r="J284" s="165"/>
      <c r="K284" s="165"/>
      <c r="L284" s="166"/>
      <c r="M284" s="126" t="str">
        <f>IF(B280="","",VLOOKUP(B280,名簿掲載情報!A:M,9))</f>
        <v>（084）973-6235</v>
      </c>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8"/>
    </row>
    <row r="285" spans="2:38" ht="15" customHeight="1" x14ac:dyDescent="0.2">
      <c r="B285" s="138"/>
      <c r="C285" s="145"/>
      <c r="D285" s="146"/>
      <c r="E285" s="155"/>
      <c r="F285" s="156"/>
      <c r="G285" s="157"/>
      <c r="H285" s="129" t="s">
        <v>770</v>
      </c>
      <c r="I285" s="130"/>
      <c r="J285" s="130"/>
      <c r="K285" s="130"/>
      <c r="L285" s="130"/>
      <c r="M285" s="131" t="str">
        <f>IF(B280="","",VLOOKUP(B280,名簿掲載情報!A:M,10))</f>
        <v>info@renewaljin.jp</v>
      </c>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3"/>
    </row>
    <row r="286" spans="2:38" ht="30" customHeight="1" x14ac:dyDescent="0.2">
      <c r="B286" s="139"/>
      <c r="C286" s="125" t="s">
        <v>470</v>
      </c>
      <c r="D286" s="125"/>
      <c r="E286" s="125"/>
      <c r="F286" s="125"/>
      <c r="G286" s="125"/>
      <c r="H286" s="134" t="str">
        <f>IF(B280="","",VLOOKUP(B280,名簿掲載情報!A:M,13))</f>
        <v>－</v>
      </c>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5"/>
      <c r="AL286" s="136"/>
    </row>
    <row r="287" spans="2:38" ht="30" customHeight="1" x14ac:dyDescent="0.2">
      <c r="B287" s="137">
        <f>B280+1</f>
        <v>41</v>
      </c>
      <c r="C287" s="121" t="s">
        <v>519</v>
      </c>
      <c r="D287" s="122"/>
      <c r="E287" s="122"/>
      <c r="F287" s="122"/>
      <c r="G287" s="123"/>
      <c r="H287" s="13"/>
      <c r="I287" s="13"/>
      <c r="J287" s="13"/>
      <c r="K287" s="13" t="s">
        <v>136</v>
      </c>
      <c r="L287" s="140" t="str">
        <f>IF(B287="","",VLOOKUP(B287,名簿掲載情報!A:M,4))</f>
        <v>23－135</v>
      </c>
      <c r="M287" s="140"/>
      <c r="N287" s="140"/>
      <c r="O287" s="140"/>
      <c r="P287" s="140"/>
      <c r="Q287" s="14" t="s">
        <v>137</v>
      </c>
      <c r="R287" s="13"/>
      <c r="S287" s="13"/>
      <c r="T287" s="15"/>
      <c r="U287" s="16"/>
      <c r="V287" s="16"/>
      <c r="X287" s="16"/>
      <c r="Y287" s="16"/>
      <c r="Z287" s="16"/>
      <c r="AA287" s="16"/>
      <c r="AB287" s="16"/>
      <c r="AC287" s="16"/>
      <c r="AD287" s="16"/>
      <c r="AE287" s="16"/>
      <c r="AF287" s="16"/>
      <c r="AG287" s="16"/>
      <c r="AH287" s="16"/>
      <c r="AI287" s="16"/>
      <c r="AJ287" s="16"/>
      <c r="AK287" s="16"/>
      <c r="AL287" s="16"/>
    </row>
    <row r="288" spans="2:38" ht="30" customHeight="1" x14ac:dyDescent="0.2">
      <c r="B288" s="138"/>
      <c r="C288" s="121" t="s">
        <v>61</v>
      </c>
      <c r="D288" s="122"/>
      <c r="E288" s="122"/>
      <c r="F288" s="122"/>
      <c r="G288" s="123"/>
      <c r="H288" s="124" t="str">
        <f>IF(B287="","",VLOOKUP(B287,名簿掲載情報!A:M,5))</f>
        <v>山﨑　隆史</v>
      </c>
      <c r="I288" s="124"/>
      <c r="J288" s="124"/>
      <c r="K288" s="124"/>
      <c r="L288" s="124"/>
      <c r="M288" s="124"/>
      <c r="N288" s="124"/>
      <c r="O288" s="124"/>
      <c r="P288" s="124"/>
      <c r="Q288" s="124"/>
      <c r="R288" s="124"/>
      <c r="S288" s="124"/>
      <c r="T288" s="124"/>
      <c r="U288" s="125" t="s">
        <v>64</v>
      </c>
      <c r="V288" s="125"/>
      <c r="W288" s="125"/>
      <c r="X288" s="125"/>
      <c r="Y288" s="125"/>
      <c r="Z288" s="124" t="str">
        <f>IF(B287="","",CONCATENATE(VLOOKUP(B287,名簿掲載情報!A:M,11),"　",VLOOKUP(B287,名簿掲載情報!A:M,12)))</f>
        <v>2級建築士　大阪府知事登録　
第　44663　号</v>
      </c>
      <c r="AA288" s="124"/>
      <c r="AB288" s="124"/>
      <c r="AC288" s="124"/>
      <c r="AD288" s="124"/>
      <c r="AE288" s="124"/>
      <c r="AF288" s="124"/>
      <c r="AG288" s="124"/>
      <c r="AH288" s="124"/>
      <c r="AI288" s="124"/>
      <c r="AJ288" s="124"/>
      <c r="AK288" s="124"/>
      <c r="AL288" s="124"/>
    </row>
    <row r="289" spans="2:38" ht="30" customHeight="1" x14ac:dyDescent="0.2">
      <c r="B289" s="138"/>
      <c r="C289" s="141" t="s">
        <v>764</v>
      </c>
      <c r="D289" s="142"/>
      <c r="E289" s="125" t="s">
        <v>765</v>
      </c>
      <c r="F289" s="125"/>
      <c r="G289" s="125"/>
      <c r="H289" s="148" t="str">
        <f>IF(B287="","",VLOOKUP(B287,名簿掲載情報!A:M,6))</f>
        <v>株式会社髙橋デザイン建築事務所</v>
      </c>
      <c r="I289" s="148"/>
      <c r="J289" s="148"/>
      <c r="K289" s="148"/>
      <c r="L289" s="148"/>
      <c r="M289" s="148"/>
      <c r="N289" s="148"/>
      <c r="O289" s="148"/>
      <c r="P289" s="148"/>
      <c r="Q289" s="148"/>
      <c r="R289" s="148"/>
      <c r="S289" s="148"/>
      <c r="T289" s="148"/>
      <c r="U289" s="125" t="s">
        <v>766</v>
      </c>
      <c r="V289" s="125"/>
      <c r="W289" s="125"/>
      <c r="X289" s="125"/>
      <c r="Y289" s="125"/>
      <c r="Z289" s="148" t="str">
        <f>IF(B287="","",VLOOKUP(B287,名簿掲載情報!A:M,7))</f>
        <v>福山市南蔵王町3丁目10-30</v>
      </c>
      <c r="AA289" s="148"/>
      <c r="AB289" s="148"/>
      <c r="AC289" s="148"/>
      <c r="AD289" s="148"/>
      <c r="AE289" s="148"/>
      <c r="AF289" s="148"/>
      <c r="AG289" s="148"/>
      <c r="AH289" s="148"/>
      <c r="AI289" s="148"/>
      <c r="AJ289" s="148"/>
      <c r="AK289" s="148"/>
      <c r="AL289" s="148"/>
    </row>
    <row r="290" spans="2:38" ht="15" customHeight="1" x14ac:dyDescent="0.2">
      <c r="B290" s="138"/>
      <c r="C290" s="143"/>
      <c r="D290" s="144"/>
      <c r="E290" s="149" t="s">
        <v>767</v>
      </c>
      <c r="F290" s="150"/>
      <c r="G290" s="151"/>
      <c r="H290" s="158" t="s">
        <v>768</v>
      </c>
      <c r="I290" s="159"/>
      <c r="J290" s="159"/>
      <c r="K290" s="159"/>
      <c r="L290" s="160"/>
      <c r="M290" s="161" t="str">
        <f>IF(B287="","",VLOOKUP(B287,名簿掲載情報!A:M,8))</f>
        <v>（084）944-8211</v>
      </c>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3"/>
    </row>
    <row r="291" spans="2:38" ht="15" customHeight="1" x14ac:dyDescent="0.2">
      <c r="B291" s="138"/>
      <c r="C291" s="143"/>
      <c r="D291" s="144"/>
      <c r="E291" s="152"/>
      <c r="F291" s="153"/>
      <c r="G291" s="154"/>
      <c r="H291" s="164" t="s">
        <v>769</v>
      </c>
      <c r="I291" s="165"/>
      <c r="J291" s="165"/>
      <c r="K291" s="165"/>
      <c r="L291" s="166"/>
      <c r="M291" s="126" t="str">
        <f>IF(B287="","",VLOOKUP(B287,名簿掲載情報!A:M,9))</f>
        <v>（084）944-8212</v>
      </c>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8"/>
    </row>
    <row r="292" spans="2:38" ht="15" customHeight="1" x14ac:dyDescent="0.2">
      <c r="B292" s="138"/>
      <c r="C292" s="145"/>
      <c r="D292" s="146"/>
      <c r="E292" s="155"/>
      <c r="F292" s="156"/>
      <c r="G292" s="157"/>
      <c r="H292" s="129" t="s">
        <v>770</v>
      </c>
      <c r="I292" s="130"/>
      <c r="J292" s="130"/>
      <c r="K292" s="130"/>
      <c r="L292" s="130"/>
      <c r="M292" s="131" t="str">
        <f>IF(B287="","",VLOOKUP(B287,名簿掲載情報!A:M,10))</f>
        <v>yamasaki@tdkj.ｊｐ</v>
      </c>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2"/>
      <c r="AL292" s="133"/>
    </row>
    <row r="293" spans="2:38" ht="30" customHeight="1" x14ac:dyDescent="0.2">
      <c r="B293" s="139"/>
      <c r="C293" s="125" t="s">
        <v>470</v>
      </c>
      <c r="D293" s="125"/>
      <c r="E293" s="125"/>
      <c r="F293" s="125"/>
      <c r="G293" s="125"/>
      <c r="H293" s="134" t="str">
        <f>IF(B287="","",VLOOKUP(B287,名簿掲載情報!A:M,13))</f>
        <v>(一社）広島県建築士事務所協会</v>
      </c>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6"/>
    </row>
    <row r="294" spans="2:38" ht="30" customHeight="1" x14ac:dyDescent="0.2">
      <c r="B294" s="137">
        <f>B287+1</f>
        <v>42</v>
      </c>
      <c r="C294" s="121" t="s">
        <v>519</v>
      </c>
      <c r="D294" s="122"/>
      <c r="E294" s="122"/>
      <c r="F294" s="122"/>
      <c r="G294" s="123"/>
      <c r="H294" s="13"/>
      <c r="I294" s="13"/>
      <c r="J294" s="13"/>
      <c r="K294" s="13" t="s">
        <v>136</v>
      </c>
      <c r="L294" s="140" t="str">
        <f>IF(B294="","",VLOOKUP(B294,名簿掲載情報!A:M,4))</f>
        <v>23－136</v>
      </c>
      <c r="M294" s="140"/>
      <c r="N294" s="140"/>
      <c r="O294" s="140"/>
      <c r="P294" s="140"/>
      <c r="Q294" s="14" t="s">
        <v>137</v>
      </c>
      <c r="R294" s="13"/>
      <c r="S294" s="13"/>
      <c r="T294" s="15"/>
      <c r="U294" s="16"/>
      <c r="V294" s="16"/>
      <c r="X294" s="16"/>
      <c r="Y294" s="16"/>
      <c r="Z294" s="16"/>
      <c r="AA294" s="16"/>
      <c r="AB294" s="16"/>
      <c r="AC294" s="16"/>
      <c r="AD294" s="16"/>
      <c r="AE294" s="16"/>
      <c r="AF294" s="16"/>
      <c r="AG294" s="16"/>
      <c r="AH294" s="16"/>
      <c r="AI294" s="16"/>
      <c r="AJ294" s="16"/>
      <c r="AK294" s="16"/>
      <c r="AL294" s="16"/>
    </row>
    <row r="295" spans="2:38" ht="30" customHeight="1" x14ac:dyDescent="0.2">
      <c r="B295" s="138"/>
      <c r="C295" s="121" t="s">
        <v>61</v>
      </c>
      <c r="D295" s="122"/>
      <c r="E295" s="122"/>
      <c r="F295" s="122"/>
      <c r="G295" s="123"/>
      <c r="H295" s="124" t="str">
        <f>IF(B294="","",VLOOKUP(B294,名簿掲載情報!A:M,5))</f>
        <v>槙原　岩春</v>
      </c>
      <c r="I295" s="124"/>
      <c r="J295" s="124"/>
      <c r="K295" s="124"/>
      <c r="L295" s="124"/>
      <c r="M295" s="124"/>
      <c r="N295" s="124"/>
      <c r="O295" s="124"/>
      <c r="P295" s="124"/>
      <c r="Q295" s="124"/>
      <c r="R295" s="124"/>
      <c r="S295" s="124"/>
      <c r="T295" s="124"/>
      <c r="U295" s="125" t="s">
        <v>64</v>
      </c>
      <c r="V295" s="125"/>
      <c r="W295" s="125"/>
      <c r="X295" s="125"/>
      <c r="Y295" s="125"/>
      <c r="Z295" s="124" t="str">
        <f>IF(B294="","",CONCATENATE(VLOOKUP(B294,名簿掲載情報!A:M,11),"　",VLOOKUP(B294,名簿掲載情報!A:M,12)))</f>
        <v>1級建築士　大臣登録　
第　211445　号</v>
      </c>
      <c r="AA295" s="124"/>
      <c r="AB295" s="124"/>
      <c r="AC295" s="124"/>
      <c r="AD295" s="124"/>
      <c r="AE295" s="124"/>
      <c r="AF295" s="124"/>
      <c r="AG295" s="124"/>
      <c r="AH295" s="124"/>
      <c r="AI295" s="124"/>
      <c r="AJ295" s="124"/>
      <c r="AK295" s="124"/>
      <c r="AL295" s="124"/>
    </row>
    <row r="296" spans="2:38" ht="30" customHeight="1" x14ac:dyDescent="0.2">
      <c r="B296" s="138"/>
      <c r="C296" s="141" t="s">
        <v>764</v>
      </c>
      <c r="D296" s="142"/>
      <c r="E296" s="125" t="s">
        <v>765</v>
      </c>
      <c r="F296" s="125"/>
      <c r="G296" s="125"/>
      <c r="H296" s="148" t="str">
        <f>IF(B294="","",VLOOKUP(B294,名簿掲載情報!A:M,6))</f>
        <v>槙原建設株式会社一級建築士事務所</v>
      </c>
      <c r="I296" s="148"/>
      <c r="J296" s="148"/>
      <c r="K296" s="148"/>
      <c r="L296" s="148"/>
      <c r="M296" s="148"/>
      <c r="N296" s="148"/>
      <c r="O296" s="148"/>
      <c r="P296" s="148"/>
      <c r="Q296" s="148"/>
      <c r="R296" s="148"/>
      <c r="S296" s="148"/>
      <c r="T296" s="148"/>
      <c r="U296" s="125" t="s">
        <v>766</v>
      </c>
      <c r="V296" s="125"/>
      <c r="W296" s="125"/>
      <c r="X296" s="125"/>
      <c r="Y296" s="125"/>
      <c r="Z296" s="148" t="str">
        <f>IF(B294="","",VLOOKUP(B294,名簿掲載情報!A:M,7))</f>
        <v>府中市高木町1575</v>
      </c>
      <c r="AA296" s="148"/>
      <c r="AB296" s="148"/>
      <c r="AC296" s="148"/>
      <c r="AD296" s="148"/>
      <c r="AE296" s="148"/>
      <c r="AF296" s="148"/>
      <c r="AG296" s="148"/>
      <c r="AH296" s="148"/>
      <c r="AI296" s="148"/>
      <c r="AJ296" s="148"/>
      <c r="AK296" s="148"/>
      <c r="AL296" s="148"/>
    </row>
    <row r="297" spans="2:38" ht="15" customHeight="1" x14ac:dyDescent="0.2">
      <c r="B297" s="138"/>
      <c r="C297" s="143"/>
      <c r="D297" s="144"/>
      <c r="E297" s="149" t="s">
        <v>767</v>
      </c>
      <c r="F297" s="150"/>
      <c r="G297" s="151"/>
      <c r="H297" s="158" t="s">
        <v>768</v>
      </c>
      <c r="I297" s="159"/>
      <c r="J297" s="159"/>
      <c r="K297" s="159"/>
      <c r="L297" s="160"/>
      <c r="M297" s="161" t="str">
        <f>IF(B294="","",VLOOKUP(B294,名簿掲載情報!A:M,8))</f>
        <v>（0847）45-5250</v>
      </c>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3"/>
    </row>
    <row r="298" spans="2:38" ht="15" customHeight="1" x14ac:dyDescent="0.2">
      <c r="B298" s="138"/>
      <c r="C298" s="143"/>
      <c r="D298" s="144"/>
      <c r="E298" s="152"/>
      <c r="F298" s="153"/>
      <c r="G298" s="154"/>
      <c r="H298" s="164" t="s">
        <v>769</v>
      </c>
      <c r="I298" s="165"/>
      <c r="J298" s="165"/>
      <c r="K298" s="165"/>
      <c r="L298" s="166"/>
      <c r="M298" s="126" t="str">
        <f>IF(B294="","",VLOOKUP(B294,名簿掲載情報!A:M,9))</f>
        <v>（0847）45-5650</v>
      </c>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8"/>
    </row>
    <row r="299" spans="2:38" ht="15" customHeight="1" x14ac:dyDescent="0.2">
      <c r="B299" s="138"/>
      <c r="C299" s="145"/>
      <c r="D299" s="146"/>
      <c r="E299" s="155"/>
      <c r="F299" s="156"/>
      <c r="G299" s="157"/>
      <c r="H299" s="129" t="s">
        <v>770</v>
      </c>
      <c r="I299" s="130"/>
      <c r="J299" s="130"/>
      <c r="K299" s="130"/>
      <c r="L299" s="130"/>
      <c r="M299" s="131" t="str">
        <f>IF(B294="","",VLOOKUP(B294,名簿掲載情報!A:M,10))</f>
        <v>makihara@fuchu.or.jp</v>
      </c>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3"/>
    </row>
    <row r="300" spans="2:38" ht="30" customHeight="1" x14ac:dyDescent="0.2">
      <c r="B300" s="139"/>
      <c r="C300" s="125" t="s">
        <v>470</v>
      </c>
      <c r="D300" s="125"/>
      <c r="E300" s="125"/>
      <c r="F300" s="125"/>
      <c r="G300" s="125"/>
      <c r="H300" s="134" t="str">
        <f>IF(B294="","",VLOOKUP(B294,名簿掲載情報!A:M,13))</f>
        <v>公益社団法人広島県建築士会</v>
      </c>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6"/>
    </row>
    <row r="301" spans="2:38" ht="30" customHeight="1" x14ac:dyDescent="0.2">
      <c r="B301" s="137">
        <f>B294+1</f>
        <v>43</v>
      </c>
      <c r="C301" s="121" t="s">
        <v>519</v>
      </c>
      <c r="D301" s="122"/>
      <c r="E301" s="122"/>
      <c r="F301" s="122"/>
      <c r="G301" s="123"/>
      <c r="H301" s="13"/>
      <c r="I301" s="13"/>
      <c r="J301" s="13"/>
      <c r="K301" s="13" t="s">
        <v>136</v>
      </c>
      <c r="L301" s="140" t="str">
        <f>IF(B301="","",VLOOKUP(B301,名簿掲載情報!A:M,4))</f>
        <v>23－139</v>
      </c>
      <c r="M301" s="140"/>
      <c r="N301" s="140"/>
      <c r="O301" s="140"/>
      <c r="P301" s="140"/>
      <c r="Q301" s="14" t="s">
        <v>137</v>
      </c>
      <c r="R301" s="13"/>
      <c r="S301" s="13"/>
      <c r="T301" s="15"/>
      <c r="U301" s="16"/>
      <c r="V301" s="16"/>
      <c r="X301" s="16"/>
      <c r="Y301" s="16"/>
      <c r="Z301" s="16"/>
      <c r="AA301" s="16"/>
      <c r="AB301" s="16"/>
      <c r="AC301" s="16"/>
      <c r="AD301" s="16"/>
      <c r="AE301" s="16"/>
      <c r="AF301" s="16"/>
      <c r="AG301" s="16"/>
      <c r="AH301" s="16"/>
      <c r="AI301" s="16"/>
      <c r="AJ301" s="16"/>
      <c r="AK301" s="16"/>
      <c r="AL301" s="16"/>
    </row>
    <row r="302" spans="2:38" ht="30" customHeight="1" x14ac:dyDescent="0.2">
      <c r="B302" s="138"/>
      <c r="C302" s="121" t="s">
        <v>61</v>
      </c>
      <c r="D302" s="122"/>
      <c r="E302" s="122"/>
      <c r="F302" s="122"/>
      <c r="G302" s="123"/>
      <c r="H302" s="124" t="str">
        <f>IF(B301="","",VLOOKUP(B301,名簿掲載情報!A:M,5))</f>
        <v>菅田　舜治</v>
      </c>
      <c r="I302" s="124"/>
      <c r="J302" s="124"/>
      <c r="K302" s="124"/>
      <c r="L302" s="124"/>
      <c r="M302" s="124"/>
      <c r="N302" s="124"/>
      <c r="O302" s="124"/>
      <c r="P302" s="124"/>
      <c r="Q302" s="124"/>
      <c r="R302" s="124"/>
      <c r="S302" s="124"/>
      <c r="T302" s="124"/>
      <c r="U302" s="125" t="s">
        <v>64</v>
      </c>
      <c r="V302" s="125"/>
      <c r="W302" s="125"/>
      <c r="X302" s="125"/>
      <c r="Y302" s="125"/>
      <c r="Z302" s="124" t="str">
        <f>IF(B301="","",CONCATENATE(VLOOKUP(B301,名簿掲載情報!A:M,11),"　",VLOOKUP(B301,名簿掲載情報!A:M,12)))</f>
        <v>2級建築士　広島県知事登録　
第　11424　号</v>
      </c>
      <c r="AA302" s="124"/>
      <c r="AB302" s="124"/>
      <c r="AC302" s="124"/>
      <c r="AD302" s="124"/>
      <c r="AE302" s="124"/>
      <c r="AF302" s="124"/>
      <c r="AG302" s="124"/>
      <c r="AH302" s="124"/>
      <c r="AI302" s="124"/>
      <c r="AJ302" s="124"/>
      <c r="AK302" s="124"/>
      <c r="AL302" s="124"/>
    </row>
    <row r="303" spans="2:38" ht="30" customHeight="1" x14ac:dyDescent="0.2">
      <c r="B303" s="138"/>
      <c r="C303" s="141" t="s">
        <v>764</v>
      </c>
      <c r="D303" s="142"/>
      <c r="E303" s="125" t="s">
        <v>765</v>
      </c>
      <c r="F303" s="125"/>
      <c r="G303" s="125"/>
      <c r="H303" s="148" t="str">
        <f>IF(B301="","",VLOOKUP(B301,名簿掲載情報!A:M,6))</f>
        <v>有限会社菅田工務店二級建築士事務所</v>
      </c>
      <c r="I303" s="148"/>
      <c r="J303" s="148"/>
      <c r="K303" s="148"/>
      <c r="L303" s="148"/>
      <c r="M303" s="148"/>
      <c r="N303" s="148"/>
      <c r="O303" s="148"/>
      <c r="P303" s="148"/>
      <c r="Q303" s="148"/>
      <c r="R303" s="148"/>
      <c r="S303" s="148"/>
      <c r="T303" s="148"/>
      <c r="U303" s="125" t="s">
        <v>766</v>
      </c>
      <c r="V303" s="125"/>
      <c r="W303" s="125"/>
      <c r="X303" s="125"/>
      <c r="Y303" s="125"/>
      <c r="Z303" s="148" t="str">
        <f>IF(B301="","",VLOOKUP(B301,名簿掲載情報!A:M,7))</f>
        <v>福山市神辺町川南492-10</v>
      </c>
      <c r="AA303" s="148"/>
      <c r="AB303" s="148"/>
      <c r="AC303" s="148"/>
      <c r="AD303" s="148"/>
      <c r="AE303" s="148"/>
      <c r="AF303" s="148"/>
      <c r="AG303" s="148"/>
      <c r="AH303" s="148"/>
      <c r="AI303" s="148"/>
      <c r="AJ303" s="148"/>
      <c r="AK303" s="148"/>
      <c r="AL303" s="148"/>
    </row>
    <row r="304" spans="2:38" ht="15" customHeight="1" x14ac:dyDescent="0.2">
      <c r="B304" s="138"/>
      <c r="C304" s="143"/>
      <c r="D304" s="144"/>
      <c r="E304" s="149" t="s">
        <v>767</v>
      </c>
      <c r="F304" s="150"/>
      <c r="G304" s="151"/>
      <c r="H304" s="158" t="s">
        <v>768</v>
      </c>
      <c r="I304" s="159"/>
      <c r="J304" s="159"/>
      <c r="K304" s="159"/>
      <c r="L304" s="160"/>
      <c r="M304" s="161" t="str">
        <f>IF(B301="","",VLOOKUP(B301,名簿掲載情報!A:M,8))</f>
        <v>（084）962-0800</v>
      </c>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3"/>
    </row>
    <row r="305" spans="2:38" ht="15" customHeight="1" x14ac:dyDescent="0.2">
      <c r="B305" s="138"/>
      <c r="C305" s="143"/>
      <c r="D305" s="144"/>
      <c r="E305" s="152"/>
      <c r="F305" s="153"/>
      <c r="G305" s="154"/>
      <c r="H305" s="164" t="s">
        <v>769</v>
      </c>
      <c r="I305" s="165"/>
      <c r="J305" s="165"/>
      <c r="K305" s="165"/>
      <c r="L305" s="166"/>
      <c r="M305" s="126" t="str">
        <f>IF(B301="","",VLOOKUP(B301,名簿掲載情報!A:M,9))</f>
        <v>（084）962-0541</v>
      </c>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8"/>
    </row>
    <row r="306" spans="2:38" ht="15" customHeight="1" x14ac:dyDescent="0.2">
      <c r="B306" s="138"/>
      <c r="C306" s="145"/>
      <c r="D306" s="146"/>
      <c r="E306" s="155"/>
      <c r="F306" s="156"/>
      <c r="G306" s="157"/>
      <c r="H306" s="129" t="s">
        <v>770</v>
      </c>
      <c r="I306" s="130"/>
      <c r="J306" s="130"/>
      <c r="K306" s="130"/>
      <c r="L306" s="130"/>
      <c r="M306" s="131" t="str">
        <f>IF(B301="","",VLOOKUP(B301,名簿掲載情報!A:M,10))</f>
        <v>sugatakoumuten@yahoo.co.jp</v>
      </c>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3"/>
    </row>
    <row r="307" spans="2:38" ht="30" customHeight="1" x14ac:dyDescent="0.2">
      <c r="B307" s="139"/>
      <c r="C307" s="125" t="s">
        <v>470</v>
      </c>
      <c r="D307" s="125"/>
      <c r="E307" s="125"/>
      <c r="F307" s="125"/>
      <c r="G307" s="125"/>
      <c r="H307" s="134" t="str">
        <f>IF(B301="","",VLOOKUP(B301,名簿掲載情報!A:M,13))</f>
        <v>一般社団法人広島県建築士事務所協会</v>
      </c>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6"/>
    </row>
    <row r="308" spans="2:38" ht="30" customHeight="1" x14ac:dyDescent="0.2">
      <c r="B308" s="137">
        <f>B301+1</f>
        <v>44</v>
      </c>
      <c r="C308" s="121" t="s">
        <v>519</v>
      </c>
      <c r="D308" s="122"/>
      <c r="E308" s="122"/>
      <c r="F308" s="122"/>
      <c r="G308" s="123"/>
      <c r="H308" s="13"/>
      <c r="I308" s="13"/>
      <c r="J308" s="13"/>
      <c r="K308" s="13" t="s">
        <v>136</v>
      </c>
      <c r="L308" s="140" t="str">
        <f>IF(B308="","",VLOOKUP(B308,名簿掲載情報!A:M,4))</f>
        <v>23－143</v>
      </c>
      <c r="M308" s="140"/>
      <c r="N308" s="140"/>
      <c r="O308" s="140"/>
      <c r="P308" s="140"/>
      <c r="Q308" s="14" t="s">
        <v>137</v>
      </c>
      <c r="R308" s="13"/>
      <c r="S308" s="13"/>
      <c r="T308" s="15"/>
      <c r="U308" s="16"/>
      <c r="V308" s="16"/>
      <c r="X308" s="16"/>
      <c r="Y308" s="16"/>
      <c r="Z308" s="16"/>
      <c r="AA308" s="16"/>
      <c r="AB308" s="16"/>
      <c r="AC308" s="16"/>
      <c r="AD308" s="16"/>
      <c r="AE308" s="16"/>
      <c r="AF308" s="16"/>
      <c r="AG308" s="16"/>
      <c r="AH308" s="16"/>
      <c r="AI308" s="16"/>
      <c r="AJ308" s="16"/>
      <c r="AK308" s="16"/>
      <c r="AL308" s="16"/>
    </row>
    <row r="309" spans="2:38" ht="30" customHeight="1" x14ac:dyDescent="0.2">
      <c r="B309" s="138"/>
      <c r="C309" s="121" t="s">
        <v>61</v>
      </c>
      <c r="D309" s="122"/>
      <c r="E309" s="122"/>
      <c r="F309" s="122"/>
      <c r="G309" s="123"/>
      <c r="H309" s="124" t="str">
        <f>IF(B308="","",VLOOKUP(B308,名簿掲載情報!A:M,5))</f>
        <v>髙橋　剛二</v>
      </c>
      <c r="I309" s="124"/>
      <c r="J309" s="124"/>
      <c r="K309" s="124"/>
      <c r="L309" s="124"/>
      <c r="M309" s="124"/>
      <c r="N309" s="124"/>
      <c r="O309" s="124"/>
      <c r="P309" s="124"/>
      <c r="Q309" s="124"/>
      <c r="R309" s="124"/>
      <c r="S309" s="124"/>
      <c r="T309" s="124"/>
      <c r="U309" s="125" t="s">
        <v>64</v>
      </c>
      <c r="V309" s="125"/>
      <c r="W309" s="125"/>
      <c r="X309" s="125"/>
      <c r="Y309" s="125"/>
      <c r="Z309" s="124" t="str">
        <f>IF(B308="","",CONCATENATE(VLOOKUP(B308,名簿掲載情報!A:M,11),"　",VLOOKUP(B308,名簿掲載情報!A:M,12)))</f>
        <v>1級建築士　大臣登録　
第　196582　号</v>
      </c>
      <c r="AA309" s="124"/>
      <c r="AB309" s="124"/>
      <c r="AC309" s="124"/>
      <c r="AD309" s="124"/>
      <c r="AE309" s="124"/>
      <c r="AF309" s="124"/>
      <c r="AG309" s="124"/>
      <c r="AH309" s="124"/>
      <c r="AI309" s="124"/>
      <c r="AJ309" s="124"/>
      <c r="AK309" s="124"/>
      <c r="AL309" s="124"/>
    </row>
    <row r="310" spans="2:38" ht="30" customHeight="1" x14ac:dyDescent="0.2">
      <c r="B310" s="138"/>
      <c r="C310" s="141" t="s">
        <v>764</v>
      </c>
      <c r="D310" s="142"/>
      <c r="E310" s="125" t="s">
        <v>765</v>
      </c>
      <c r="F310" s="125"/>
      <c r="G310" s="125"/>
      <c r="H310" s="148" t="str">
        <f>IF(B308="","",VLOOKUP(B308,名簿掲載情報!A:M,6))</f>
        <v>株式会社髙橋デザイン建築事務所</v>
      </c>
      <c r="I310" s="148"/>
      <c r="J310" s="148"/>
      <c r="K310" s="148"/>
      <c r="L310" s="148"/>
      <c r="M310" s="148"/>
      <c r="N310" s="148"/>
      <c r="O310" s="148"/>
      <c r="P310" s="148"/>
      <c r="Q310" s="148"/>
      <c r="R310" s="148"/>
      <c r="S310" s="148"/>
      <c r="T310" s="148"/>
      <c r="U310" s="125" t="s">
        <v>766</v>
      </c>
      <c r="V310" s="125"/>
      <c r="W310" s="125"/>
      <c r="X310" s="125"/>
      <c r="Y310" s="125"/>
      <c r="Z310" s="148" t="str">
        <f>IF(B308="","",VLOOKUP(B308,名簿掲載情報!A:M,7))</f>
        <v>福山市南蔵王町三丁目10番30号</v>
      </c>
      <c r="AA310" s="148"/>
      <c r="AB310" s="148"/>
      <c r="AC310" s="148"/>
      <c r="AD310" s="148"/>
      <c r="AE310" s="148"/>
      <c r="AF310" s="148"/>
      <c r="AG310" s="148"/>
      <c r="AH310" s="148"/>
      <c r="AI310" s="148"/>
      <c r="AJ310" s="148"/>
      <c r="AK310" s="148"/>
      <c r="AL310" s="148"/>
    </row>
    <row r="311" spans="2:38" ht="15" customHeight="1" x14ac:dyDescent="0.2">
      <c r="B311" s="138"/>
      <c r="C311" s="143"/>
      <c r="D311" s="144"/>
      <c r="E311" s="149" t="s">
        <v>767</v>
      </c>
      <c r="F311" s="150"/>
      <c r="G311" s="151"/>
      <c r="H311" s="158" t="s">
        <v>768</v>
      </c>
      <c r="I311" s="159"/>
      <c r="J311" s="159"/>
      <c r="K311" s="159"/>
      <c r="L311" s="160"/>
      <c r="M311" s="161" t="str">
        <f>IF(B308="","",VLOOKUP(B308,名簿掲載情報!A:M,8))</f>
        <v>（084）944-8211</v>
      </c>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3"/>
    </row>
    <row r="312" spans="2:38" ht="15" customHeight="1" x14ac:dyDescent="0.2">
      <c r="B312" s="138"/>
      <c r="C312" s="143"/>
      <c r="D312" s="144"/>
      <c r="E312" s="152"/>
      <c r="F312" s="153"/>
      <c r="G312" s="154"/>
      <c r="H312" s="164" t="s">
        <v>769</v>
      </c>
      <c r="I312" s="165"/>
      <c r="J312" s="165"/>
      <c r="K312" s="165"/>
      <c r="L312" s="166"/>
      <c r="M312" s="126" t="str">
        <f>IF(B308="","",VLOOKUP(B308,名簿掲載情報!A:M,9))</f>
        <v>（084）944-8212</v>
      </c>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8"/>
    </row>
    <row r="313" spans="2:38" ht="15" customHeight="1" x14ac:dyDescent="0.2">
      <c r="B313" s="138"/>
      <c r="C313" s="145"/>
      <c r="D313" s="146"/>
      <c r="E313" s="155"/>
      <c r="F313" s="156"/>
      <c r="G313" s="157"/>
      <c r="H313" s="129" t="s">
        <v>770</v>
      </c>
      <c r="I313" s="130"/>
      <c r="J313" s="130"/>
      <c r="K313" s="130"/>
      <c r="L313" s="130"/>
      <c r="M313" s="131" t="str">
        <f>IF(B308="","",VLOOKUP(B308,名簿掲載情報!A:M,10))</f>
        <v>gou@tdkj.jp</v>
      </c>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2"/>
      <c r="AL313" s="133"/>
    </row>
    <row r="314" spans="2:38" ht="30" customHeight="1" x14ac:dyDescent="0.2">
      <c r="B314" s="139"/>
      <c r="C314" s="125" t="s">
        <v>470</v>
      </c>
      <c r="D314" s="125"/>
      <c r="E314" s="125"/>
      <c r="F314" s="125"/>
      <c r="G314" s="125"/>
      <c r="H314" s="134" t="str">
        <f>IF(B308="","",VLOOKUP(B308,名簿掲載情報!A:M,13))</f>
        <v>一般社団法人広島県建築士事務所協会</v>
      </c>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6"/>
    </row>
    <row r="315" spans="2:38" ht="30" customHeight="1" x14ac:dyDescent="0.2">
      <c r="B315" s="137">
        <f>B308+1</f>
        <v>45</v>
      </c>
      <c r="C315" s="121" t="s">
        <v>519</v>
      </c>
      <c r="D315" s="122"/>
      <c r="E315" s="122"/>
      <c r="F315" s="122"/>
      <c r="G315" s="123"/>
      <c r="H315" s="13"/>
      <c r="I315" s="13"/>
      <c r="J315" s="13"/>
      <c r="K315" s="13" t="s">
        <v>136</v>
      </c>
      <c r="L315" s="140" t="str">
        <f>IF(B315="","",VLOOKUP(B315,名簿掲載情報!A:M,4))</f>
        <v>23－144</v>
      </c>
      <c r="M315" s="140"/>
      <c r="N315" s="140"/>
      <c r="O315" s="140"/>
      <c r="P315" s="140"/>
      <c r="Q315" s="14" t="s">
        <v>137</v>
      </c>
      <c r="R315" s="13"/>
      <c r="S315" s="13"/>
      <c r="T315" s="15"/>
      <c r="U315" s="16"/>
      <c r="V315" s="16"/>
      <c r="X315" s="16"/>
      <c r="Y315" s="16"/>
      <c r="Z315" s="16"/>
      <c r="AA315" s="16"/>
      <c r="AB315" s="16"/>
      <c r="AC315" s="16"/>
      <c r="AD315" s="16"/>
      <c r="AE315" s="16"/>
      <c r="AF315" s="16"/>
      <c r="AG315" s="16"/>
      <c r="AH315" s="16"/>
      <c r="AI315" s="16"/>
      <c r="AJ315" s="16"/>
      <c r="AK315" s="16"/>
      <c r="AL315" s="16"/>
    </row>
    <row r="316" spans="2:38" ht="30" customHeight="1" x14ac:dyDescent="0.2">
      <c r="B316" s="138"/>
      <c r="C316" s="121" t="s">
        <v>61</v>
      </c>
      <c r="D316" s="122"/>
      <c r="E316" s="122"/>
      <c r="F316" s="122"/>
      <c r="G316" s="123"/>
      <c r="H316" s="124" t="str">
        <f>IF(B315="","",VLOOKUP(B315,名簿掲載情報!A:M,5))</f>
        <v>山本　篤</v>
      </c>
      <c r="I316" s="124"/>
      <c r="J316" s="124"/>
      <c r="K316" s="124"/>
      <c r="L316" s="124"/>
      <c r="M316" s="124"/>
      <c r="N316" s="124"/>
      <c r="O316" s="124"/>
      <c r="P316" s="124"/>
      <c r="Q316" s="124"/>
      <c r="R316" s="124"/>
      <c r="S316" s="124"/>
      <c r="T316" s="124"/>
      <c r="U316" s="125" t="s">
        <v>64</v>
      </c>
      <c r="V316" s="125"/>
      <c r="W316" s="125"/>
      <c r="X316" s="125"/>
      <c r="Y316" s="125"/>
      <c r="Z316" s="124" t="str">
        <f>IF(B315="","",CONCATENATE(VLOOKUP(B315,名簿掲載情報!A:M,11),"　",VLOOKUP(B315,名簿掲載情報!A:M,12)))</f>
        <v>1級建築士　大臣登録　
第　157713　号</v>
      </c>
      <c r="AA316" s="124"/>
      <c r="AB316" s="124"/>
      <c r="AC316" s="124"/>
      <c r="AD316" s="124"/>
      <c r="AE316" s="124"/>
      <c r="AF316" s="124"/>
      <c r="AG316" s="124"/>
      <c r="AH316" s="124"/>
      <c r="AI316" s="124"/>
      <c r="AJ316" s="124"/>
      <c r="AK316" s="124"/>
      <c r="AL316" s="124"/>
    </row>
    <row r="317" spans="2:38" ht="30" customHeight="1" x14ac:dyDescent="0.2">
      <c r="B317" s="138"/>
      <c r="C317" s="141" t="s">
        <v>764</v>
      </c>
      <c r="D317" s="142"/>
      <c r="E317" s="125" t="s">
        <v>765</v>
      </c>
      <c r="F317" s="125"/>
      <c r="G317" s="125"/>
      <c r="H317" s="148" t="str">
        <f>IF(B315="","",VLOOKUP(B315,名簿掲載情報!A:M,6))</f>
        <v>BSD山本一級建築士事務所</v>
      </c>
      <c r="I317" s="148"/>
      <c r="J317" s="148"/>
      <c r="K317" s="148"/>
      <c r="L317" s="148"/>
      <c r="M317" s="148"/>
      <c r="N317" s="148"/>
      <c r="O317" s="148"/>
      <c r="P317" s="148"/>
      <c r="Q317" s="148"/>
      <c r="R317" s="148"/>
      <c r="S317" s="148"/>
      <c r="T317" s="148"/>
      <c r="U317" s="125" t="s">
        <v>766</v>
      </c>
      <c r="V317" s="125"/>
      <c r="W317" s="125"/>
      <c r="X317" s="125"/>
      <c r="Y317" s="125"/>
      <c r="Z317" s="148" t="str">
        <f>IF(B315="","",VLOOKUP(B315,名簿掲載情報!A:M,7))</f>
        <v>福山市松永町五丁目15-16</v>
      </c>
      <c r="AA317" s="148"/>
      <c r="AB317" s="148"/>
      <c r="AC317" s="148"/>
      <c r="AD317" s="148"/>
      <c r="AE317" s="148"/>
      <c r="AF317" s="148"/>
      <c r="AG317" s="148"/>
      <c r="AH317" s="148"/>
      <c r="AI317" s="148"/>
      <c r="AJ317" s="148"/>
      <c r="AK317" s="148"/>
      <c r="AL317" s="148"/>
    </row>
    <row r="318" spans="2:38" ht="15" customHeight="1" x14ac:dyDescent="0.2">
      <c r="B318" s="138"/>
      <c r="C318" s="143"/>
      <c r="D318" s="144"/>
      <c r="E318" s="149" t="s">
        <v>767</v>
      </c>
      <c r="F318" s="150"/>
      <c r="G318" s="151"/>
      <c r="H318" s="158" t="s">
        <v>768</v>
      </c>
      <c r="I318" s="159"/>
      <c r="J318" s="159"/>
      <c r="K318" s="159"/>
      <c r="L318" s="160"/>
      <c r="M318" s="161" t="str">
        <f>IF(B315="","",VLOOKUP(B315,名簿掲載情報!A:M,8))</f>
        <v>（084）933-4833</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3"/>
    </row>
    <row r="319" spans="2:38" ht="15" customHeight="1" x14ac:dyDescent="0.2">
      <c r="B319" s="138"/>
      <c r="C319" s="143"/>
      <c r="D319" s="144"/>
      <c r="E319" s="152"/>
      <c r="F319" s="153"/>
      <c r="G319" s="154"/>
      <c r="H319" s="164" t="s">
        <v>769</v>
      </c>
      <c r="I319" s="165"/>
      <c r="J319" s="165"/>
      <c r="K319" s="165"/>
      <c r="L319" s="166"/>
      <c r="M319" s="126" t="str">
        <f>IF(B315="","",VLOOKUP(B315,名簿掲載情報!A:M,9))</f>
        <v>（084）933-4833</v>
      </c>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8"/>
    </row>
    <row r="320" spans="2:38" ht="15" customHeight="1" x14ac:dyDescent="0.2">
      <c r="B320" s="138"/>
      <c r="C320" s="145"/>
      <c r="D320" s="146"/>
      <c r="E320" s="155"/>
      <c r="F320" s="156"/>
      <c r="G320" s="157"/>
      <c r="H320" s="129" t="s">
        <v>770</v>
      </c>
      <c r="I320" s="130"/>
      <c r="J320" s="130"/>
      <c r="K320" s="130"/>
      <c r="L320" s="130"/>
      <c r="M320" s="131" t="str">
        <f>IF(B315="","",VLOOKUP(B315,名簿掲載情報!A:M,10))</f>
        <v>a.y@cyber.ocn.ne.jp</v>
      </c>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2"/>
      <c r="AL320" s="133"/>
    </row>
    <row r="321" spans="2:38" ht="30" customHeight="1" x14ac:dyDescent="0.2">
      <c r="B321" s="139"/>
      <c r="C321" s="125" t="s">
        <v>470</v>
      </c>
      <c r="D321" s="125"/>
      <c r="E321" s="125"/>
      <c r="F321" s="125"/>
      <c r="G321" s="125"/>
      <c r="H321" s="134" t="str">
        <f>IF(B315="","",VLOOKUP(B315,名簿掲載情報!A:M,13))</f>
        <v>一般社団法人広島県建築士事務所協会</v>
      </c>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5"/>
      <c r="AL321" s="136"/>
    </row>
    <row r="322" spans="2:38" ht="30" customHeight="1" x14ac:dyDescent="0.2">
      <c r="B322" s="137">
        <f>B315+1</f>
        <v>46</v>
      </c>
      <c r="C322" s="121" t="s">
        <v>519</v>
      </c>
      <c r="D322" s="122"/>
      <c r="E322" s="122"/>
      <c r="F322" s="122"/>
      <c r="G322" s="123"/>
      <c r="H322" s="13"/>
      <c r="I322" s="13"/>
      <c r="J322" s="13"/>
      <c r="K322" s="13" t="s">
        <v>136</v>
      </c>
      <c r="L322" s="140" t="str">
        <f>IF(B322="","",VLOOKUP(B322,名簿掲載情報!A:M,4))</f>
        <v>23－145</v>
      </c>
      <c r="M322" s="140"/>
      <c r="N322" s="140"/>
      <c r="O322" s="140"/>
      <c r="P322" s="140"/>
      <c r="Q322" s="14" t="s">
        <v>137</v>
      </c>
      <c r="R322" s="13"/>
      <c r="S322" s="13"/>
      <c r="T322" s="15"/>
      <c r="U322" s="16"/>
      <c r="V322" s="16"/>
      <c r="X322" s="16"/>
      <c r="Y322" s="16"/>
      <c r="Z322" s="16"/>
      <c r="AA322" s="16"/>
      <c r="AB322" s="16"/>
      <c r="AC322" s="16"/>
      <c r="AD322" s="16"/>
      <c r="AE322" s="16"/>
      <c r="AF322" s="16"/>
      <c r="AG322" s="16"/>
      <c r="AH322" s="16"/>
      <c r="AI322" s="16"/>
      <c r="AJ322" s="16"/>
      <c r="AK322" s="16"/>
      <c r="AL322" s="16"/>
    </row>
    <row r="323" spans="2:38" ht="30" customHeight="1" x14ac:dyDescent="0.2">
      <c r="B323" s="138"/>
      <c r="C323" s="121" t="s">
        <v>61</v>
      </c>
      <c r="D323" s="122"/>
      <c r="E323" s="122"/>
      <c r="F323" s="122"/>
      <c r="G323" s="123"/>
      <c r="H323" s="124" t="str">
        <f>IF(B322="","",VLOOKUP(B322,名簿掲載情報!A:M,5))</f>
        <v>伊藤　真也</v>
      </c>
      <c r="I323" s="124"/>
      <c r="J323" s="124"/>
      <c r="K323" s="124"/>
      <c r="L323" s="124"/>
      <c r="M323" s="124"/>
      <c r="N323" s="124"/>
      <c r="O323" s="124"/>
      <c r="P323" s="124"/>
      <c r="Q323" s="124"/>
      <c r="R323" s="124"/>
      <c r="S323" s="124"/>
      <c r="T323" s="124"/>
      <c r="U323" s="125" t="s">
        <v>64</v>
      </c>
      <c r="V323" s="125"/>
      <c r="W323" s="125"/>
      <c r="X323" s="125"/>
      <c r="Y323" s="125"/>
      <c r="Z323" s="124" t="str">
        <f>IF(B322="","",CONCATENATE(VLOOKUP(B322,名簿掲載情報!A:M,11),"　",VLOOKUP(B322,名簿掲載情報!A:M,12)))</f>
        <v>2級建築士　広島県知事登録　
第　16440　号</v>
      </c>
      <c r="AA323" s="124"/>
      <c r="AB323" s="124"/>
      <c r="AC323" s="124"/>
      <c r="AD323" s="124"/>
      <c r="AE323" s="124"/>
      <c r="AF323" s="124"/>
      <c r="AG323" s="124"/>
      <c r="AH323" s="124"/>
      <c r="AI323" s="124"/>
      <c r="AJ323" s="124"/>
      <c r="AK323" s="124"/>
      <c r="AL323" s="124"/>
    </row>
    <row r="324" spans="2:38" ht="30" customHeight="1" x14ac:dyDescent="0.2">
      <c r="B324" s="138"/>
      <c r="C324" s="141" t="s">
        <v>764</v>
      </c>
      <c r="D324" s="142"/>
      <c r="E324" s="125" t="s">
        <v>765</v>
      </c>
      <c r="F324" s="125"/>
      <c r="G324" s="125"/>
      <c r="H324" s="148" t="str">
        <f>IF(B322="","",VLOOKUP(B322,名簿掲載情報!A:M,6))</f>
        <v>輝洋建設株式会社一級建築士事務所</v>
      </c>
      <c r="I324" s="148"/>
      <c r="J324" s="148"/>
      <c r="K324" s="148"/>
      <c r="L324" s="148"/>
      <c r="M324" s="148"/>
      <c r="N324" s="148"/>
      <c r="O324" s="148"/>
      <c r="P324" s="148"/>
      <c r="Q324" s="148"/>
      <c r="R324" s="148"/>
      <c r="S324" s="148"/>
      <c r="T324" s="148"/>
      <c r="U324" s="125" t="s">
        <v>766</v>
      </c>
      <c r="V324" s="125"/>
      <c r="W324" s="125"/>
      <c r="X324" s="125"/>
      <c r="Y324" s="125"/>
      <c r="Z324" s="148" t="str">
        <f>IF(B322="","",VLOOKUP(B322,名簿掲載情報!A:M,7))</f>
        <v>福山市西新涯町二丁目6番19号</v>
      </c>
      <c r="AA324" s="148"/>
      <c r="AB324" s="148"/>
      <c r="AC324" s="148"/>
      <c r="AD324" s="148"/>
      <c r="AE324" s="148"/>
      <c r="AF324" s="148"/>
      <c r="AG324" s="148"/>
      <c r="AH324" s="148"/>
      <c r="AI324" s="148"/>
      <c r="AJ324" s="148"/>
      <c r="AK324" s="148"/>
      <c r="AL324" s="148"/>
    </row>
    <row r="325" spans="2:38" ht="15" customHeight="1" x14ac:dyDescent="0.2">
      <c r="B325" s="138"/>
      <c r="C325" s="143"/>
      <c r="D325" s="144"/>
      <c r="E325" s="149" t="s">
        <v>767</v>
      </c>
      <c r="F325" s="150"/>
      <c r="G325" s="151"/>
      <c r="H325" s="158" t="s">
        <v>768</v>
      </c>
      <c r="I325" s="159"/>
      <c r="J325" s="159"/>
      <c r="K325" s="159"/>
      <c r="L325" s="160"/>
      <c r="M325" s="161" t="str">
        <f>IF(B322="","",VLOOKUP(B322,名簿掲載情報!A:M,8))</f>
        <v>（084）954-6336</v>
      </c>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3"/>
    </row>
    <row r="326" spans="2:38" ht="15" customHeight="1" x14ac:dyDescent="0.2">
      <c r="B326" s="138"/>
      <c r="C326" s="143"/>
      <c r="D326" s="144"/>
      <c r="E326" s="152"/>
      <c r="F326" s="153"/>
      <c r="G326" s="154"/>
      <c r="H326" s="164" t="s">
        <v>769</v>
      </c>
      <c r="I326" s="165"/>
      <c r="J326" s="165"/>
      <c r="K326" s="165"/>
      <c r="L326" s="166"/>
      <c r="M326" s="126" t="str">
        <f>IF(B322="","",VLOOKUP(B322,名簿掲載情報!A:M,9))</f>
        <v>（084）954-7176</v>
      </c>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8"/>
    </row>
    <row r="327" spans="2:38" ht="15" customHeight="1" x14ac:dyDescent="0.2">
      <c r="B327" s="138"/>
      <c r="C327" s="145"/>
      <c r="D327" s="146"/>
      <c r="E327" s="155"/>
      <c r="F327" s="156"/>
      <c r="G327" s="157"/>
      <c r="H327" s="129" t="s">
        <v>770</v>
      </c>
      <c r="I327" s="130"/>
      <c r="J327" s="130"/>
      <c r="K327" s="130"/>
      <c r="L327" s="130"/>
      <c r="M327" s="131" t="str">
        <f>IF(B322="","",VLOOKUP(B322,名簿掲載情報!A:M,10))</f>
        <v>shinya@kiyou-k.com</v>
      </c>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2"/>
      <c r="AL327" s="133"/>
    </row>
    <row r="328" spans="2:38" ht="30" customHeight="1" x14ac:dyDescent="0.2">
      <c r="B328" s="139"/>
      <c r="C328" s="125" t="s">
        <v>470</v>
      </c>
      <c r="D328" s="125"/>
      <c r="E328" s="125"/>
      <c r="F328" s="125"/>
      <c r="G328" s="125"/>
      <c r="H328" s="134" t="str">
        <f>IF(B322="","",VLOOKUP(B322,名簿掲載情報!A:M,13))</f>
        <v>一般社団法人広島県建築士事務所協会</v>
      </c>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5"/>
      <c r="AL328" s="136"/>
    </row>
    <row r="329" spans="2:38" ht="30" customHeight="1" x14ac:dyDescent="0.2">
      <c r="B329" s="137">
        <f>B322+1</f>
        <v>47</v>
      </c>
      <c r="C329" s="121" t="s">
        <v>519</v>
      </c>
      <c r="D329" s="122"/>
      <c r="E329" s="122"/>
      <c r="F329" s="122"/>
      <c r="G329" s="123"/>
      <c r="H329" s="13"/>
      <c r="I329" s="13"/>
      <c r="J329" s="13"/>
      <c r="K329" s="13" t="s">
        <v>136</v>
      </c>
      <c r="L329" s="140" t="str">
        <f>IF(B329="","",VLOOKUP(B329,名簿掲載情報!A:M,4))</f>
        <v>23－150</v>
      </c>
      <c r="M329" s="140"/>
      <c r="N329" s="140"/>
      <c r="O329" s="140"/>
      <c r="P329" s="140"/>
      <c r="Q329" s="14" t="s">
        <v>137</v>
      </c>
      <c r="R329" s="13"/>
      <c r="S329" s="13"/>
      <c r="T329" s="15"/>
      <c r="U329" s="16"/>
      <c r="V329" s="16"/>
      <c r="X329" s="16"/>
      <c r="Y329" s="16"/>
      <c r="Z329" s="16"/>
      <c r="AA329" s="16"/>
      <c r="AB329" s="16"/>
      <c r="AC329" s="16"/>
      <c r="AD329" s="16"/>
      <c r="AE329" s="16"/>
      <c r="AF329" s="16"/>
      <c r="AG329" s="16"/>
      <c r="AH329" s="16"/>
      <c r="AI329" s="16"/>
      <c r="AJ329" s="16"/>
      <c r="AK329" s="16"/>
      <c r="AL329" s="16"/>
    </row>
    <row r="330" spans="2:38" ht="30" customHeight="1" x14ac:dyDescent="0.2">
      <c r="B330" s="138"/>
      <c r="C330" s="121" t="s">
        <v>61</v>
      </c>
      <c r="D330" s="122"/>
      <c r="E330" s="122"/>
      <c r="F330" s="122"/>
      <c r="G330" s="123"/>
      <c r="H330" s="124" t="str">
        <f>IF(B329="","",VLOOKUP(B329,名簿掲載情報!A:M,5))</f>
        <v>亀山　哲</v>
      </c>
      <c r="I330" s="124"/>
      <c r="J330" s="124"/>
      <c r="K330" s="124"/>
      <c r="L330" s="124"/>
      <c r="M330" s="124"/>
      <c r="N330" s="124"/>
      <c r="O330" s="124"/>
      <c r="P330" s="124"/>
      <c r="Q330" s="124"/>
      <c r="R330" s="124"/>
      <c r="S330" s="124"/>
      <c r="T330" s="124"/>
      <c r="U330" s="125" t="s">
        <v>64</v>
      </c>
      <c r="V330" s="125"/>
      <c r="W330" s="125"/>
      <c r="X330" s="125"/>
      <c r="Y330" s="125"/>
      <c r="Z330" s="124" t="str">
        <f>IF(B329="","",CONCATENATE(VLOOKUP(B329,名簿掲載情報!A:M,11),"　",VLOOKUP(B329,名簿掲載情報!A:M,12)))</f>
        <v>1級建築士　広島県知事登録　
第　323435　号</v>
      </c>
      <c r="AA330" s="124"/>
      <c r="AB330" s="124"/>
      <c r="AC330" s="124"/>
      <c r="AD330" s="124"/>
      <c r="AE330" s="124"/>
      <c r="AF330" s="124"/>
      <c r="AG330" s="124"/>
      <c r="AH330" s="124"/>
      <c r="AI330" s="124"/>
      <c r="AJ330" s="124"/>
      <c r="AK330" s="124"/>
      <c r="AL330" s="124"/>
    </row>
    <row r="331" spans="2:38" ht="30" customHeight="1" x14ac:dyDescent="0.2">
      <c r="B331" s="138"/>
      <c r="C331" s="141" t="s">
        <v>764</v>
      </c>
      <c r="D331" s="142"/>
      <c r="E331" s="125" t="s">
        <v>765</v>
      </c>
      <c r="F331" s="125"/>
      <c r="G331" s="125"/>
      <c r="H331" s="148" t="str">
        <f>IF(B329="","",VLOOKUP(B329,名簿掲載情報!A:M,6))</f>
        <v>株式会社武田組設計部</v>
      </c>
      <c r="I331" s="148"/>
      <c r="J331" s="148"/>
      <c r="K331" s="148"/>
      <c r="L331" s="148"/>
      <c r="M331" s="148"/>
      <c r="N331" s="148"/>
      <c r="O331" s="148"/>
      <c r="P331" s="148"/>
      <c r="Q331" s="148"/>
      <c r="R331" s="148"/>
      <c r="S331" s="148"/>
      <c r="T331" s="148"/>
      <c r="U331" s="125" t="s">
        <v>766</v>
      </c>
      <c r="V331" s="125"/>
      <c r="W331" s="125"/>
      <c r="X331" s="125"/>
      <c r="Y331" s="125"/>
      <c r="Z331" s="148" t="str">
        <f>IF(B329="","",VLOOKUP(B329,名簿掲載情報!A:M,7))</f>
        <v>福山市三吉町五丁目7番24号</v>
      </c>
      <c r="AA331" s="148"/>
      <c r="AB331" s="148"/>
      <c r="AC331" s="148"/>
      <c r="AD331" s="148"/>
      <c r="AE331" s="148"/>
      <c r="AF331" s="148"/>
      <c r="AG331" s="148"/>
      <c r="AH331" s="148"/>
      <c r="AI331" s="148"/>
      <c r="AJ331" s="148"/>
      <c r="AK331" s="148"/>
      <c r="AL331" s="148"/>
    </row>
    <row r="332" spans="2:38" ht="15" customHeight="1" x14ac:dyDescent="0.2">
      <c r="B332" s="138"/>
      <c r="C332" s="143"/>
      <c r="D332" s="144"/>
      <c r="E332" s="149" t="s">
        <v>767</v>
      </c>
      <c r="F332" s="150"/>
      <c r="G332" s="151"/>
      <c r="H332" s="158" t="s">
        <v>768</v>
      </c>
      <c r="I332" s="159"/>
      <c r="J332" s="159"/>
      <c r="K332" s="159"/>
      <c r="L332" s="160"/>
      <c r="M332" s="161" t="str">
        <f>IF(B329="","",VLOOKUP(B329,名簿掲載情報!A:M,8))</f>
        <v>（084）932-3300</v>
      </c>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3"/>
    </row>
    <row r="333" spans="2:38" ht="15" customHeight="1" x14ac:dyDescent="0.2">
      <c r="B333" s="138"/>
      <c r="C333" s="143"/>
      <c r="D333" s="144"/>
      <c r="E333" s="152"/>
      <c r="F333" s="153"/>
      <c r="G333" s="154"/>
      <c r="H333" s="164" t="s">
        <v>769</v>
      </c>
      <c r="I333" s="165"/>
      <c r="J333" s="165"/>
      <c r="K333" s="165"/>
      <c r="L333" s="166"/>
      <c r="M333" s="126" t="str">
        <f>IF(B329="","",VLOOKUP(B329,名簿掲載情報!A:M,9))</f>
        <v>（084）922-2464</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8"/>
    </row>
    <row r="334" spans="2:38" ht="15" customHeight="1" x14ac:dyDescent="0.2">
      <c r="B334" s="138"/>
      <c r="C334" s="145"/>
      <c r="D334" s="146"/>
      <c r="E334" s="155"/>
      <c r="F334" s="156"/>
      <c r="G334" s="157"/>
      <c r="H334" s="129" t="s">
        <v>770</v>
      </c>
      <c r="I334" s="130"/>
      <c r="J334" s="130"/>
      <c r="K334" s="130"/>
      <c r="L334" s="130"/>
      <c r="M334" s="131" t="str">
        <f>IF(B329="","",VLOOKUP(B329,名簿掲載情報!A:M,10))</f>
        <v>t.kameyama@takeda-g.co.jp</v>
      </c>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2"/>
      <c r="AL334" s="133"/>
    </row>
    <row r="335" spans="2:38" ht="30" customHeight="1" x14ac:dyDescent="0.2">
      <c r="B335" s="139"/>
      <c r="C335" s="125" t="s">
        <v>470</v>
      </c>
      <c r="D335" s="125"/>
      <c r="E335" s="125"/>
      <c r="F335" s="125"/>
      <c r="G335" s="125"/>
      <c r="H335" s="134" t="str">
        <f>IF(B329="","",VLOOKUP(B329,名簿掲載情報!A:M,13))</f>
        <v>公益社団法人広島県建築士会</v>
      </c>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5"/>
      <c r="AL335" s="136"/>
    </row>
    <row r="336" spans="2:38" ht="30" customHeight="1" x14ac:dyDescent="0.2">
      <c r="B336" s="137">
        <f>B329+1</f>
        <v>48</v>
      </c>
      <c r="C336" s="121" t="s">
        <v>519</v>
      </c>
      <c r="D336" s="122"/>
      <c r="E336" s="122"/>
      <c r="F336" s="122"/>
      <c r="G336" s="123"/>
      <c r="H336" s="13"/>
      <c r="I336" s="13"/>
      <c r="J336" s="13"/>
      <c r="K336" s="13" t="s">
        <v>136</v>
      </c>
      <c r="L336" s="140" t="str">
        <f>IF(B336="","",VLOOKUP(B336,名簿掲載情報!A:M,4))</f>
        <v>23－161</v>
      </c>
      <c r="M336" s="140"/>
      <c r="N336" s="140"/>
      <c r="O336" s="140"/>
      <c r="P336" s="140"/>
      <c r="Q336" s="14" t="s">
        <v>137</v>
      </c>
      <c r="R336" s="13"/>
      <c r="S336" s="13"/>
      <c r="T336" s="15"/>
      <c r="U336" s="16"/>
      <c r="V336" s="16"/>
      <c r="X336" s="16"/>
      <c r="Y336" s="16"/>
      <c r="Z336" s="16"/>
      <c r="AA336" s="16"/>
      <c r="AB336" s="16"/>
      <c r="AC336" s="16"/>
      <c r="AD336" s="16"/>
      <c r="AE336" s="16"/>
      <c r="AF336" s="16"/>
      <c r="AG336" s="16"/>
      <c r="AH336" s="16"/>
      <c r="AI336" s="16"/>
      <c r="AJ336" s="16"/>
      <c r="AK336" s="16"/>
      <c r="AL336" s="16"/>
    </row>
    <row r="337" spans="2:38" ht="30" customHeight="1" x14ac:dyDescent="0.2">
      <c r="B337" s="138"/>
      <c r="C337" s="121" t="s">
        <v>61</v>
      </c>
      <c r="D337" s="122"/>
      <c r="E337" s="122"/>
      <c r="F337" s="122"/>
      <c r="G337" s="123"/>
      <c r="H337" s="124" t="str">
        <f>IF(B336="","",VLOOKUP(B336,名簿掲載情報!A:M,5))</f>
        <v>要福地　広和</v>
      </c>
      <c r="I337" s="124"/>
      <c r="J337" s="124"/>
      <c r="K337" s="124"/>
      <c r="L337" s="124"/>
      <c r="M337" s="124"/>
      <c r="N337" s="124"/>
      <c r="O337" s="124"/>
      <c r="P337" s="124"/>
      <c r="Q337" s="124"/>
      <c r="R337" s="124"/>
      <c r="S337" s="124"/>
      <c r="T337" s="124"/>
      <c r="U337" s="125" t="s">
        <v>64</v>
      </c>
      <c r="V337" s="125"/>
      <c r="W337" s="125"/>
      <c r="X337" s="125"/>
      <c r="Y337" s="125"/>
      <c r="Z337" s="124" t="str">
        <f>IF(B336="","",CONCATENATE(VLOOKUP(B336,名簿掲載情報!A:M,11),"　",VLOOKUP(B336,名簿掲載情報!A:M,12)))</f>
        <v>2級建築士　広島県知事登録　
第　15544　号</v>
      </c>
      <c r="AA337" s="124"/>
      <c r="AB337" s="124"/>
      <c r="AC337" s="124"/>
      <c r="AD337" s="124"/>
      <c r="AE337" s="124"/>
      <c r="AF337" s="124"/>
      <c r="AG337" s="124"/>
      <c r="AH337" s="124"/>
      <c r="AI337" s="124"/>
      <c r="AJ337" s="124"/>
      <c r="AK337" s="124"/>
      <c r="AL337" s="124"/>
    </row>
    <row r="338" spans="2:38" ht="30" customHeight="1" x14ac:dyDescent="0.2">
      <c r="B338" s="138"/>
      <c r="C338" s="141" t="s">
        <v>764</v>
      </c>
      <c r="D338" s="142"/>
      <c r="E338" s="125" t="s">
        <v>765</v>
      </c>
      <c r="F338" s="125"/>
      <c r="G338" s="125"/>
      <c r="H338" s="148" t="str">
        <f>IF(B336="","",VLOOKUP(B336,名簿掲載情報!A:M,6))</f>
        <v>株式会社要工務店二級建築士事務所</v>
      </c>
      <c r="I338" s="148"/>
      <c r="J338" s="148"/>
      <c r="K338" s="148"/>
      <c r="L338" s="148"/>
      <c r="M338" s="148"/>
      <c r="N338" s="148"/>
      <c r="O338" s="148"/>
      <c r="P338" s="148"/>
      <c r="Q338" s="148"/>
      <c r="R338" s="148"/>
      <c r="S338" s="148"/>
      <c r="T338" s="148"/>
      <c r="U338" s="125" t="s">
        <v>766</v>
      </c>
      <c r="V338" s="125"/>
      <c r="W338" s="125"/>
      <c r="X338" s="125"/>
      <c r="Y338" s="125"/>
      <c r="Z338" s="148" t="str">
        <f>IF(B336="","",VLOOKUP(B336,名簿掲載情報!A:M,7))</f>
        <v>福山市御門町一丁目11番21号</v>
      </c>
      <c r="AA338" s="148"/>
      <c r="AB338" s="148"/>
      <c r="AC338" s="148"/>
      <c r="AD338" s="148"/>
      <c r="AE338" s="148"/>
      <c r="AF338" s="148"/>
      <c r="AG338" s="148"/>
      <c r="AH338" s="148"/>
      <c r="AI338" s="148"/>
      <c r="AJ338" s="148"/>
      <c r="AK338" s="148"/>
      <c r="AL338" s="148"/>
    </row>
    <row r="339" spans="2:38" ht="15" customHeight="1" x14ac:dyDescent="0.2">
      <c r="B339" s="138"/>
      <c r="C339" s="143"/>
      <c r="D339" s="144"/>
      <c r="E339" s="149" t="s">
        <v>767</v>
      </c>
      <c r="F339" s="150"/>
      <c r="G339" s="151"/>
      <c r="H339" s="158" t="s">
        <v>768</v>
      </c>
      <c r="I339" s="159"/>
      <c r="J339" s="159"/>
      <c r="K339" s="159"/>
      <c r="L339" s="160"/>
      <c r="M339" s="161" t="str">
        <f>IF(B336="","",VLOOKUP(B336,名簿掲載情報!A:M,8))</f>
        <v>（084）924-5608</v>
      </c>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3"/>
    </row>
    <row r="340" spans="2:38" ht="15" customHeight="1" x14ac:dyDescent="0.2">
      <c r="B340" s="138"/>
      <c r="C340" s="143"/>
      <c r="D340" s="144"/>
      <c r="E340" s="152"/>
      <c r="F340" s="153"/>
      <c r="G340" s="154"/>
      <c r="H340" s="164" t="s">
        <v>769</v>
      </c>
      <c r="I340" s="165"/>
      <c r="J340" s="165"/>
      <c r="K340" s="165"/>
      <c r="L340" s="166"/>
      <c r="M340" s="126" t="str">
        <f>IF(B336="","",VLOOKUP(B336,名簿掲載情報!A:M,9))</f>
        <v>（084）923-6860</v>
      </c>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8"/>
    </row>
    <row r="341" spans="2:38" ht="15" customHeight="1" x14ac:dyDescent="0.2">
      <c r="B341" s="138"/>
      <c r="C341" s="145"/>
      <c r="D341" s="146"/>
      <c r="E341" s="155"/>
      <c r="F341" s="156"/>
      <c r="G341" s="157"/>
      <c r="H341" s="129" t="s">
        <v>770</v>
      </c>
      <c r="I341" s="130"/>
      <c r="J341" s="130"/>
      <c r="K341" s="130"/>
      <c r="L341" s="130"/>
      <c r="M341" s="131" t="str">
        <f>IF(B336="","",VLOOKUP(B336,名簿掲載情報!A:M,10))</f>
        <v>info@kaname-koumuten.co.jｐ</v>
      </c>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2"/>
      <c r="AL341" s="133"/>
    </row>
    <row r="342" spans="2:38" ht="30" customHeight="1" x14ac:dyDescent="0.2">
      <c r="B342" s="139"/>
      <c r="C342" s="125" t="s">
        <v>470</v>
      </c>
      <c r="D342" s="125"/>
      <c r="E342" s="125"/>
      <c r="F342" s="125"/>
      <c r="G342" s="125"/>
      <c r="H342" s="134" t="str">
        <f>IF(B336="","",VLOOKUP(B336,名簿掲載情報!A:M,13))</f>
        <v>一般社団法人広島県建築士事務所協会</v>
      </c>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5"/>
      <c r="AL342" s="136"/>
    </row>
    <row r="343" spans="2:38" ht="30" customHeight="1" x14ac:dyDescent="0.2">
      <c r="B343" s="137">
        <f>B336+1</f>
        <v>49</v>
      </c>
      <c r="C343" s="121" t="s">
        <v>519</v>
      </c>
      <c r="D343" s="122"/>
      <c r="E343" s="122"/>
      <c r="F343" s="122"/>
      <c r="G343" s="123"/>
      <c r="H343" s="13"/>
      <c r="I343" s="13"/>
      <c r="J343" s="13"/>
      <c r="K343" s="13" t="s">
        <v>136</v>
      </c>
      <c r="L343" s="140" t="str">
        <f>IF(B343="","",VLOOKUP(B343,名簿掲載情報!A:M,4))</f>
        <v>23－162</v>
      </c>
      <c r="M343" s="140"/>
      <c r="N343" s="140"/>
      <c r="O343" s="140"/>
      <c r="P343" s="140"/>
      <c r="Q343" s="14" t="s">
        <v>137</v>
      </c>
      <c r="R343" s="13"/>
      <c r="S343" s="13"/>
      <c r="T343" s="15"/>
      <c r="U343" s="16"/>
      <c r="V343" s="16"/>
      <c r="X343" s="16"/>
      <c r="Y343" s="16"/>
      <c r="Z343" s="16"/>
      <c r="AA343" s="16"/>
      <c r="AB343" s="16"/>
      <c r="AC343" s="16"/>
      <c r="AD343" s="16"/>
      <c r="AE343" s="16"/>
      <c r="AF343" s="16"/>
      <c r="AG343" s="16"/>
      <c r="AH343" s="16"/>
      <c r="AI343" s="16"/>
      <c r="AJ343" s="16"/>
      <c r="AK343" s="16"/>
      <c r="AL343" s="16"/>
    </row>
    <row r="344" spans="2:38" ht="30" customHeight="1" x14ac:dyDescent="0.2">
      <c r="B344" s="138"/>
      <c r="C344" s="121" t="s">
        <v>61</v>
      </c>
      <c r="D344" s="122"/>
      <c r="E344" s="122"/>
      <c r="F344" s="122"/>
      <c r="G344" s="123"/>
      <c r="H344" s="124" t="str">
        <f>IF(B343="","",VLOOKUP(B343,名簿掲載情報!A:M,5))</f>
        <v>澤田　力</v>
      </c>
      <c r="I344" s="124"/>
      <c r="J344" s="124"/>
      <c r="K344" s="124"/>
      <c r="L344" s="124"/>
      <c r="M344" s="124"/>
      <c r="N344" s="124"/>
      <c r="O344" s="124"/>
      <c r="P344" s="124"/>
      <c r="Q344" s="124"/>
      <c r="R344" s="124"/>
      <c r="S344" s="124"/>
      <c r="T344" s="124"/>
      <c r="U344" s="125" t="s">
        <v>64</v>
      </c>
      <c r="V344" s="125"/>
      <c r="W344" s="125"/>
      <c r="X344" s="125"/>
      <c r="Y344" s="125"/>
      <c r="Z344" s="124" t="str">
        <f>IF(B343="","",CONCATENATE(VLOOKUP(B343,名簿掲載情報!A:M,11),"　",VLOOKUP(B343,名簿掲載情報!A:M,12)))</f>
        <v>1級建築士　大臣登録　
第　327211　号</v>
      </c>
      <c r="AA344" s="124"/>
      <c r="AB344" s="124"/>
      <c r="AC344" s="124"/>
      <c r="AD344" s="124"/>
      <c r="AE344" s="124"/>
      <c r="AF344" s="124"/>
      <c r="AG344" s="124"/>
      <c r="AH344" s="124"/>
      <c r="AI344" s="124"/>
      <c r="AJ344" s="124"/>
      <c r="AK344" s="124"/>
      <c r="AL344" s="124"/>
    </row>
    <row r="345" spans="2:38" ht="30" customHeight="1" x14ac:dyDescent="0.2">
      <c r="B345" s="138"/>
      <c r="C345" s="141" t="s">
        <v>764</v>
      </c>
      <c r="D345" s="142"/>
      <c r="E345" s="125" t="s">
        <v>765</v>
      </c>
      <c r="F345" s="125"/>
      <c r="G345" s="125"/>
      <c r="H345" s="148" t="str">
        <f>IF(B343="","",VLOOKUP(B343,名簿掲載情報!A:M,6))</f>
        <v>株式会社武田組設計部</v>
      </c>
      <c r="I345" s="148"/>
      <c r="J345" s="148"/>
      <c r="K345" s="148"/>
      <c r="L345" s="148"/>
      <c r="M345" s="148"/>
      <c r="N345" s="148"/>
      <c r="O345" s="148"/>
      <c r="P345" s="148"/>
      <c r="Q345" s="148"/>
      <c r="R345" s="148"/>
      <c r="S345" s="148"/>
      <c r="T345" s="148"/>
      <c r="U345" s="125" t="s">
        <v>766</v>
      </c>
      <c r="V345" s="125"/>
      <c r="W345" s="125"/>
      <c r="X345" s="125"/>
      <c r="Y345" s="125"/>
      <c r="Z345" s="148" t="str">
        <f>IF(B343="","",VLOOKUP(B343,名簿掲載情報!A:M,7))</f>
        <v>福山市三吉町五丁目7番24号</v>
      </c>
      <c r="AA345" s="148"/>
      <c r="AB345" s="148"/>
      <c r="AC345" s="148"/>
      <c r="AD345" s="148"/>
      <c r="AE345" s="148"/>
      <c r="AF345" s="148"/>
      <c r="AG345" s="148"/>
      <c r="AH345" s="148"/>
      <c r="AI345" s="148"/>
      <c r="AJ345" s="148"/>
      <c r="AK345" s="148"/>
      <c r="AL345" s="148"/>
    </row>
    <row r="346" spans="2:38" ht="15" customHeight="1" x14ac:dyDescent="0.2">
      <c r="B346" s="138"/>
      <c r="C346" s="143"/>
      <c r="D346" s="144"/>
      <c r="E346" s="149" t="s">
        <v>767</v>
      </c>
      <c r="F346" s="150"/>
      <c r="G346" s="151"/>
      <c r="H346" s="158" t="s">
        <v>768</v>
      </c>
      <c r="I346" s="159"/>
      <c r="J346" s="159"/>
      <c r="K346" s="159"/>
      <c r="L346" s="160"/>
      <c r="M346" s="161" t="str">
        <f>IF(B343="","",VLOOKUP(B343,名簿掲載情報!A:M,8))</f>
        <v>（084）932-3300</v>
      </c>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3"/>
    </row>
    <row r="347" spans="2:38" ht="15" customHeight="1" x14ac:dyDescent="0.2">
      <c r="B347" s="138"/>
      <c r="C347" s="143"/>
      <c r="D347" s="144"/>
      <c r="E347" s="152"/>
      <c r="F347" s="153"/>
      <c r="G347" s="154"/>
      <c r="H347" s="164" t="s">
        <v>769</v>
      </c>
      <c r="I347" s="165"/>
      <c r="J347" s="165"/>
      <c r="K347" s="165"/>
      <c r="L347" s="166"/>
      <c r="M347" s="126" t="str">
        <f>IF(B343="","",VLOOKUP(B343,名簿掲載情報!A:M,9))</f>
        <v>（084）922-2464</v>
      </c>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8"/>
    </row>
    <row r="348" spans="2:38" ht="15" customHeight="1" x14ac:dyDescent="0.2">
      <c r="B348" s="138"/>
      <c r="C348" s="145"/>
      <c r="D348" s="146"/>
      <c r="E348" s="155"/>
      <c r="F348" s="156"/>
      <c r="G348" s="157"/>
      <c r="H348" s="129" t="s">
        <v>770</v>
      </c>
      <c r="I348" s="130"/>
      <c r="J348" s="130"/>
      <c r="K348" s="130"/>
      <c r="L348" s="130"/>
      <c r="M348" s="131" t="str">
        <f>IF(B343="","",VLOOKUP(B343,名簿掲載情報!A:M,10))</f>
        <v>sawada@takeda-g.co.jp</v>
      </c>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3"/>
    </row>
    <row r="349" spans="2:38" ht="30" customHeight="1" x14ac:dyDescent="0.2">
      <c r="B349" s="139"/>
      <c r="C349" s="125" t="s">
        <v>470</v>
      </c>
      <c r="D349" s="125"/>
      <c r="E349" s="125"/>
      <c r="F349" s="125"/>
      <c r="G349" s="125"/>
      <c r="H349" s="134" t="str">
        <f>IF(B343="","",VLOOKUP(B343,名簿掲載情報!A:M,13))</f>
        <v>公益社団法人広島県建築士会</v>
      </c>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5"/>
      <c r="AL349" s="136"/>
    </row>
    <row r="350" spans="2:38" ht="30" customHeight="1" x14ac:dyDescent="0.2">
      <c r="B350" s="137">
        <f>B343+1</f>
        <v>50</v>
      </c>
      <c r="C350" s="121" t="s">
        <v>519</v>
      </c>
      <c r="D350" s="122"/>
      <c r="E350" s="122"/>
      <c r="F350" s="122"/>
      <c r="G350" s="123"/>
      <c r="H350" s="13"/>
      <c r="I350" s="13"/>
      <c r="J350" s="13"/>
      <c r="K350" s="13" t="s">
        <v>136</v>
      </c>
      <c r="L350" s="140" t="str">
        <f>IF(B350="","",VLOOKUP(B350,名簿掲載情報!A:M,4))</f>
        <v>23－165</v>
      </c>
      <c r="M350" s="140"/>
      <c r="N350" s="140"/>
      <c r="O350" s="140"/>
      <c r="P350" s="140"/>
      <c r="Q350" s="14" t="s">
        <v>137</v>
      </c>
      <c r="R350" s="13"/>
      <c r="S350" s="13"/>
      <c r="T350" s="15"/>
      <c r="U350" s="16"/>
      <c r="V350" s="16"/>
      <c r="X350" s="16"/>
      <c r="Y350" s="16"/>
      <c r="Z350" s="16"/>
      <c r="AA350" s="16"/>
      <c r="AB350" s="16"/>
      <c r="AC350" s="16"/>
      <c r="AD350" s="16"/>
      <c r="AE350" s="16"/>
      <c r="AF350" s="16"/>
      <c r="AG350" s="16"/>
      <c r="AH350" s="16"/>
      <c r="AI350" s="16"/>
      <c r="AJ350" s="16"/>
      <c r="AK350" s="16"/>
      <c r="AL350" s="16"/>
    </row>
    <row r="351" spans="2:38" ht="30" customHeight="1" x14ac:dyDescent="0.2">
      <c r="B351" s="138"/>
      <c r="C351" s="121" t="s">
        <v>61</v>
      </c>
      <c r="D351" s="122"/>
      <c r="E351" s="122"/>
      <c r="F351" s="122"/>
      <c r="G351" s="123"/>
      <c r="H351" s="124" t="str">
        <f>IF(B350="","",VLOOKUP(B350,名簿掲載情報!A:M,5))</f>
        <v>的場　公利</v>
      </c>
      <c r="I351" s="124"/>
      <c r="J351" s="124"/>
      <c r="K351" s="124"/>
      <c r="L351" s="124"/>
      <c r="M351" s="124"/>
      <c r="N351" s="124"/>
      <c r="O351" s="124"/>
      <c r="P351" s="124"/>
      <c r="Q351" s="124"/>
      <c r="R351" s="124"/>
      <c r="S351" s="124"/>
      <c r="T351" s="124"/>
      <c r="U351" s="125" t="s">
        <v>64</v>
      </c>
      <c r="V351" s="125"/>
      <c r="W351" s="125"/>
      <c r="X351" s="125"/>
      <c r="Y351" s="125"/>
      <c r="Z351" s="124" t="str">
        <f>IF(B350="","",CONCATENATE(VLOOKUP(B350,名簿掲載情報!A:M,11),"　",VLOOKUP(B350,名簿掲載情報!A:M,12)))</f>
        <v>2級建築士　兵庫県知事登録　
第　阪神2115　号</v>
      </c>
      <c r="AA351" s="124"/>
      <c r="AB351" s="124"/>
      <c r="AC351" s="124"/>
      <c r="AD351" s="124"/>
      <c r="AE351" s="124"/>
      <c r="AF351" s="124"/>
      <c r="AG351" s="124"/>
      <c r="AH351" s="124"/>
      <c r="AI351" s="124"/>
      <c r="AJ351" s="124"/>
      <c r="AK351" s="124"/>
      <c r="AL351" s="124"/>
    </row>
    <row r="352" spans="2:38" ht="30" customHeight="1" x14ac:dyDescent="0.2">
      <c r="B352" s="138"/>
      <c r="C352" s="141" t="s">
        <v>764</v>
      </c>
      <c r="D352" s="142"/>
      <c r="E352" s="125" t="s">
        <v>765</v>
      </c>
      <c r="F352" s="125"/>
      <c r="G352" s="125"/>
      <c r="H352" s="148" t="str">
        <f>IF(B350="","",VLOOKUP(B350,名簿掲載情報!A:M,6))</f>
        <v>ハウスファクトリー株式会社建築設計事務所</v>
      </c>
      <c r="I352" s="148"/>
      <c r="J352" s="148"/>
      <c r="K352" s="148"/>
      <c r="L352" s="148"/>
      <c r="M352" s="148"/>
      <c r="N352" s="148"/>
      <c r="O352" s="148"/>
      <c r="P352" s="148"/>
      <c r="Q352" s="148"/>
      <c r="R352" s="148"/>
      <c r="S352" s="148"/>
      <c r="T352" s="148"/>
      <c r="U352" s="125" t="s">
        <v>766</v>
      </c>
      <c r="V352" s="125"/>
      <c r="W352" s="125"/>
      <c r="X352" s="125"/>
      <c r="Y352" s="125"/>
      <c r="Z352" s="148" t="str">
        <f>IF(B350="","",VLOOKUP(B350,名簿掲載情報!A:M,7))</f>
        <v>福山市新涯町一丁目40-14</v>
      </c>
      <c r="AA352" s="148"/>
      <c r="AB352" s="148"/>
      <c r="AC352" s="148"/>
      <c r="AD352" s="148"/>
      <c r="AE352" s="148"/>
      <c r="AF352" s="148"/>
      <c r="AG352" s="148"/>
      <c r="AH352" s="148"/>
      <c r="AI352" s="148"/>
      <c r="AJ352" s="148"/>
      <c r="AK352" s="148"/>
      <c r="AL352" s="148"/>
    </row>
    <row r="353" spans="2:38" ht="15" customHeight="1" x14ac:dyDescent="0.2">
      <c r="B353" s="138"/>
      <c r="C353" s="143"/>
      <c r="D353" s="144"/>
      <c r="E353" s="149" t="s">
        <v>767</v>
      </c>
      <c r="F353" s="150"/>
      <c r="G353" s="151"/>
      <c r="H353" s="158" t="s">
        <v>768</v>
      </c>
      <c r="I353" s="159"/>
      <c r="J353" s="159"/>
      <c r="K353" s="159"/>
      <c r="L353" s="160"/>
      <c r="M353" s="161" t="str">
        <f>IF(B350="","",VLOOKUP(B350,名簿掲載情報!A:M,8))</f>
        <v>（084）999-0067</v>
      </c>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3"/>
    </row>
    <row r="354" spans="2:38" ht="15" customHeight="1" x14ac:dyDescent="0.2">
      <c r="B354" s="138"/>
      <c r="C354" s="143"/>
      <c r="D354" s="144"/>
      <c r="E354" s="152"/>
      <c r="F354" s="153"/>
      <c r="G354" s="154"/>
      <c r="H354" s="164" t="s">
        <v>769</v>
      </c>
      <c r="I354" s="165"/>
      <c r="J354" s="165"/>
      <c r="K354" s="165"/>
      <c r="L354" s="166"/>
      <c r="M354" s="126" t="str">
        <f>IF(B350="","",VLOOKUP(B350,名簿掲載情報!A:M,9))</f>
        <v>（084）999-0068</v>
      </c>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8"/>
    </row>
    <row r="355" spans="2:38" ht="15" customHeight="1" x14ac:dyDescent="0.2">
      <c r="B355" s="138"/>
      <c r="C355" s="145"/>
      <c r="D355" s="146"/>
      <c r="E355" s="155"/>
      <c r="F355" s="156"/>
      <c r="G355" s="157"/>
      <c r="H355" s="129" t="s">
        <v>770</v>
      </c>
      <c r="I355" s="130"/>
      <c r="J355" s="130"/>
      <c r="K355" s="130"/>
      <c r="L355" s="130"/>
      <c r="M355" s="131" t="str">
        <f>IF(B350="","",VLOOKUP(B350,名簿掲載情報!A:M,10))</f>
        <v>reform@life-partner11.net</v>
      </c>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2"/>
      <c r="AL355" s="133"/>
    </row>
    <row r="356" spans="2:38" ht="30" customHeight="1" x14ac:dyDescent="0.2">
      <c r="B356" s="139"/>
      <c r="C356" s="125" t="s">
        <v>470</v>
      </c>
      <c r="D356" s="125"/>
      <c r="E356" s="125"/>
      <c r="F356" s="125"/>
      <c r="G356" s="125"/>
      <c r="H356" s="134" t="str">
        <f>IF(B350="","",VLOOKUP(B350,名簿掲載情報!A:M,13))</f>
        <v>一般社団法人広島県建築士事務所協会</v>
      </c>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5"/>
      <c r="AL356" s="136"/>
    </row>
    <row r="357" spans="2:38" ht="30" customHeight="1" x14ac:dyDescent="0.2">
      <c r="B357" s="137">
        <f>B350+1</f>
        <v>51</v>
      </c>
      <c r="C357" s="121" t="s">
        <v>519</v>
      </c>
      <c r="D357" s="122"/>
      <c r="E357" s="122"/>
      <c r="F357" s="122"/>
      <c r="G357" s="123"/>
      <c r="H357" s="13"/>
      <c r="I357" s="13"/>
      <c r="J357" s="13"/>
      <c r="K357" s="13" t="s">
        <v>136</v>
      </c>
      <c r="L357" s="140" t="str">
        <f>IF(B357="","",VLOOKUP(B357,名簿掲載情報!A:M,4))</f>
        <v>23－166</v>
      </c>
      <c r="M357" s="140"/>
      <c r="N357" s="140"/>
      <c r="O357" s="140"/>
      <c r="P357" s="140"/>
      <c r="Q357" s="14" t="s">
        <v>137</v>
      </c>
      <c r="R357" s="13"/>
      <c r="S357" s="13"/>
      <c r="T357" s="15"/>
      <c r="U357" s="16"/>
      <c r="V357" s="16"/>
      <c r="X357" s="16"/>
      <c r="Y357" s="16"/>
      <c r="Z357" s="16"/>
      <c r="AA357" s="16"/>
      <c r="AB357" s="16"/>
      <c r="AC357" s="16"/>
      <c r="AD357" s="16"/>
      <c r="AE357" s="16"/>
      <c r="AF357" s="16"/>
      <c r="AG357" s="16"/>
      <c r="AH357" s="16"/>
      <c r="AI357" s="16"/>
      <c r="AJ357" s="16"/>
      <c r="AK357" s="16"/>
      <c r="AL357" s="16"/>
    </row>
    <row r="358" spans="2:38" ht="30" customHeight="1" x14ac:dyDescent="0.2">
      <c r="B358" s="138"/>
      <c r="C358" s="121" t="s">
        <v>61</v>
      </c>
      <c r="D358" s="122"/>
      <c r="E358" s="122"/>
      <c r="F358" s="122"/>
      <c r="G358" s="123"/>
      <c r="H358" s="124" t="str">
        <f>IF(B357="","",VLOOKUP(B357,名簿掲載情報!A:M,5))</f>
        <v>坂本　嘉孝</v>
      </c>
      <c r="I358" s="124"/>
      <c r="J358" s="124"/>
      <c r="K358" s="124"/>
      <c r="L358" s="124"/>
      <c r="M358" s="124"/>
      <c r="N358" s="124"/>
      <c r="O358" s="124"/>
      <c r="P358" s="124"/>
      <c r="Q358" s="124"/>
      <c r="R358" s="124"/>
      <c r="S358" s="124"/>
      <c r="T358" s="124"/>
      <c r="U358" s="125" t="s">
        <v>64</v>
      </c>
      <c r="V358" s="125"/>
      <c r="W358" s="125"/>
      <c r="X358" s="125"/>
      <c r="Y358" s="125"/>
      <c r="Z358" s="124" t="str">
        <f>IF(B357="","",CONCATENATE(VLOOKUP(B357,名簿掲載情報!A:M,11),"　",VLOOKUP(B357,名簿掲載情報!A:M,12)))</f>
        <v>2級建築士　広島県知事登録　
第　16979　号</v>
      </c>
      <c r="AA358" s="124"/>
      <c r="AB358" s="124"/>
      <c r="AC358" s="124"/>
      <c r="AD358" s="124"/>
      <c r="AE358" s="124"/>
      <c r="AF358" s="124"/>
      <c r="AG358" s="124"/>
      <c r="AH358" s="124"/>
      <c r="AI358" s="124"/>
      <c r="AJ358" s="124"/>
      <c r="AK358" s="124"/>
      <c r="AL358" s="124"/>
    </row>
    <row r="359" spans="2:38" ht="30" customHeight="1" x14ac:dyDescent="0.2">
      <c r="B359" s="138"/>
      <c r="C359" s="141" t="s">
        <v>764</v>
      </c>
      <c r="D359" s="142"/>
      <c r="E359" s="125" t="s">
        <v>765</v>
      </c>
      <c r="F359" s="125"/>
      <c r="G359" s="125"/>
      <c r="H359" s="148" t="str">
        <f>IF(B357="","",VLOOKUP(B357,名簿掲載情報!A:M,6))</f>
        <v>株式会社坂本工務店一級建築設計事務所</v>
      </c>
      <c r="I359" s="148"/>
      <c r="J359" s="148"/>
      <c r="K359" s="148"/>
      <c r="L359" s="148"/>
      <c r="M359" s="148"/>
      <c r="N359" s="148"/>
      <c r="O359" s="148"/>
      <c r="P359" s="148"/>
      <c r="Q359" s="148"/>
      <c r="R359" s="148"/>
      <c r="S359" s="148"/>
      <c r="T359" s="148"/>
      <c r="U359" s="125" t="s">
        <v>766</v>
      </c>
      <c r="V359" s="125"/>
      <c r="W359" s="125"/>
      <c r="X359" s="125"/>
      <c r="Y359" s="125"/>
      <c r="Z359" s="148" t="str">
        <f>IF(B357="","",VLOOKUP(B357,名簿掲載情報!A:M,7))</f>
        <v>福山市花園町一丁目1番27号</v>
      </c>
      <c r="AA359" s="148"/>
      <c r="AB359" s="148"/>
      <c r="AC359" s="148"/>
      <c r="AD359" s="148"/>
      <c r="AE359" s="148"/>
      <c r="AF359" s="148"/>
      <c r="AG359" s="148"/>
      <c r="AH359" s="148"/>
      <c r="AI359" s="148"/>
      <c r="AJ359" s="148"/>
      <c r="AK359" s="148"/>
      <c r="AL359" s="148"/>
    </row>
    <row r="360" spans="2:38" ht="15" customHeight="1" x14ac:dyDescent="0.2">
      <c r="B360" s="138"/>
      <c r="C360" s="143"/>
      <c r="D360" s="144"/>
      <c r="E360" s="149" t="s">
        <v>767</v>
      </c>
      <c r="F360" s="150"/>
      <c r="G360" s="151"/>
      <c r="H360" s="158" t="s">
        <v>768</v>
      </c>
      <c r="I360" s="159"/>
      <c r="J360" s="159"/>
      <c r="K360" s="159"/>
      <c r="L360" s="160"/>
      <c r="M360" s="161" t="str">
        <f>IF(B357="","",VLOOKUP(B357,名簿掲載情報!A:M,8))</f>
        <v>（084）932-1794</v>
      </c>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3"/>
    </row>
    <row r="361" spans="2:38" ht="15" customHeight="1" x14ac:dyDescent="0.2">
      <c r="B361" s="138"/>
      <c r="C361" s="143"/>
      <c r="D361" s="144"/>
      <c r="E361" s="152"/>
      <c r="F361" s="153"/>
      <c r="G361" s="154"/>
      <c r="H361" s="164" t="s">
        <v>769</v>
      </c>
      <c r="I361" s="165"/>
      <c r="J361" s="165"/>
      <c r="K361" s="165"/>
      <c r="L361" s="166"/>
      <c r="M361" s="126" t="str">
        <f>IF(B357="","",VLOOKUP(B357,名簿掲載情報!A:M,9))</f>
        <v>（084）925-2335</v>
      </c>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8"/>
    </row>
    <row r="362" spans="2:38" ht="15" customHeight="1" x14ac:dyDescent="0.2">
      <c r="B362" s="138"/>
      <c r="C362" s="145"/>
      <c r="D362" s="146"/>
      <c r="E362" s="155"/>
      <c r="F362" s="156"/>
      <c r="G362" s="157"/>
      <c r="H362" s="129" t="s">
        <v>770</v>
      </c>
      <c r="I362" s="130"/>
      <c r="J362" s="130"/>
      <c r="K362" s="130"/>
      <c r="L362" s="130"/>
      <c r="M362" s="131" t="str">
        <f>IF(B357="","",VLOOKUP(B357,名簿掲載情報!A:M,10))</f>
        <v>info@k-sakamoto.co.jp</v>
      </c>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2"/>
      <c r="AL362" s="133"/>
    </row>
    <row r="363" spans="2:38" ht="30" customHeight="1" x14ac:dyDescent="0.2">
      <c r="B363" s="139"/>
      <c r="C363" s="125" t="s">
        <v>470</v>
      </c>
      <c r="D363" s="125"/>
      <c r="E363" s="125"/>
      <c r="F363" s="125"/>
      <c r="G363" s="125"/>
      <c r="H363" s="134" t="str">
        <f>IF(B357="","",VLOOKUP(B357,名簿掲載情報!A:M,13))</f>
        <v>一般社団法人広島県建築士事務所協会</v>
      </c>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5"/>
      <c r="AL363" s="136"/>
    </row>
    <row r="364" spans="2:38" ht="30" customHeight="1" x14ac:dyDescent="0.2">
      <c r="B364" s="137">
        <f>B357+1</f>
        <v>52</v>
      </c>
      <c r="C364" s="121" t="s">
        <v>519</v>
      </c>
      <c r="D364" s="122"/>
      <c r="E364" s="122"/>
      <c r="F364" s="122"/>
      <c r="G364" s="123"/>
      <c r="H364" s="13"/>
      <c r="I364" s="13"/>
      <c r="J364" s="13"/>
      <c r="K364" s="13" t="s">
        <v>136</v>
      </c>
      <c r="L364" s="140" t="str">
        <f>IF(B364="","",VLOOKUP(B364,名簿掲載情報!A:M,4))</f>
        <v>23－167</v>
      </c>
      <c r="M364" s="140"/>
      <c r="N364" s="140"/>
      <c r="O364" s="140"/>
      <c r="P364" s="140"/>
      <c r="Q364" s="14" t="s">
        <v>137</v>
      </c>
      <c r="R364" s="13"/>
      <c r="S364" s="13"/>
      <c r="T364" s="15"/>
      <c r="U364" s="16"/>
      <c r="V364" s="16"/>
      <c r="X364" s="16"/>
      <c r="Y364" s="16"/>
      <c r="Z364" s="16"/>
      <c r="AA364" s="16"/>
      <c r="AB364" s="16"/>
      <c r="AC364" s="16"/>
      <c r="AD364" s="16"/>
      <c r="AE364" s="16"/>
      <c r="AF364" s="16"/>
      <c r="AG364" s="16"/>
      <c r="AH364" s="16"/>
      <c r="AI364" s="16"/>
      <c r="AJ364" s="16"/>
      <c r="AK364" s="16"/>
      <c r="AL364" s="16"/>
    </row>
    <row r="365" spans="2:38" ht="30" customHeight="1" x14ac:dyDescent="0.2">
      <c r="B365" s="138"/>
      <c r="C365" s="121" t="s">
        <v>61</v>
      </c>
      <c r="D365" s="122"/>
      <c r="E365" s="122"/>
      <c r="F365" s="122"/>
      <c r="G365" s="123"/>
      <c r="H365" s="124" t="str">
        <f>IF(B364="","",VLOOKUP(B364,名簿掲載情報!A:M,5))</f>
        <v xml:space="preserve">池　宜道 </v>
      </c>
      <c r="I365" s="124"/>
      <c r="J365" s="124"/>
      <c r="K365" s="124"/>
      <c r="L365" s="124"/>
      <c r="M365" s="124"/>
      <c r="N365" s="124"/>
      <c r="O365" s="124"/>
      <c r="P365" s="124"/>
      <c r="Q365" s="124"/>
      <c r="R365" s="124"/>
      <c r="S365" s="124"/>
      <c r="T365" s="124"/>
      <c r="U365" s="125" t="s">
        <v>64</v>
      </c>
      <c r="V365" s="125"/>
      <c r="W365" s="125"/>
      <c r="X365" s="125"/>
      <c r="Y365" s="125"/>
      <c r="Z365" s="124" t="str">
        <f>IF(B364="","",CONCATENATE(VLOOKUP(B364,名簿掲載情報!A:M,11),"　",VLOOKUP(B364,名簿掲載情報!A:M,12)))</f>
        <v>1級建築士　大臣登録　
第　151608　号</v>
      </c>
      <c r="AA365" s="124"/>
      <c r="AB365" s="124"/>
      <c r="AC365" s="124"/>
      <c r="AD365" s="124"/>
      <c r="AE365" s="124"/>
      <c r="AF365" s="124"/>
      <c r="AG365" s="124"/>
      <c r="AH365" s="124"/>
      <c r="AI365" s="124"/>
      <c r="AJ365" s="124"/>
      <c r="AK365" s="124"/>
      <c r="AL365" s="124"/>
    </row>
    <row r="366" spans="2:38" ht="30" customHeight="1" x14ac:dyDescent="0.2">
      <c r="B366" s="138"/>
      <c r="C366" s="141" t="s">
        <v>764</v>
      </c>
      <c r="D366" s="142"/>
      <c r="E366" s="125" t="s">
        <v>765</v>
      </c>
      <c r="F366" s="125"/>
      <c r="G366" s="125"/>
      <c r="H366" s="148" t="str">
        <f>IF(B364="","",VLOOKUP(B364,名簿掲載情報!A:M,6))</f>
        <v xml:space="preserve">一級建築士事務所株式会社いけ設計 </v>
      </c>
      <c r="I366" s="148"/>
      <c r="J366" s="148"/>
      <c r="K366" s="148"/>
      <c r="L366" s="148"/>
      <c r="M366" s="148"/>
      <c r="N366" s="148"/>
      <c r="O366" s="148"/>
      <c r="P366" s="148"/>
      <c r="Q366" s="148"/>
      <c r="R366" s="148"/>
      <c r="S366" s="148"/>
      <c r="T366" s="148"/>
      <c r="U366" s="125" t="s">
        <v>766</v>
      </c>
      <c r="V366" s="125"/>
      <c r="W366" s="125"/>
      <c r="X366" s="125"/>
      <c r="Y366" s="125"/>
      <c r="Z366" s="148" t="str">
        <f>IF(B364="","",VLOOKUP(B364,名簿掲載情報!A:M,7))</f>
        <v>岡山県井原市大江町2738番地16</v>
      </c>
      <c r="AA366" s="148"/>
      <c r="AB366" s="148"/>
      <c r="AC366" s="148"/>
      <c r="AD366" s="148"/>
      <c r="AE366" s="148"/>
      <c r="AF366" s="148"/>
      <c r="AG366" s="148"/>
      <c r="AH366" s="148"/>
      <c r="AI366" s="148"/>
      <c r="AJ366" s="148"/>
      <c r="AK366" s="148"/>
      <c r="AL366" s="148"/>
    </row>
    <row r="367" spans="2:38" ht="15" customHeight="1" x14ac:dyDescent="0.2">
      <c r="B367" s="138"/>
      <c r="C367" s="143"/>
      <c r="D367" s="144"/>
      <c r="E367" s="149" t="s">
        <v>767</v>
      </c>
      <c r="F367" s="150"/>
      <c r="G367" s="151"/>
      <c r="H367" s="158" t="s">
        <v>768</v>
      </c>
      <c r="I367" s="159"/>
      <c r="J367" s="159"/>
      <c r="K367" s="159"/>
      <c r="L367" s="160"/>
      <c r="M367" s="161" t="str">
        <f>IF(B364="","",VLOOKUP(B364,名簿掲載情報!A:M,8))</f>
        <v>（0866）67-9066</v>
      </c>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3"/>
    </row>
    <row r="368" spans="2:38" ht="15" customHeight="1" x14ac:dyDescent="0.2">
      <c r="B368" s="138"/>
      <c r="C368" s="143"/>
      <c r="D368" s="144"/>
      <c r="E368" s="152"/>
      <c r="F368" s="153"/>
      <c r="G368" s="154"/>
      <c r="H368" s="164" t="s">
        <v>769</v>
      </c>
      <c r="I368" s="165"/>
      <c r="J368" s="165"/>
      <c r="K368" s="165"/>
      <c r="L368" s="166"/>
      <c r="M368" s="126" t="str">
        <f>IF(B364="","",VLOOKUP(B364,名簿掲載情報!A:M,9))</f>
        <v>（0866）67-9067</v>
      </c>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8"/>
    </row>
    <row r="369" spans="2:38" ht="15" customHeight="1" x14ac:dyDescent="0.2">
      <c r="B369" s="138"/>
      <c r="C369" s="145"/>
      <c r="D369" s="146"/>
      <c r="E369" s="155"/>
      <c r="F369" s="156"/>
      <c r="G369" s="157"/>
      <c r="H369" s="129" t="s">
        <v>770</v>
      </c>
      <c r="I369" s="130"/>
      <c r="J369" s="130"/>
      <c r="K369" s="130"/>
      <c r="L369" s="130"/>
      <c r="M369" s="131" t="str">
        <f>IF(B364="","",VLOOKUP(B364,名簿掲載情報!A:M,10))</f>
        <v>ike5@ibara.ne.jp</v>
      </c>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3"/>
    </row>
    <row r="370" spans="2:38" ht="30" customHeight="1" x14ac:dyDescent="0.2">
      <c r="B370" s="139"/>
      <c r="C370" s="125" t="s">
        <v>470</v>
      </c>
      <c r="D370" s="125"/>
      <c r="E370" s="125"/>
      <c r="F370" s="125"/>
      <c r="G370" s="125"/>
      <c r="H370" s="134" t="str">
        <f>IF(B364="","",VLOOKUP(B364,名簿掲載情報!A:M,13))</f>
        <v>公益社団法人岡山県建築士会，一般社団法人岡山県建築士事務所協会</v>
      </c>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6"/>
    </row>
    <row r="371" spans="2:38" ht="30" customHeight="1" x14ac:dyDescent="0.2">
      <c r="B371" s="137">
        <f>B364+1</f>
        <v>53</v>
      </c>
      <c r="C371" s="121" t="s">
        <v>519</v>
      </c>
      <c r="D371" s="122"/>
      <c r="E371" s="122"/>
      <c r="F371" s="122"/>
      <c r="G371" s="123"/>
      <c r="H371" s="13"/>
      <c r="I371" s="13"/>
      <c r="J371" s="13"/>
      <c r="K371" s="13" t="s">
        <v>136</v>
      </c>
      <c r="L371" s="140" t="str">
        <f>IF(B371="","",VLOOKUP(B371,名簿掲載情報!A:M,4))</f>
        <v>23－168</v>
      </c>
      <c r="M371" s="140"/>
      <c r="N371" s="140"/>
      <c r="O371" s="140"/>
      <c r="P371" s="140"/>
      <c r="Q371" s="14" t="s">
        <v>137</v>
      </c>
      <c r="R371" s="13"/>
      <c r="S371" s="13"/>
      <c r="T371" s="15"/>
      <c r="U371" s="16"/>
      <c r="V371" s="16"/>
      <c r="X371" s="16"/>
      <c r="Y371" s="16"/>
      <c r="Z371" s="16"/>
      <c r="AA371" s="16"/>
      <c r="AB371" s="16"/>
      <c r="AC371" s="16"/>
      <c r="AD371" s="16"/>
      <c r="AE371" s="16"/>
      <c r="AF371" s="16"/>
      <c r="AG371" s="16"/>
      <c r="AH371" s="16"/>
      <c r="AI371" s="16"/>
      <c r="AJ371" s="16"/>
      <c r="AK371" s="16"/>
      <c r="AL371" s="16"/>
    </row>
    <row r="372" spans="2:38" ht="30" customHeight="1" x14ac:dyDescent="0.2">
      <c r="B372" s="138"/>
      <c r="C372" s="121" t="s">
        <v>61</v>
      </c>
      <c r="D372" s="122"/>
      <c r="E372" s="122"/>
      <c r="F372" s="122"/>
      <c r="G372" s="123"/>
      <c r="H372" s="124" t="str">
        <f>IF(B371="","",VLOOKUP(B371,名簿掲載情報!A:M,5))</f>
        <v>池　陽平</v>
      </c>
      <c r="I372" s="124"/>
      <c r="J372" s="124"/>
      <c r="K372" s="124"/>
      <c r="L372" s="124"/>
      <c r="M372" s="124"/>
      <c r="N372" s="124"/>
      <c r="O372" s="124"/>
      <c r="P372" s="124"/>
      <c r="Q372" s="124"/>
      <c r="R372" s="124"/>
      <c r="S372" s="124"/>
      <c r="T372" s="124"/>
      <c r="U372" s="125" t="s">
        <v>64</v>
      </c>
      <c r="V372" s="125"/>
      <c r="W372" s="125"/>
      <c r="X372" s="125"/>
      <c r="Y372" s="125"/>
      <c r="Z372" s="124" t="str">
        <f>IF(B371="","",CONCATENATE(VLOOKUP(B371,名簿掲載情報!A:M,11),"　",VLOOKUP(B371,名簿掲載情報!A:M,12)))</f>
        <v>2級建築士　岡山県知事登録　
第　10975　号</v>
      </c>
      <c r="AA372" s="124"/>
      <c r="AB372" s="124"/>
      <c r="AC372" s="124"/>
      <c r="AD372" s="124"/>
      <c r="AE372" s="124"/>
      <c r="AF372" s="124"/>
      <c r="AG372" s="124"/>
      <c r="AH372" s="124"/>
      <c r="AI372" s="124"/>
      <c r="AJ372" s="124"/>
      <c r="AK372" s="124"/>
      <c r="AL372" s="124"/>
    </row>
    <row r="373" spans="2:38" ht="30" customHeight="1" x14ac:dyDescent="0.2">
      <c r="B373" s="138"/>
      <c r="C373" s="141" t="s">
        <v>764</v>
      </c>
      <c r="D373" s="142"/>
      <c r="E373" s="125" t="s">
        <v>765</v>
      </c>
      <c r="F373" s="125"/>
      <c r="G373" s="125"/>
      <c r="H373" s="148" t="str">
        <f>IF(B371="","",VLOOKUP(B371,名簿掲載情報!A:M,6))</f>
        <v xml:space="preserve">一級建築士事務所株式会社いけ設計 </v>
      </c>
      <c r="I373" s="148"/>
      <c r="J373" s="148"/>
      <c r="K373" s="148"/>
      <c r="L373" s="148"/>
      <c r="M373" s="148"/>
      <c r="N373" s="148"/>
      <c r="O373" s="148"/>
      <c r="P373" s="148"/>
      <c r="Q373" s="148"/>
      <c r="R373" s="148"/>
      <c r="S373" s="148"/>
      <c r="T373" s="148"/>
      <c r="U373" s="125" t="s">
        <v>766</v>
      </c>
      <c r="V373" s="125"/>
      <c r="W373" s="125"/>
      <c r="X373" s="125"/>
      <c r="Y373" s="125"/>
      <c r="Z373" s="148" t="str">
        <f>IF(B371="","",VLOOKUP(B371,名簿掲載情報!A:M,7))</f>
        <v>岡山県井原市大江町2738番地16</v>
      </c>
      <c r="AA373" s="148"/>
      <c r="AB373" s="148"/>
      <c r="AC373" s="148"/>
      <c r="AD373" s="148"/>
      <c r="AE373" s="148"/>
      <c r="AF373" s="148"/>
      <c r="AG373" s="148"/>
      <c r="AH373" s="148"/>
      <c r="AI373" s="148"/>
      <c r="AJ373" s="148"/>
      <c r="AK373" s="148"/>
      <c r="AL373" s="148"/>
    </row>
    <row r="374" spans="2:38" ht="15" customHeight="1" x14ac:dyDescent="0.2">
      <c r="B374" s="138"/>
      <c r="C374" s="143"/>
      <c r="D374" s="144"/>
      <c r="E374" s="149" t="s">
        <v>767</v>
      </c>
      <c r="F374" s="150"/>
      <c r="G374" s="151"/>
      <c r="H374" s="158" t="s">
        <v>768</v>
      </c>
      <c r="I374" s="159"/>
      <c r="J374" s="159"/>
      <c r="K374" s="159"/>
      <c r="L374" s="160"/>
      <c r="M374" s="161" t="str">
        <f>IF(B371="","",VLOOKUP(B371,名簿掲載情報!A:M,8))</f>
        <v>（0866）67-9066</v>
      </c>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2"/>
      <c r="AL374" s="163"/>
    </row>
    <row r="375" spans="2:38" ht="15" customHeight="1" x14ac:dyDescent="0.2">
      <c r="B375" s="138"/>
      <c r="C375" s="143"/>
      <c r="D375" s="144"/>
      <c r="E375" s="152"/>
      <c r="F375" s="153"/>
      <c r="G375" s="154"/>
      <c r="H375" s="164" t="s">
        <v>769</v>
      </c>
      <c r="I375" s="165"/>
      <c r="J375" s="165"/>
      <c r="K375" s="165"/>
      <c r="L375" s="166"/>
      <c r="M375" s="126" t="str">
        <f>IF(B371="","",VLOOKUP(B371,名簿掲載情報!A:M,9))</f>
        <v>（0866）67-9067</v>
      </c>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8"/>
    </row>
    <row r="376" spans="2:38" ht="15" customHeight="1" x14ac:dyDescent="0.2">
      <c r="B376" s="138"/>
      <c r="C376" s="145"/>
      <c r="D376" s="146"/>
      <c r="E376" s="155"/>
      <c r="F376" s="156"/>
      <c r="G376" s="157"/>
      <c r="H376" s="129" t="s">
        <v>770</v>
      </c>
      <c r="I376" s="130"/>
      <c r="J376" s="130"/>
      <c r="K376" s="130"/>
      <c r="L376" s="130"/>
      <c r="M376" s="131" t="str">
        <f>IF(B371="","",VLOOKUP(B371,名簿掲載情報!A:M,10))</f>
        <v>ike5@ibara.ne.jp</v>
      </c>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2"/>
      <c r="AL376" s="133"/>
    </row>
    <row r="377" spans="2:38" ht="30" customHeight="1" x14ac:dyDescent="0.2">
      <c r="B377" s="139"/>
      <c r="C377" s="125" t="s">
        <v>470</v>
      </c>
      <c r="D377" s="125"/>
      <c r="E377" s="125"/>
      <c r="F377" s="125"/>
      <c r="G377" s="125"/>
      <c r="H377" s="134" t="str">
        <f>IF(B371="","",VLOOKUP(B371,名簿掲載情報!A:M,13))</f>
        <v>公益社団法人岡山県建築士会，一般社団法人岡山県建築士事務所協会</v>
      </c>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6"/>
    </row>
    <row r="378" spans="2:38" ht="30" customHeight="1" x14ac:dyDescent="0.2">
      <c r="B378" s="137">
        <f>B371+1</f>
        <v>54</v>
      </c>
      <c r="C378" s="121" t="s">
        <v>519</v>
      </c>
      <c r="D378" s="122"/>
      <c r="E378" s="122"/>
      <c r="F378" s="122"/>
      <c r="G378" s="123"/>
      <c r="H378" s="13"/>
      <c r="I378" s="13"/>
      <c r="J378" s="13"/>
      <c r="K378" s="13" t="s">
        <v>136</v>
      </c>
      <c r="L378" s="140" t="str">
        <f>IF(B378="","",VLOOKUP(B378,名簿掲載情報!A:M,4))</f>
        <v>23－169</v>
      </c>
      <c r="M378" s="140"/>
      <c r="N378" s="140"/>
      <c r="O378" s="140"/>
      <c r="P378" s="140"/>
      <c r="Q378" s="14" t="s">
        <v>137</v>
      </c>
      <c r="R378" s="13"/>
      <c r="S378" s="13"/>
      <c r="T378" s="15"/>
      <c r="U378" s="16"/>
      <c r="V378" s="16"/>
      <c r="X378" s="16"/>
      <c r="Y378" s="16"/>
      <c r="Z378" s="16"/>
      <c r="AA378" s="16"/>
      <c r="AB378" s="16"/>
      <c r="AC378" s="16"/>
      <c r="AD378" s="16"/>
      <c r="AE378" s="16"/>
      <c r="AF378" s="16"/>
      <c r="AG378" s="16"/>
      <c r="AH378" s="16"/>
      <c r="AI378" s="16"/>
      <c r="AJ378" s="16"/>
      <c r="AK378" s="16"/>
      <c r="AL378" s="16"/>
    </row>
    <row r="379" spans="2:38" ht="30" customHeight="1" x14ac:dyDescent="0.2">
      <c r="B379" s="138"/>
      <c r="C379" s="121" t="s">
        <v>61</v>
      </c>
      <c r="D379" s="122"/>
      <c r="E379" s="122"/>
      <c r="F379" s="122"/>
      <c r="G379" s="123"/>
      <c r="H379" s="124" t="str">
        <f>IF(B378="","",VLOOKUP(B378,名簿掲載情報!A:M,5))</f>
        <v>小林　由枝</v>
      </c>
      <c r="I379" s="124"/>
      <c r="J379" s="124"/>
      <c r="K379" s="124"/>
      <c r="L379" s="124"/>
      <c r="M379" s="124"/>
      <c r="N379" s="124"/>
      <c r="O379" s="124"/>
      <c r="P379" s="124"/>
      <c r="Q379" s="124"/>
      <c r="R379" s="124"/>
      <c r="S379" s="124"/>
      <c r="T379" s="124"/>
      <c r="U379" s="125" t="s">
        <v>64</v>
      </c>
      <c r="V379" s="125"/>
      <c r="W379" s="125"/>
      <c r="X379" s="125"/>
      <c r="Y379" s="125"/>
      <c r="Z379" s="124" t="str">
        <f>IF(B378="","",CONCATENATE(VLOOKUP(B378,名簿掲載情報!A:M,11),"　",VLOOKUP(B378,名簿掲載情報!A:M,12)))</f>
        <v>2級建築士　広島県知事登録　
第　18215　号</v>
      </c>
      <c r="AA379" s="124"/>
      <c r="AB379" s="124"/>
      <c r="AC379" s="124"/>
      <c r="AD379" s="124"/>
      <c r="AE379" s="124"/>
      <c r="AF379" s="124"/>
      <c r="AG379" s="124"/>
      <c r="AH379" s="124"/>
      <c r="AI379" s="124"/>
      <c r="AJ379" s="124"/>
      <c r="AK379" s="124"/>
      <c r="AL379" s="124"/>
    </row>
    <row r="380" spans="2:38" ht="30" customHeight="1" x14ac:dyDescent="0.2">
      <c r="B380" s="138"/>
      <c r="C380" s="141" t="s">
        <v>764</v>
      </c>
      <c r="D380" s="142"/>
      <c r="E380" s="125" t="s">
        <v>765</v>
      </c>
      <c r="F380" s="125"/>
      <c r="G380" s="125"/>
      <c r="H380" s="148" t="str">
        <f>IF(B378="","",VLOOKUP(B378,名簿掲載情報!A:M,6))</f>
        <v>株式会社武田組設計部</v>
      </c>
      <c r="I380" s="148"/>
      <c r="J380" s="148"/>
      <c r="K380" s="148"/>
      <c r="L380" s="148"/>
      <c r="M380" s="148"/>
      <c r="N380" s="148"/>
      <c r="O380" s="148"/>
      <c r="P380" s="148"/>
      <c r="Q380" s="148"/>
      <c r="R380" s="148"/>
      <c r="S380" s="148"/>
      <c r="T380" s="148"/>
      <c r="U380" s="125" t="s">
        <v>766</v>
      </c>
      <c r="V380" s="125"/>
      <c r="W380" s="125"/>
      <c r="X380" s="125"/>
      <c r="Y380" s="125"/>
      <c r="Z380" s="148" t="str">
        <f>IF(B378="","",VLOOKUP(B378,名簿掲載情報!A:M,7))</f>
        <v>福山市三吉町五丁目7番24号</v>
      </c>
      <c r="AA380" s="148"/>
      <c r="AB380" s="148"/>
      <c r="AC380" s="148"/>
      <c r="AD380" s="148"/>
      <c r="AE380" s="148"/>
      <c r="AF380" s="148"/>
      <c r="AG380" s="148"/>
      <c r="AH380" s="148"/>
      <c r="AI380" s="148"/>
      <c r="AJ380" s="148"/>
      <c r="AK380" s="148"/>
      <c r="AL380" s="148"/>
    </row>
    <row r="381" spans="2:38" ht="15" customHeight="1" x14ac:dyDescent="0.2">
      <c r="B381" s="138"/>
      <c r="C381" s="143"/>
      <c r="D381" s="144"/>
      <c r="E381" s="149" t="s">
        <v>767</v>
      </c>
      <c r="F381" s="150"/>
      <c r="G381" s="151"/>
      <c r="H381" s="158" t="s">
        <v>768</v>
      </c>
      <c r="I381" s="159"/>
      <c r="J381" s="159"/>
      <c r="K381" s="159"/>
      <c r="L381" s="160"/>
      <c r="M381" s="161" t="str">
        <f>IF(B378="","",VLOOKUP(B378,名簿掲載情報!A:M,8))</f>
        <v>（084）932-3300</v>
      </c>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3"/>
    </row>
    <row r="382" spans="2:38" ht="15" customHeight="1" x14ac:dyDescent="0.2">
      <c r="B382" s="138"/>
      <c r="C382" s="143"/>
      <c r="D382" s="144"/>
      <c r="E382" s="152"/>
      <c r="F382" s="153"/>
      <c r="G382" s="154"/>
      <c r="H382" s="164" t="s">
        <v>769</v>
      </c>
      <c r="I382" s="165"/>
      <c r="J382" s="165"/>
      <c r="K382" s="165"/>
      <c r="L382" s="166"/>
      <c r="M382" s="126" t="str">
        <f>IF(B378="","",VLOOKUP(B378,名簿掲載情報!A:M,9))</f>
        <v>（084）922-2464</v>
      </c>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8"/>
    </row>
    <row r="383" spans="2:38" ht="15" customHeight="1" x14ac:dyDescent="0.2">
      <c r="B383" s="138"/>
      <c r="C383" s="145"/>
      <c r="D383" s="146"/>
      <c r="E383" s="155"/>
      <c r="F383" s="156"/>
      <c r="G383" s="157"/>
      <c r="H383" s="129" t="s">
        <v>770</v>
      </c>
      <c r="I383" s="130"/>
      <c r="J383" s="130"/>
      <c r="K383" s="130"/>
      <c r="L383" s="130"/>
      <c r="M383" s="131" t="str">
        <f>IF(B378="","",VLOOKUP(B378,名簿掲載情報!A:M,10))</f>
        <v>kobayashi@takeda-g.co.jp</v>
      </c>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2"/>
      <c r="AL383" s="133"/>
    </row>
    <row r="384" spans="2:38" ht="30" customHeight="1" x14ac:dyDescent="0.2">
      <c r="B384" s="139"/>
      <c r="C384" s="125" t="s">
        <v>470</v>
      </c>
      <c r="D384" s="125"/>
      <c r="E384" s="125"/>
      <c r="F384" s="125"/>
      <c r="G384" s="125"/>
      <c r="H384" s="134" t="str">
        <f>IF(B378="","",VLOOKUP(B378,名簿掲載情報!A:M,13))</f>
        <v>－</v>
      </c>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5"/>
      <c r="AL384" s="136"/>
    </row>
    <row r="385" spans="2:38" ht="30" customHeight="1" x14ac:dyDescent="0.2">
      <c r="B385" s="137">
        <f>B378+1</f>
        <v>55</v>
      </c>
      <c r="C385" s="121" t="s">
        <v>519</v>
      </c>
      <c r="D385" s="122"/>
      <c r="E385" s="122"/>
      <c r="F385" s="122"/>
      <c r="G385" s="123"/>
      <c r="H385" s="13"/>
      <c r="I385" s="13"/>
      <c r="J385" s="13"/>
      <c r="K385" s="13" t="s">
        <v>136</v>
      </c>
      <c r="L385" s="140" t="str">
        <f>IF(B385="","",VLOOKUP(B385,名簿掲載情報!A:M,4))</f>
        <v>23－170</v>
      </c>
      <c r="M385" s="140"/>
      <c r="N385" s="140"/>
      <c r="O385" s="140"/>
      <c r="P385" s="140"/>
      <c r="Q385" s="14" t="s">
        <v>137</v>
      </c>
      <c r="R385" s="13"/>
      <c r="S385" s="13"/>
      <c r="T385" s="15"/>
      <c r="U385" s="16"/>
      <c r="V385" s="16"/>
      <c r="X385" s="16"/>
      <c r="Y385" s="16"/>
      <c r="Z385" s="16"/>
      <c r="AA385" s="16"/>
      <c r="AB385" s="16"/>
      <c r="AC385" s="16"/>
      <c r="AD385" s="16"/>
      <c r="AE385" s="16"/>
      <c r="AF385" s="16"/>
      <c r="AG385" s="16"/>
      <c r="AH385" s="16"/>
      <c r="AI385" s="16"/>
      <c r="AJ385" s="16"/>
      <c r="AK385" s="16"/>
      <c r="AL385" s="16"/>
    </row>
    <row r="386" spans="2:38" ht="30" customHeight="1" x14ac:dyDescent="0.2">
      <c r="B386" s="138"/>
      <c r="C386" s="121" t="s">
        <v>61</v>
      </c>
      <c r="D386" s="122"/>
      <c r="E386" s="122"/>
      <c r="F386" s="122"/>
      <c r="G386" s="123"/>
      <c r="H386" s="124" t="str">
        <f>IF(B385="","",VLOOKUP(B385,名簿掲載情報!A:M,5))</f>
        <v>松浦　信幸</v>
      </c>
      <c r="I386" s="124"/>
      <c r="J386" s="124"/>
      <c r="K386" s="124"/>
      <c r="L386" s="124"/>
      <c r="M386" s="124"/>
      <c r="N386" s="124"/>
      <c r="O386" s="124"/>
      <c r="P386" s="124"/>
      <c r="Q386" s="124"/>
      <c r="R386" s="124"/>
      <c r="S386" s="124"/>
      <c r="T386" s="124"/>
      <c r="U386" s="125" t="s">
        <v>64</v>
      </c>
      <c r="V386" s="125"/>
      <c r="W386" s="125"/>
      <c r="X386" s="125"/>
      <c r="Y386" s="125"/>
      <c r="Z386" s="124" t="str">
        <f>IF(B385="","",CONCATENATE(VLOOKUP(B385,名簿掲載情報!A:M,11),"　",VLOOKUP(B385,名簿掲載情報!A:M,12)))</f>
        <v>1級建築士　大臣登録　
第　176414　号</v>
      </c>
      <c r="AA386" s="124"/>
      <c r="AB386" s="124"/>
      <c r="AC386" s="124"/>
      <c r="AD386" s="124"/>
      <c r="AE386" s="124"/>
      <c r="AF386" s="124"/>
      <c r="AG386" s="124"/>
      <c r="AH386" s="124"/>
      <c r="AI386" s="124"/>
      <c r="AJ386" s="124"/>
      <c r="AK386" s="124"/>
      <c r="AL386" s="124"/>
    </row>
    <row r="387" spans="2:38" ht="30" customHeight="1" x14ac:dyDescent="0.2">
      <c r="B387" s="138"/>
      <c r="C387" s="141" t="s">
        <v>764</v>
      </c>
      <c r="D387" s="142"/>
      <c r="E387" s="125" t="s">
        <v>765</v>
      </c>
      <c r="F387" s="125"/>
      <c r="G387" s="125"/>
      <c r="H387" s="148" t="str">
        <f>IF(B385="","",VLOOKUP(B385,名簿掲載情報!A:M,6))</f>
        <v>SYN建築計画一級建築士事務所</v>
      </c>
      <c r="I387" s="148"/>
      <c r="J387" s="148"/>
      <c r="K387" s="148"/>
      <c r="L387" s="148"/>
      <c r="M387" s="148"/>
      <c r="N387" s="148"/>
      <c r="O387" s="148"/>
      <c r="P387" s="148"/>
      <c r="Q387" s="148"/>
      <c r="R387" s="148"/>
      <c r="S387" s="148"/>
      <c r="T387" s="148"/>
      <c r="U387" s="125" t="s">
        <v>766</v>
      </c>
      <c r="V387" s="125"/>
      <c r="W387" s="125"/>
      <c r="X387" s="125"/>
      <c r="Y387" s="125"/>
      <c r="Z387" s="148" t="str">
        <f>IF(B385="","",VLOOKUP(B385,名簿掲載情報!A:M,7))</f>
        <v>福山市霞町一丁目8-15　KASUMI　BLDG　4F</v>
      </c>
      <c r="AA387" s="148"/>
      <c r="AB387" s="148"/>
      <c r="AC387" s="148"/>
      <c r="AD387" s="148"/>
      <c r="AE387" s="148"/>
      <c r="AF387" s="148"/>
      <c r="AG387" s="148"/>
      <c r="AH387" s="148"/>
      <c r="AI387" s="148"/>
      <c r="AJ387" s="148"/>
      <c r="AK387" s="148"/>
      <c r="AL387" s="148"/>
    </row>
    <row r="388" spans="2:38" ht="15" customHeight="1" x14ac:dyDescent="0.2">
      <c r="B388" s="138"/>
      <c r="C388" s="143"/>
      <c r="D388" s="144"/>
      <c r="E388" s="149" t="s">
        <v>767</v>
      </c>
      <c r="F388" s="150"/>
      <c r="G388" s="151"/>
      <c r="H388" s="158" t="s">
        <v>768</v>
      </c>
      <c r="I388" s="159"/>
      <c r="J388" s="159"/>
      <c r="K388" s="159"/>
      <c r="L388" s="160"/>
      <c r="M388" s="161" t="str">
        <f>IF(B385="","",VLOOKUP(B385,名簿掲載情報!A:M,8))</f>
        <v>（084）983-0630</v>
      </c>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3"/>
    </row>
    <row r="389" spans="2:38" ht="15" customHeight="1" x14ac:dyDescent="0.2">
      <c r="B389" s="138"/>
      <c r="C389" s="143"/>
      <c r="D389" s="144"/>
      <c r="E389" s="152"/>
      <c r="F389" s="153"/>
      <c r="G389" s="154"/>
      <c r="H389" s="164" t="s">
        <v>769</v>
      </c>
      <c r="I389" s="165"/>
      <c r="J389" s="165"/>
      <c r="K389" s="165"/>
      <c r="L389" s="166"/>
      <c r="M389" s="126" t="str">
        <f>IF(B385="","",VLOOKUP(B385,名簿掲載情報!A:M,9))</f>
        <v>（084）983-0631</v>
      </c>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8"/>
    </row>
    <row r="390" spans="2:38" ht="15" customHeight="1" x14ac:dyDescent="0.2">
      <c r="B390" s="138"/>
      <c r="C390" s="145"/>
      <c r="D390" s="146"/>
      <c r="E390" s="155"/>
      <c r="F390" s="156"/>
      <c r="G390" s="157"/>
      <c r="H390" s="129" t="s">
        <v>770</v>
      </c>
      <c r="I390" s="130"/>
      <c r="J390" s="130"/>
      <c r="K390" s="130"/>
      <c r="L390" s="130"/>
      <c r="M390" s="131" t="str">
        <f>IF(B385="","",VLOOKUP(B385,名簿掲載情報!A:M,10))</f>
        <v>matsuura@watch.ocn.ne.jp</v>
      </c>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2"/>
      <c r="AL390" s="133"/>
    </row>
    <row r="391" spans="2:38" ht="30" customHeight="1" x14ac:dyDescent="0.2">
      <c r="B391" s="139"/>
      <c r="C391" s="125" t="s">
        <v>470</v>
      </c>
      <c r="D391" s="125"/>
      <c r="E391" s="125"/>
      <c r="F391" s="125"/>
      <c r="G391" s="125"/>
      <c r="H391" s="134" t="str">
        <f>IF(B385="","",VLOOKUP(B385,名簿掲載情報!A:M,13))</f>
        <v>公益社団法人広島県建築士会</v>
      </c>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5"/>
      <c r="AL391" s="136"/>
    </row>
    <row r="392" spans="2:38" ht="30" customHeight="1" x14ac:dyDescent="0.2">
      <c r="B392" s="137">
        <f>B385+1</f>
        <v>56</v>
      </c>
      <c r="C392" s="121" t="s">
        <v>519</v>
      </c>
      <c r="D392" s="122"/>
      <c r="E392" s="122"/>
      <c r="F392" s="122"/>
      <c r="G392" s="123"/>
      <c r="H392" s="13"/>
      <c r="I392" s="13"/>
      <c r="J392" s="13"/>
      <c r="K392" s="13" t="s">
        <v>136</v>
      </c>
      <c r="L392" s="140" t="str">
        <f>IF(B392="","",VLOOKUP(B392,名簿掲載情報!A:M,4))</f>
        <v>24－171</v>
      </c>
      <c r="M392" s="140"/>
      <c r="N392" s="140"/>
      <c r="O392" s="140"/>
      <c r="P392" s="140"/>
      <c r="Q392" s="14" t="s">
        <v>137</v>
      </c>
      <c r="R392" s="13"/>
      <c r="S392" s="13"/>
      <c r="T392" s="15"/>
      <c r="U392" s="16"/>
      <c r="V392" s="16"/>
      <c r="X392" s="16"/>
      <c r="Y392" s="16"/>
      <c r="Z392" s="16"/>
      <c r="AA392" s="16"/>
      <c r="AB392" s="16"/>
      <c r="AC392" s="16"/>
      <c r="AD392" s="16"/>
      <c r="AE392" s="16"/>
      <c r="AF392" s="16"/>
      <c r="AG392" s="16"/>
      <c r="AH392" s="16"/>
      <c r="AI392" s="16"/>
      <c r="AJ392" s="16"/>
      <c r="AK392" s="16"/>
      <c r="AL392" s="16"/>
    </row>
    <row r="393" spans="2:38" ht="30" customHeight="1" x14ac:dyDescent="0.2">
      <c r="B393" s="138"/>
      <c r="C393" s="121" t="s">
        <v>61</v>
      </c>
      <c r="D393" s="122"/>
      <c r="E393" s="122"/>
      <c r="F393" s="122"/>
      <c r="G393" s="123"/>
      <c r="H393" s="124" t="str">
        <f>IF(B392="","",VLOOKUP(B392,名簿掲載情報!A:M,5))</f>
        <v>清水　栄治</v>
      </c>
      <c r="I393" s="124"/>
      <c r="J393" s="124"/>
      <c r="K393" s="124"/>
      <c r="L393" s="124"/>
      <c r="M393" s="124"/>
      <c r="N393" s="124"/>
      <c r="O393" s="124"/>
      <c r="P393" s="124"/>
      <c r="Q393" s="124"/>
      <c r="R393" s="124"/>
      <c r="S393" s="124"/>
      <c r="T393" s="124"/>
      <c r="U393" s="125" t="s">
        <v>64</v>
      </c>
      <c r="V393" s="125"/>
      <c r="W393" s="125"/>
      <c r="X393" s="125"/>
      <c r="Y393" s="125"/>
      <c r="Z393" s="124" t="str">
        <f>IF(B392="","",CONCATENATE(VLOOKUP(B392,名簿掲載情報!A:M,11),"　",VLOOKUP(B392,名簿掲載情報!A:M,12)))</f>
        <v>1級建築士　大臣登録　
第　292237　号</v>
      </c>
      <c r="AA393" s="124"/>
      <c r="AB393" s="124"/>
      <c r="AC393" s="124"/>
      <c r="AD393" s="124"/>
      <c r="AE393" s="124"/>
      <c r="AF393" s="124"/>
      <c r="AG393" s="124"/>
      <c r="AH393" s="124"/>
      <c r="AI393" s="124"/>
      <c r="AJ393" s="124"/>
      <c r="AK393" s="124"/>
      <c r="AL393" s="124"/>
    </row>
    <row r="394" spans="2:38" ht="30" customHeight="1" x14ac:dyDescent="0.2">
      <c r="B394" s="138"/>
      <c r="C394" s="141" t="s">
        <v>764</v>
      </c>
      <c r="D394" s="142"/>
      <c r="E394" s="125" t="s">
        <v>765</v>
      </c>
      <c r="F394" s="125"/>
      <c r="G394" s="125"/>
      <c r="H394" s="148" t="str">
        <f>IF(B392="","",VLOOKUP(B392,名簿掲載情報!A:M,6))</f>
        <v>住友林業ホームテック株式会社　福山支店　一級建築士事務所</v>
      </c>
      <c r="I394" s="148"/>
      <c r="J394" s="148"/>
      <c r="K394" s="148"/>
      <c r="L394" s="148"/>
      <c r="M394" s="148"/>
      <c r="N394" s="148"/>
      <c r="O394" s="148"/>
      <c r="P394" s="148"/>
      <c r="Q394" s="148"/>
      <c r="R394" s="148"/>
      <c r="S394" s="148"/>
      <c r="T394" s="148"/>
      <c r="U394" s="125" t="s">
        <v>766</v>
      </c>
      <c r="V394" s="125"/>
      <c r="W394" s="125"/>
      <c r="X394" s="125"/>
      <c r="Y394" s="125"/>
      <c r="Z394" s="148" t="str">
        <f>IF(B392="","",VLOOKUP(B392,名簿掲載情報!A:M,7))</f>
        <v>福山市南蔵王町1-6-19　3階</v>
      </c>
      <c r="AA394" s="148"/>
      <c r="AB394" s="148"/>
      <c r="AC394" s="148"/>
      <c r="AD394" s="148"/>
      <c r="AE394" s="148"/>
      <c r="AF394" s="148"/>
      <c r="AG394" s="148"/>
      <c r="AH394" s="148"/>
      <c r="AI394" s="148"/>
      <c r="AJ394" s="148"/>
      <c r="AK394" s="148"/>
      <c r="AL394" s="148"/>
    </row>
    <row r="395" spans="2:38" ht="15" customHeight="1" x14ac:dyDescent="0.2">
      <c r="B395" s="138"/>
      <c r="C395" s="143"/>
      <c r="D395" s="144"/>
      <c r="E395" s="149" t="s">
        <v>767</v>
      </c>
      <c r="F395" s="150"/>
      <c r="G395" s="151"/>
      <c r="H395" s="158" t="s">
        <v>768</v>
      </c>
      <c r="I395" s="159"/>
      <c r="J395" s="159"/>
      <c r="K395" s="159"/>
      <c r="L395" s="160"/>
      <c r="M395" s="161" t="str">
        <f>IF(B392="","",VLOOKUP(B392,名簿掲載情報!A:M,8))</f>
        <v>（084）932-1722</v>
      </c>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3"/>
    </row>
    <row r="396" spans="2:38" ht="15" customHeight="1" x14ac:dyDescent="0.2">
      <c r="B396" s="138"/>
      <c r="C396" s="143"/>
      <c r="D396" s="144"/>
      <c r="E396" s="152"/>
      <c r="F396" s="153"/>
      <c r="G396" s="154"/>
      <c r="H396" s="164" t="s">
        <v>769</v>
      </c>
      <c r="I396" s="165"/>
      <c r="J396" s="165"/>
      <c r="K396" s="165"/>
      <c r="L396" s="166"/>
      <c r="M396" s="126" t="str">
        <f>IF(B392="","",VLOOKUP(B392,名簿掲載情報!A:M,9))</f>
        <v>（084）983-0631</v>
      </c>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8"/>
    </row>
    <row r="397" spans="2:38" ht="15" customHeight="1" x14ac:dyDescent="0.2">
      <c r="B397" s="138"/>
      <c r="C397" s="145"/>
      <c r="D397" s="146"/>
      <c r="E397" s="155"/>
      <c r="F397" s="156"/>
      <c r="G397" s="157"/>
      <c r="H397" s="129" t="s">
        <v>770</v>
      </c>
      <c r="I397" s="130"/>
      <c r="J397" s="130"/>
      <c r="K397" s="130"/>
      <c r="L397" s="130"/>
      <c r="M397" s="131" t="str">
        <f>IF(B392="","",VLOOKUP(B392,名簿掲載情報!A:M,10))</f>
        <v>SHIMIZU_eiji@ht.sfc.co.jp</v>
      </c>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2"/>
      <c r="AL397" s="133"/>
    </row>
    <row r="398" spans="2:38" ht="30" customHeight="1" x14ac:dyDescent="0.2">
      <c r="B398" s="139"/>
      <c r="C398" s="125" t="s">
        <v>470</v>
      </c>
      <c r="D398" s="125"/>
      <c r="E398" s="125"/>
      <c r="F398" s="125"/>
      <c r="G398" s="125"/>
      <c r="H398" s="134" t="str">
        <f>IF(B392="","",VLOOKUP(B392,名簿掲載情報!A:M,13))</f>
        <v>一般社団法人広島県建築士事務所協会</v>
      </c>
      <c r="I398" s="135"/>
      <c r="J398" s="135"/>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c r="AG398" s="135"/>
      <c r="AH398" s="135"/>
      <c r="AI398" s="135"/>
      <c r="AJ398" s="135"/>
      <c r="AK398" s="135"/>
      <c r="AL398" s="136"/>
    </row>
    <row r="399" spans="2:38" ht="30" customHeight="1" x14ac:dyDescent="0.2">
      <c r="B399" s="137">
        <f>B392+1</f>
        <v>57</v>
      </c>
      <c r="C399" s="121" t="s">
        <v>519</v>
      </c>
      <c r="D399" s="122"/>
      <c r="E399" s="122"/>
      <c r="F399" s="122"/>
      <c r="G399" s="123"/>
      <c r="H399" s="13"/>
      <c r="I399" s="13"/>
      <c r="J399" s="13"/>
      <c r="K399" s="13" t="s">
        <v>136</v>
      </c>
      <c r="L399" s="140" t="str">
        <f>IF(B399="","",VLOOKUP(B399,名簿掲載情報!A:M,4))</f>
        <v>24－172</v>
      </c>
      <c r="M399" s="140"/>
      <c r="N399" s="140"/>
      <c r="O399" s="140"/>
      <c r="P399" s="140"/>
      <c r="Q399" s="14" t="s">
        <v>137</v>
      </c>
      <c r="R399" s="13"/>
      <c r="S399" s="13"/>
      <c r="T399" s="15"/>
      <c r="U399" s="16"/>
      <c r="V399" s="16"/>
      <c r="X399" s="16"/>
      <c r="Y399" s="16"/>
      <c r="Z399" s="16"/>
      <c r="AA399" s="16"/>
      <c r="AB399" s="16"/>
      <c r="AC399" s="16"/>
      <c r="AD399" s="16"/>
      <c r="AE399" s="16"/>
      <c r="AF399" s="16"/>
      <c r="AG399" s="16"/>
      <c r="AH399" s="16"/>
      <c r="AI399" s="16"/>
      <c r="AJ399" s="16"/>
      <c r="AK399" s="16"/>
      <c r="AL399" s="16"/>
    </row>
    <row r="400" spans="2:38" ht="30" customHeight="1" x14ac:dyDescent="0.2">
      <c r="B400" s="138"/>
      <c r="C400" s="121" t="s">
        <v>61</v>
      </c>
      <c r="D400" s="122"/>
      <c r="E400" s="122"/>
      <c r="F400" s="122"/>
      <c r="G400" s="123"/>
      <c r="H400" s="124" t="str">
        <f>IF(B399="","",VLOOKUP(B399,名簿掲載情報!A:M,5))</f>
        <v>井手野　尚弘</v>
      </c>
      <c r="I400" s="124"/>
      <c r="J400" s="124"/>
      <c r="K400" s="124"/>
      <c r="L400" s="124"/>
      <c r="M400" s="124"/>
      <c r="N400" s="124"/>
      <c r="O400" s="124"/>
      <c r="P400" s="124"/>
      <c r="Q400" s="124"/>
      <c r="R400" s="124"/>
      <c r="S400" s="124"/>
      <c r="T400" s="124"/>
      <c r="U400" s="125" t="s">
        <v>64</v>
      </c>
      <c r="V400" s="125"/>
      <c r="W400" s="125"/>
      <c r="X400" s="125"/>
      <c r="Y400" s="125"/>
      <c r="Z400" s="124" t="str">
        <f>IF(B399="","",CONCATENATE(VLOOKUP(B399,名簿掲載情報!A:M,11),"　",VLOOKUP(B399,名簿掲載情報!A:M,12)))</f>
        <v>2級建築士　広島県知事登録　
第　17975　号</v>
      </c>
      <c r="AA400" s="124"/>
      <c r="AB400" s="124"/>
      <c r="AC400" s="124"/>
      <c r="AD400" s="124"/>
      <c r="AE400" s="124"/>
      <c r="AF400" s="124"/>
      <c r="AG400" s="124"/>
      <c r="AH400" s="124"/>
      <c r="AI400" s="124"/>
      <c r="AJ400" s="124"/>
      <c r="AK400" s="124"/>
      <c r="AL400" s="124"/>
    </row>
    <row r="401" spans="2:38" ht="30" customHeight="1" x14ac:dyDescent="0.2">
      <c r="B401" s="138"/>
      <c r="C401" s="141" t="s">
        <v>764</v>
      </c>
      <c r="D401" s="142"/>
      <c r="E401" s="125" t="s">
        <v>765</v>
      </c>
      <c r="F401" s="125"/>
      <c r="G401" s="125"/>
      <c r="H401" s="148" t="str">
        <f>IF(B399="","",VLOOKUP(B399,名簿掲載情報!A:M,6))</f>
        <v>三島ホーム株式会社一級建築士事務所</v>
      </c>
      <c r="I401" s="148"/>
      <c r="J401" s="148"/>
      <c r="K401" s="148"/>
      <c r="L401" s="148"/>
      <c r="M401" s="148"/>
      <c r="N401" s="148"/>
      <c r="O401" s="148"/>
      <c r="P401" s="148"/>
      <c r="Q401" s="148"/>
      <c r="R401" s="148"/>
      <c r="S401" s="148"/>
      <c r="T401" s="148"/>
      <c r="U401" s="125" t="s">
        <v>766</v>
      </c>
      <c r="V401" s="125"/>
      <c r="W401" s="125"/>
      <c r="X401" s="125"/>
      <c r="Y401" s="125"/>
      <c r="Z401" s="148" t="str">
        <f>IF(B399="","",VLOOKUP(B399,名簿掲載情報!A:M,7))</f>
        <v>福山市駅家町万能倉1295番1</v>
      </c>
      <c r="AA401" s="148"/>
      <c r="AB401" s="148"/>
      <c r="AC401" s="148"/>
      <c r="AD401" s="148"/>
      <c r="AE401" s="148"/>
      <c r="AF401" s="148"/>
      <c r="AG401" s="148"/>
      <c r="AH401" s="148"/>
      <c r="AI401" s="148"/>
      <c r="AJ401" s="148"/>
      <c r="AK401" s="148"/>
      <c r="AL401" s="148"/>
    </row>
    <row r="402" spans="2:38" ht="15" customHeight="1" x14ac:dyDescent="0.2">
      <c r="B402" s="138"/>
      <c r="C402" s="143"/>
      <c r="D402" s="144"/>
      <c r="E402" s="149" t="s">
        <v>767</v>
      </c>
      <c r="F402" s="150"/>
      <c r="G402" s="151"/>
      <c r="H402" s="158" t="s">
        <v>768</v>
      </c>
      <c r="I402" s="159"/>
      <c r="J402" s="159"/>
      <c r="K402" s="159"/>
      <c r="L402" s="160"/>
      <c r="M402" s="161" t="str">
        <f>IF(B399="","",VLOOKUP(B399,名簿掲載情報!A:M,8))</f>
        <v>（084）932-1722</v>
      </c>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3"/>
    </row>
    <row r="403" spans="2:38" ht="15" customHeight="1" x14ac:dyDescent="0.2">
      <c r="B403" s="138"/>
      <c r="C403" s="143"/>
      <c r="D403" s="144"/>
      <c r="E403" s="152"/>
      <c r="F403" s="153"/>
      <c r="G403" s="154"/>
      <c r="H403" s="164" t="s">
        <v>769</v>
      </c>
      <c r="I403" s="165"/>
      <c r="J403" s="165"/>
      <c r="K403" s="165"/>
      <c r="L403" s="166"/>
      <c r="M403" s="126" t="str">
        <f>IF(B399="","",VLOOKUP(B399,名簿掲載情報!A:M,9))</f>
        <v>（084）976-1536</v>
      </c>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8"/>
    </row>
    <row r="404" spans="2:38" ht="15" customHeight="1" x14ac:dyDescent="0.2">
      <c r="B404" s="138"/>
      <c r="C404" s="145"/>
      <c r="D404" s="146"/>
      <c r="E404" s="155"/>
      <c r="F404" s="156"/>
      <c r="G404" s="157"/>
      <c r="H404" s="129" t="s">
        <v>770</v>
      </c>
      <c r="I404" s="130"/>
      <c r="J404" s="130"/>
      <c r="K404" s="130"/>
      <c r="L404" s="130"/>
      <c r="M404" s="131" t="str">
        <f>IF(B399="","",VLOOKUP(B399,名簿掲載情報!A:M,10))</f>
        <v>mhome@mishima-sg.co.jp</v>
      </c>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2"/>
      <c r="AL404" s="133"/>
    </row>
    <row r="405" spans="2:38" ht="30" customHeight="1" x14ac:dyDescent="0.2">
      <c r="B405" s="139"/>
      <c r="C405" s="125" t="s">
        <v>470</v>
      </c>
      <c r="D405" s="125"/>
      <c r="E405" s="125"/>
      <c r="F405" s="125"/>
      <c r="G405" s="125"/>
      <c r="H405" s="134" t="str">
        <f>IF(B399="","",VLOOKUP(B399,名簿掲載情報!A:M,13))</f>
        <v>一般社団法人広島県建築士事務所協会</v>
      </c>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5"/>
      <c r="AL405" s="136"/>
    </row>
    <row r="406" spans="2:38" ht="30" customHeight="1" x14ac:dyDescent="0.2">
      <c r="B406" s="137">
        <f>B399+1</f>
        <v>58</v>
      </c>
      <c r="C406" s="121" t="s">
        <v>519</v>
      </c>
      <c r="D406" s="122"/>
      <c r="E406" s="122"/>
      <c r="F406" s="122"/>
      <c r="G406" s="123"/>
      <c r="H406" s="13"/>
      <c r="I406" s="13"/>
      <c r="J406" s="13"/>
      <c r="K406" s="13" t="s">
        <v>136</v>
      </c>
      <c r="L406" s="140" t="str">
        <f>IF(B406="","",VLOOKUP(B406,名簿掲載情報!A:M,4))</f>
        <v>24－173</v>
      </c>
      <c r="M406" s="140"/>
      <c r="N406" s="140"/>
      <c r="O406" s="140"/>
      <c r="P406" s="140"/>
      <c r="Q406" s="14" t="s">
        <v>137</v>
      </c>
      <c r="R406" s="13"/>
      <c r="S406" s="13"/>
      <c r="T406" s="15"/>
      <c r="U406" s="16"/>
      <c r="V406" s="16"/>
      <c r="X406" s="16"/>
      <c r="Y406" s="16"/>
      <c r="Z406" s="16"/>
      <c r="AA406" s="16"/>
      <c r="AB406" s="16"/>
      <c r="AC406" s="16"/>
      <c r="AD406" s="16"/>
      <c r="AE406" s="16"/>
      <c r="AF406" s="16"/>
      <c r="AG406" s="16"/>
      <c r="AH406" s="16"/>
      <c r="AI406" s="16"/>
      <c r="AJ406" s="16"/>
      <c r="AK406" s="16"/>
      <c r="AL406" s="16"/>
    </row>
    <row r="407" spans="2:38" ht="30" customHeight="1" x14ac:dyDescent="0.2">
      <c r="B407" s="138"/>
      <c r="C407" s="121" t="s">
        <v>61</v>
      </c>
      <c r="D407" s="122"/>
      <c r="E407" s="122"/>
      <c r="F407" s="122"/>
      <c r="G407" s="123"/>
      <c r="H407" s="124" t="str">
        <f>IF(B406="","",VLOOKUP(B406,名簿掲載情報!A:M,5))</f>
        <v>山路　範幸</v>
      </c>
      <c r="I407" s="124"/>
      <c r="J407" s="124"/>
      <c r="K407" s="124"/>
      <c r="L407" s="124"/>
      <c r="M407" s="124"/>
      <c r="N407" s="124"/>
      <c r="O407" s="124"/>
      <c r="P407" s="124"/>
      <c r="Q407" s="124"/>
      <c r="R407" s="124"/>
      <c r="S407" s="124"/>
      <c r="T407" s="124"/>
      <c r="U407" s="125" t="s">
        <v>64</v>
      </c>
      <c r="V407" s="125"/>
      <c r="W407" s="125"/>
      <c r="X407" s="125"/>
      <c r="Y407" s="125"/>
      <c r="Z407" s="124" t="str">
        <f>IF(B406="","",CONCATENATE(VLOOKUP(B406,名簿掲載情報!A:M,11),"　",VLOOKUP(B406,名簿掲載情報!A:M,12)))</f>
        <v>1級建築士　大臣登録　
第　162142　号</v>
      </c>
      <c r="AA407" s="124"/>
      <c r="AB407" s="124"/>
      <c r="AC407" s="124"/>
      <c r="AD407" s="124"/>
      <c r="AE407" s="124"/>
      <c r="AF407" s="124"/>
      <c r="AG407" s="124"/>
      <c r="AH407" s="124"/>
      <c r="AI407" s="124"/>
      <c r="AJ407" s="124"/>
      <c r="AK407" s="124"/>
      <c r="AL407" s="124"/>
    </row>
    <row r="408" spans="2:38" ht="30" customHeight="1" x14ac:dyDescent="0.2">
      <c r="B408" s="138"/>
      <c r="C408" s="141" t="s">
        <v>764</v>
      </c>
      <c r="D408" s="142"/>
      <c r="E408" s="125" t="s">
        <v>765</v>
      </c>
      <c r="F408" s="125"/>
      <c r="G408" s="125"/>
      <c r="H408" s="148" t="str">
        <f>IF(B406="","",VLOOKUP(B406,名簿掲載情報!A:M,6))</f>
        <v>一級建築士事務所せたがやアートビレッジ</v>
      </c>
      <c r="I408" s="148"/>
      <c r="J408" s="148"/>
      <c r="K408" s="148"/>
      <c r="L408" s="148"/>
      <c r="M408" s="148"/>
      <c r="N408" s="148"/>
      <c r="O408" s="148"/>
      <c r="P408" s="148"/>
      <c r="Q408" s="148"/>
      <c r="R408" s="148"/>
      <c r="S408" s="148"/>
      <c r="T408" s="148"/>
      <c r="U408" s="125" t="s">
        <v>766</v>
      </c>
      <c r="V408" s="125"/>
      <c r="W408" s="125"/>
      <c r="X408" s="125"/>
      <c r="Y408" s="125"/>
      <c r="Z408" s="148" t="str">
        <f>IF(B406="","",VLOOKUP(B406,名簿掲載情報!A:M,7))</f>
        <v>東京都世田谷区上北沢1-20-14</v>
      </c>
      <c r="AA408" s="148"/>
      <c r="AB408" s="148"/>
      <c r="AC408" s="148"/>
      <c r="AD408" s="148"/>
      <c r="AE408" s="148"/>
      <c r="AF408" s="148"/>
      <c r="AG408" s="148"/>
      <c r="AH408" s="148"/>
      <c r="AI408" s="148"/>
      <c r="AJ408" s="148"/>
      <c r="AK408" s="148"/>
      <c r="AL408" s="148"/>
    </row>
    <row r="409" spans="2:38" ht="15" customHeight="1" x14ac:dyDescent="0.2">
      <c r="B409" s="138"/>
      <c r="C409" s="143"/>
      <c r="D409" s="144"/>
      <c r="E409" s="149" t="s">
        <v>767</v>
      </c>
      <c r="F409" s="150"/>
      <c r="G409" s="151"/>
      <c r="H409" s="158" t="s">
        <v>768</v>
      </c>
      <c r="I409" s="159"/>
      <c r="J409" s="159"/>
      <c r="K409" s="159"/>
      <c r="L409" s="160"/>
      <c r="M409" s="161" t="str">
        <f>IF(B406="","",VLOOKUP(B406,名簿掲載情報!A:M,8))</f>
        <v>（070）5587-0849</v>
      </c>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3"/>
    </row>
    <row r="410" spans="2:38" ht="15" customHeight="1" x14ac:dyDescent="0.2">
      <c r="B410" s="138"/>
      <c r="C410" s="143"/>
      <c r="D410" s="144"/>
      <c r="E410" s="152"/>
      <c r="F410" s="153"/>
      <c r="G410" s="154"/>
      <c r="H410" s="164" t="s">
        <v>769</v>
      </c>
      <c r="I410" s="165"/>
      <c r="J410" s="165"/>
      <c r="K410" s="165"/>
      <c r="L410" s="166"/>
      <c r="M410" s="126" t="str">
        <f>IF(B406="","",VLOOKUP(B406,名簿掲載情報!A:M,9))</f>
        <v>-</v>
      </c>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8"/>
    </row>
    <row r="411" spans="2:38" ht="15" customHeight="1" x14ac:dyDescent="0.2">
      <c r="B411" s="138"/>
      <c r="C411" s="145"/>
      <c r="D411" s="146"/>
      <c r="E411" s="155"/>
      <c r="F411" s="156"/>
      <c r="G411" s="157"/>
      <c r="H411" s="129" t="s">
        <v>770</v>
      </c>
      <c r="I411" s="130"/>
      <c r="J411" s="130"/>
      <c r="K411" s="130"/>
      <c r="L411" s="130"/>
      <c r="M411" s="131" t="str">
        <f>IF(B406="","",VLOOKUP(B406,名簿掲載情報!A:M,10))</f>
        <v>rz250ny@yahoo.co.jp</v>
      </c>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2"/>
      <c r="AL411" s="133"/>
    </row>
    <row r="412" spans="2:38" ht="30" customHeight="1" x14ac:dyDescent="0.2">
      <c r="B412" s="139"/>
      <c r="C412" s="125" t="s">
        <v>470</v>
      </c>
      <c r="D412" s="125"/>
      <c r="E412" s="125"/>
      <c r="F412" s="125"/>
      <c r="G412" s="125"/>
      <c r="H412" s="134" t="str">
        <f>IF(B406="","",VLOOKUP(B406,名簿掲載情報!A:M,13))</f>
        <v>公益社団法人日本建築家協会</v>
      </c>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5"/>
      <c r="AL412" s="136"/>
    </row>
    <row r="413" spans="2:38" ht="30" customHeight="1" x14ac:dyDescent="0.2">
      <c r="B413" s="137">
        <f>B406+1</f>
        <v>59</v>
      </c>
      <c r="C413" s="121" t="s">
        <v>519</v>
      </c>
      <c r="D413" s="122"/>
      <c r="E413" s="122"/>
      <c r="F413" s="122"/>
      <c r="G413" s="123"/>
      <c r="H413" s="13"/>
      <c r="I413" s="13"/>
      <c r="J413" s="13"/>
      <c r="K413" s="13" t="s">
        <v>136</v>
      </c>
      <c r="L413" s="140" t="str">
        <f>IF(B413="","",VLOOKUP(B413,名簿掲載情報!A:M,4))</f>
        <v>24－174</v>
      </c>
      <c r="M413" s="140"/>
      <c r="N413" s="140"/>
      <c r="O413" s="140"/>
      <c r="P413" s="140"/>
      <c r="Q413" s="14" t="s">
        <v>137</v>
      </c>
      <c r="R413" s="13"/>
      <c r="S413" s="13"/>
      <c r="T413" s="15"/>
      <c r="U413" s="16"/>
      <c r="V413" s="16"/>
      <c r="X413" s="16"/>
      <c r="Y413" s="16"/>
      <c r="Z413" s="16"/>
      <c r="AA413" s="16"/>
      <c r="AB413" s="16"/>
      <c r="AC413" s="16"/>
      <c r="AD413" s="16"/>
      <c r="AE413" s="16"/>
      <c r="AF413" s="16"/>
      <c r="AG413" s="16"/>
      <c r="AH413" s="16"/>
      <c r="AI413" s="16"/>
      <c r="AJ413" s="16"/>
      <c r="AK413" s="16"/>
      <c r="AL413" s="16"/>
    </row>
    <row r="414" spans="2:38" ht="30" customHeight="1" x14ac:dyDescent="0.2">
      <c r="B414" s="138"/>
      <c r="C414" s="121" t="s">
        <v>61</v>
      </c>
      <c r="D414" s="122"/>
      <c r="E414" s="122"/>
      <c r="F414" s="122"/>
      <c r="G414" s="123"/>
      <c r="H414" s="124" t="str">
        <f>IF(B413="","",VLOOKUP(B413,名簿掲載情報!A:M,5))</f>
        <v>坂本　悠起</v>
      </c>
      <c r="I414" s="124"/>
      <c r="J414" s="124"/>
      <c r="K414" s="124"/>
      <c r="L414" s="124"/>
      <c r="M414" s="124"/>
      <c r="N414" s="124"/>
      <c r="O414" s="124"/>
      <c r="P414" s="124"/>
      <c r="Q414" s="124"/>
      <c r="R414" s="124"/>
      <c r="S414" s="124"/>
      <c r="T414" s="124"/>
      <c r="U414" s="125" t="s">
        <v>64</v>
      </c>
      <c r="V414" s="125"/>
      <c r="W414" s="125"/>
      <c r="X414" s="125"/>
      <c r="Y414" s="125"/>
      <c r="Z414" s="124" t="str">
        <f>IF(B413="","",CONCATENATE(VLOOKUP(B413,名簿掲載情報!A:M,11),"　",VLOOKUP(B413,名簿掲載情報!A:M,12)))</f>
        <v>1級建築士　大臣登録　
第　389731　号</v>
      </c>
      <c r="AA414" s="124"/>
      <c r="AB414" s="124"/>
      <c r="AC414" s="124"/>
      <c r="AD414" s="124"/>
      <c r="AE414" s="124"/>
      <c r="AF414" s="124"/>
      <c r="AG414" s="124"/>
      <c r="AH414" s="124"/>
      <c r="AI414" s="124"/>
      <c r="AJ414" s="124"/>
      <c r="AK414" s="124"/>
      <c r="AL414" s="124"/>
    </row>
    <row r="415" spans="2:38" ht="30" customHeight="1" x14ac:dyDescent="0.2">
      <c r="B415" s="138"/>
      <c r="C415" s="141" t="s">
        <v>764</v>
      </c>
      <c r="D415" s="142"/>
      <c r="E415" s="125" t="s">
        <v>765</v>
      </c>
      <c r="F415" s="125"/>
      <c r="G415" s="125"/>
      <c r="H415" s="148" t="str">
        <f>IF(B413="","",VLOOKUP(B413,名簿掲載情報!A:M,6))</f>
        <v>有限会社建築工房さかもと　一級建築士事務所</v>
      </c>
      <c r="I415" s="148"/>
      <c r="J415" s="148"/>
      <c r="K415" s="148"/>
      <c r="L415" s="148"/>
      <c r="M415" s="148"/>
      <c r="N415" s="148"/>
      <c r="O415" s="148"/>
      <c r="P415" s="148"/>
      <c r="Q415" s="148"/>
      <c r="R415" s="148"/>
      <c r="S415" s="148"/>
      <c r="T415" s="148"/>
      <c r="U415" s="125" t="s">
        <v>766</v>
      </c>
      <c r="V415" s="125"/>
      <c r="W415" s="125"/>
      <c r="X415" s="125"/>
      <c r="Y415" s="125"/>
      <c r="Z415" s="148" t="str">
        <f>IF(B413="","",VLOOKUP(B413,名簿掲載情報!A:M,7))</f>
        <v>福山市大門町5-26-11</v>
      </c>
      <c r="AA415" s="148"/>
      <c r="AB415" s="148"/>
      <c r="AC415" s="148"/>
      <c r="AD415" s="148"/>
      <c r="AE415" s="148"/>
      <c r="AF415" s="148"/>
      <c r="AG415" s="148"/>
      <c r="AH415" s="148"/>
      <c r="AI415" s="148"/>
      <c r="AJ415" s="148"/>
      <c r="AK415" s="148"/>
      <c r="AL415" s="148"/>
    </row>
    <row r="416" spans="2:38" ht="15" customHeight="1" x14ac:dyDescent="0.2">
      <c r="B416" s="138"/>
      <c r="C416" s="143"/>
      <c r="D416" s="144"/>
      <c r="E416" s="149" t="s">
        <v>767</v>
      </c>
      <c r="F416" s="150"/>
      <c r="G416" s="151"/>
      <c r="H416" s="158" t="s">
        <v>768</v>
      </c>
      <c r="I416" s="159"/>
      <c r="J416" s="159"/>
      <c r="K416" s="159"/>
      <c r="L416" s="160"/>
      <c r="M416" s="161" t="str">
        <f>IF(B413="","",VLOOKUP(B413,名簿掲載情報!A:M,8))</f>
        <v>（084）940-6252</v>
      </c>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3"/>
    </row>
    <row r="417" spans="2:38" ht="15" customHeight="1" x14ac:dyDescent="0.2">
      <c r="B417" s="138"/>
      <c r="C417" s="143"/>
      <c r="D417" s="144"/>
      <c r="E417" s="152"/>
      <c r="F417" s="153"/>
      <c r="G417" s="154"/>
      <c r="H417" s="164" t="s">
        <v>769</v>
      </c>
      <c r="I417" s="165"/>
      <c r="J417" s="165"/>
      <c r="K417" s="165"/>
      <c r="L417" s="166"/>
      <c r="M417" s="126" t="str">
        <f>IF(B413="","",VLOOKUP(B413,名簿掲載情報!A:M,9))</f>
        <v>（084）940-6290</v>
      </c>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8"/>
    </row>
    <row r="418" spans="2:38" ht="15" customHeight="1" x14ac:dyDescent="0.2">
      <c r="B418" s="138"/>
      <c r="C418" s="145"/>
      <c r="D418" s="146"/>
      <c r="E418" s="155"/>
      <c r="F418" s="156"/>
      <c r="G418" s="157"/>
      <c r="H418" s="129" t="s">
        <v>770</v>
      </c>
      <c r="I418" s="130"/>
      <c r="J418" s="130"/>
      <c r="K418" s="130"/>
      <c r="L418" s="130"/>
      <c r="M418" s="131" t="str">
        <f>IF(B413="","",VLOOKUP(B413,名簿掲載情報!A:M,10))</f>
        <v>k-sakamoto@sepia.plala.or.jp</v>
      </c>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2"/>
      <c r="AL418" s="133"/>
    </row>
    <row r="419" spans="2:38" ht="30" customHeight="1" x14ac:dyDescent="0.2">
      <c r="B419" s="139"/>
      <c r="C419" s="125" t="s">
        <v>470</v>
      </c>
      <c r="D419" s="125"/>
      <c r="E419" s="125"/>
      <c r="F419" s="125"/>
      <c r="G419" s="125"/>
      <c r="H419" s="134" t="str">
        <f>IF(B413="","",VLOOKUP(B413,名簿掲載情報!A:M,13))</f>
        <v>-</v>
      </c>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5"/>
      <c r="AL419" s="136"/>
    </row>
    <row r="420" spans="2:38" ht="30" customHeight="1" x14ac:dyDescent="0.2">
      <c r="B420" s="137">
        <f>B413+1</f>
        <v>60</v>
      </c>
      <c r="C420" s="121" t="s">
        <v>519</v>
      </c>
      <c r="D420" s="122"/>
      <c r="E420" s="122"/>
      <c r="F420" s="122"/>
      <c r="G420" s="123"/>
      <c r="H420" s="13"/>
      <c r="I420" s="13"/>
      <c r="J420" s="13"/>
      <c r="K420" s="13" t="s">
        <v>136</v>
      </c>
      <c r="L420" s="140" t="str">
        <f>IF(B420="","",VLOOKUP(B420,名簿掲載情報!A:M,4))</f>
        <v>24－175</v>
      </c>
      <c r="M420" s="140"/>
      <c r="N420" s="140"/>
      <c r="O420" s="140"/>
      <c r="P420" s="140"/>
      <c r="Q420" s="14" t="s">
        <v>137</v>
      </c>
      <c r="R420" s="13"/>
      <c r="S420" s="13"/>
      <c r="T420" s="15"/>
      <c r="U420" s="16"/>
      <c r="V420" s="16"/>
      <c r="X420" s="16"/>
      <c r="Y420" s="16"/>
      <c r="Z420" s="16"/>
      <c r="AA420" s="16"/>
      <c r="AB420" s="16"/>
      <c r="AC420" s="16"/>
      <c r="AD420" s="16"/>
      <c r="AE420" s="16"/>
      <c r="AF420" s="16"/>
      <c r="AG420" s="16"/>
      <c r="AH420" s="16"/>
      <c r="AI420" s="16"/>
      <c r="AJ420" s="16"/>
      <c r="AK420" s="16"/>
      <c r="AL420" s="16"/>
    </row>
    <row r="421" spans="2:38" ht="30" customHeight="1" x14ac:dyDescent="0.2">
      <c r="B421" s="138"/>
      <c r="C421" s="121" t="s">
        <v>61</v>
      </c>
      <c r="D421" s="122"/>
      <c r="E421" s="122"/>
      <c r="F421" s="122"/>
      <c r="G421" s="123"/>
      <c r="H421" s="124" t="str">
        <f>IF(B420="","",VLOOKUP(B420,名簿掲載情報!A:M,5))</f>
        <v>松井　俊就</v>
      </c>
      <c r="I421" s="124"/>
      <c r="J421" s="124"/>
      <c r="K421" s="124"/>
      <c r="L421" s="124"/>
      <c r="M421" s="124"/>
      <c r="N421" s="124"/>
      <c r="O421" s="124"/>
      <c r="P421" s="124"/>
      <c r="Q421" s="124"/>
      <c r="R421" s="124"/>
      <c r="S421" s="124"/>
      <c r="T421" s="124"/>
      <c r="U421" s="125" t="s">
        <v>64</v>
      </c>
      <c r="V421" s="125"/>
      <c r="W421" s="125"/>
      <c r="X421" s="125"/>
      <c r="Y421" s="125"/>
      <c r="Z421" s="124" t="str">
        <f>IF(B420="","",CONCATENATE(VLOOKUP(B420,名簿掲載情報!A:M,11),"　",VLOOKUP(B420,名簿掲載情報!A:M,12)))</f>
        <v>1級建築士　大臣登録　
第　293833　号</v>
      </c>
      <c r="AA421" s="124"/>
      <c r="AB421" s="124"/>
      <c r="AC421" s="124"/>
      <c r="AD421" s="124"/>
      <c r="AE421" s="124"/>
      <c r="AF421" s="124"/>
      <c r="AG421" s="124"/>
      <c r="AH421" s="124"/>
      <c r="AI421" s="124"/>
      <c r="AJ421" s="124"/>
      <c r="AK421" s="124"/>
      <c r="AL421" s="124"/>
    </row>
    <row r="422" spans="2:38" ht="30" customHeight="1" x14ac:dyDescent="0.2">
      <c r="B422" s="138"/>
      <c r="C422" s="141" t="s">
        <v>764</v>
      </c>
      <c r="D422" s="142"/>
      <c r="E422" s="125" t="s">
        <v>765</v>
      </c>
      <c r="F422" s="125"/>
      <c r="G422" s="125"/>
      <c r="H422" s="148" t="str">
        <f>IF(B420="","",VLOOKUP(B420,名簿掲載情報!A:M,6))</f>
        <v>ジオ・プラン株式会社一級建築士事務所</v>
      </c>
      <c r="I422" s="148"/>
      <c r="J422" s="148"/>
      <c r="K422" s="148"/>
      <c r="L422" s="148"/>
      <c r="M422" s="148"/>
      <c r="N422" s="148"/>
      <c r="O422" s="148"/>
      <c r="P422" s="148"/>
      <c r="Q422" s="148"/>
      <c r="R422" s="148"/>
      <c r="S422" s="148"/>
      <c r="T422" s="148"/>
      <c r="U422" s="125" t="s">
        <v>766</v>
      </c>
      <c r="V422" s="125"/>
      <c r="W422" s="125"/>
      <c r="X422" s="125"/>
      <c r="Y422" s="125"/>
      <c r="Z422" s="148" t="str">
        <f>IF(B420="","",VLOOKUP(B420,名簿掲載情報!A:M,7))</f>
        <v>福山市引野町5-3-25</v>
      </c>
      <c r="AA422" s="148"/>
      <c r="AB422" s="148"/>
      <c r="AC422" s="148"/>
      <c r="AD422" s="148"/>
      <c r="AE422" s="148"/>
      <c r="AF422" s="148"/>
      <c r="AG422" s="148"/>
      <c r="AH422" s="148"/>
      <c r="AI422" s="148"/>
      <c r="AJ422" s="148"/>
      <c r="AK422" s="148"/>
      <c r="AL422" s="148"/>
    </row>
    <row r="423" spans="2:38" ht="15" customHeight="1" x14ac:dyDescent="0.2">
      <c r="B423" s="138"/>
      <c r="C423" s="143"/>
      <c r="D423" s="144"/>
      <c r="E423" s="149" t="s">
        <v>767</v>
      </c>
      <c r="F423" s="150"/>
      <c r="G423" s="151"/>
      <c r="H423" s="158" t="s">
        <v>768</v>
      </c>
      <c r="I423" s="159"/>
      <c r="J423" s="159"/>
      <c r="K423" s="159"/>
      <c r="L423" s="160"/>
      <c r="M423" s="161" t="str">
        <f>IF(B420="","",VLOOKUP(B420,名簿掲載情報!A:M,8))</f>
        <v>（084）982-9922</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3"/>
    </row>
    <row r="424" spans="2:38" ht="15" customHeight="1" x14ac:dyDescent="0.2">
      <c r="B424" s="138"/>
      <c r="C424" s="143"/>
      <c r="D424" s="144"/>
      <c r="E424" s="152"/>
      <c r="F424" s="153"/>
      <c r="G424" s="154"/>
      <c r="H424" s="164" t="s">
        <v>769</v>
      </c>
      <c r="I424" s="165"/>
      <c r="J424" s="165"/>
      <c r="K424" s="165"/>
      <c r="L424" s="166"/>
      <c r="M424" s="126" t="str">
        <f>IF(B420="","",VLOOKUP(B420,名簿掲載情報!A:M,9))</f>
        <v>（084）982-9983</v>
      </c>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8"/>
    </row>
    <row r="425" spans="2:38" ht="15" customHeight="1" x14ac:dyDescent="0.2">
      <c r="B425" s="138"/>
      <c r="C425" s="145"/>
      <c r="D425" s="146"/>
      <c r="E425" s="155"/>
      <c r="F425" s="156"/>
      <c r="G425" s="157"/>
      <c r="H425" s="129" t="s">
        <v>770</v>
      </c>
      <c r="I425" s="130"/>
      <c r="J425" s="130"/>
      <c r="K425" s="130"/>
      <c r="L425" s="130"/>
      <c r="M425" s="131" t="str">
        <f>IF(B420="","",VLOOKUP(B420,名簿掲載情報!A:M,10))</f>
        <v>info1@geo-plan.jp</v>
      </c>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2"/>
      <c r="AL425" s="133"/>
    </row>
    <row r="426" spans="2:38" ht="30" customHeight="1" x14ac:dyDescent="0.2">
      <c r="B426" s="139"/>
      <c r="C426" s="125" t="s">
        <v>470</v>
      </c>
      <c r="D426" s="125"/>
      <c r="E426" s="125"/>
      <c r="F426" s="125"/>
      <c r="G426" s="125"/>
      <c r="H426" s="134" t="str">
        <f>IF(B420="","",VLOOKUP(B420,名簿掲載情報!A:M,13))</f>
        <v>-</v>
      </c>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5"/>
      <c r="AL426" s="136"/>
    </row>
    <row r="427" spans="2:38" ht="30" customHeight="1" x14ac:dyDescent="0.2">
      <c r="B427" s="137">
        <f>B420+1</f>
        <v>61</v>
      </c>
      <c r="C427" s="121" t="s">
        <v>519</v>
      </c>
      <c r="D427" s="122"/>
      <c r="E427" s="122"/>
      <c r="F427" s="122"/>
      <c r="G427" s="123"/>
      <c r="H427" s="13"/>
      <c r="I427" s="13"/>
      <c r="J427" s="13"/>
      <c r="K427" s="13" t="s">
        <v>136</v>
      </c>
      <c r="L427" s="140" t="str">
        <f>IF(B427="","",VLOOKUP(B427,名簿掲載情報!A:M,4))</f>
        <v>24－176</v>
      </c>
      <c r="M427" s="140"/>
      <c r="N427" s="140"/>
      <c r="O427" s="140"/>
      <c r="P427" s="140"/>
      <c r="Q427" s="14" t="s">
        <v>137</v>
      </c>
      <c r="R427" s="13"/>
      <c r="S427" s="13"/>
      <c r="T427" s="15"/>
      <c r="U427" s="16"/>
      <c r="V427" s="16"/>
      <c r="X427" s="16"/>
      <c r="Y427" s="16"/>
      <c r="Z427" s="16"/>
      <c r="AA427" s="16"/>
      <c r="AB427" s="16"/>
      <c r="AC427" s="16"/>
      <c r="AD427" s="16"/>
      <c r="AE427" s="16"/>
      <c r="AF427" s="16"/>
      <c r="AG427" s="16"/>
      <c r="AH427" s="16"/>
      <c r="AI427" s="16"/>
      <c r="AJ427" s="16"/>
      <c r="AK427" s="16"/>
      <c r="AL427" s="16"/>
    </row>
    <row r="428" spans="2:38" ht="30" customHeight="1" x14ac:dyDescent="0.2">
      <c r="B428" s="138"/>
      <c r="C428" s="121" t="s">
        <v>61</v>
      </c>
      <c r="D428" s="122"/>
      <c r="E428" s="122"/>
      <c r="F428" s="122"/>
      <c r="G428" s="123"/>
      <c r="H428" s="124" t="str">
        <f>IF(B427="","",VLOOKUP(B427,名簿掲載情報!A:M,5))</f>
        <v>前岡　正伸</v>
      </c>
      <c r="I428" s="124"/>
      <c r="J428" s="124"/>
      <c r="K428" s="124"/>
      <c r="L428" s="124"/>
      <c r="M428" s="124"/>
      <c r="N428" s="124"/>
      <c r="O428" s="124"/>
      <c r="P428" s="124"/>
      <c r="Q428" s="124"/>
      <c r="R428" s="124"/>
      <c r="S428" s="124"/>
      <c r="T428" s="124"/>
      <c r="U428" s="125" t="s">
        <v>64</v>
      </c>
      <c r="V428" s="125"/>
      <c r="W428" s="125"/>
      <c r="X428" s="125"/>
      <c r="Y428" s="125"/>
      <c r="Z428" s="124" t="str">
        <f>IF(B427="","",CONCATENATE(VLOOKUP(B427,名簿掲載情報!A:M,11),"　",VLOOKUP(B427,名簿掲載情報!A:M,12)))</f>
        <v>1級建築士　大臣登録　
第　234595　号</v>
      </c>
      <c r="AA428" s="124"/>
      <c r="AB428" s="124"/>
      <c r="AC428" s="124"/>
      <c r="AD428" s="124"/>
      <c r="AE428" s="124"/>
      <c r="AF428" s="124"/>
      <c r="AG428" s="124"/>
      <c r="AH428" s="124"/>
      <c r="AI428" s="124"/>
      <c r="AJ428" s="124"/>
      <c r="AK428" s="124"/>
      <c r="AL428" s="124"/>
    </row>
    <row r="429" spans="2:38" ht="30" customHeight="1" x14ac:dyDescent="0.2">
      <c r="B429" s="138"/>
      <c r="C429" s="141" t="s">
        <v>764</v>
      </c>
      <c r="D429" s="142"/>
      <c r="E429" s="125" t="s">
        <v>765</v>
      </c>
      <c r="F429" s="125"/>
      <c r="G429" s="125"/>
      <c r="H429" s="148" t="str">
        <f>IF(B427="","",VLOOKUP(B427,名簿掲載情報!A:M,6))</f>
        <v>協同組合　建築設計団ＳＯＵ間</v>
      </c>
      <c r="I429" s="148"/>
      <c r="J429" s="148"/>
      <c r="K429" s="148"/>
      <c r="L429" s="148"/>
      <c r="M429" s="148"/>
      <c r="N429" s="148"/>
      <c r="O429" s="148"/>
      <c r="P429" s="148"/>
      <c r="Q429" s="148"/>
      <c r="R429" s="148"/>
      <c r="S429" s="148"/>
      <c r="T429" s="148"/>
      <c r="U429" s="125" t="s">
        <v>766</v>
      </c>
      <c r="V429" s="125"/>
      <c r="W429" s="125"/>
      <c r="X429" s="125"/>
      <c r="Y429" s="125"/>
      <c r="Z429" s="148" t="str">
        <f>IF(B427="","",VLOOKUP(B427,名簿掲載情報!A:M,7))</f>
        <v>広島県広島市安佐南区長束五丁目33番19号</v>
      </c>
      <c r="AA429" s="148"/>
      <c r="AB429" s="148"/>
      <c r="AC429" s="148"/>
      <c r="AD429" s="148"/>
      <c r="AE429" s="148"/>
      <c r="AF429" s="148"/>
      <c r="AG429" s="148"/>
      <c r="AH429" s="148"/>
      <c r="AI429" s="148"/>
      <c r="AJ429" s="148"/>
      <c r="AK429" s="148"/>
      <c r="AL429" s="148"/>
    </row>
    <row r="430" spans="2:38" ht="15" customHeight="1" x14ac:dyDescent="0.2">
      <c r="B430" s="138"/>
      <c r="C430" s="143"/>
      <c r="D430" s="144"/>
      <c r="E430" s="149" t="s">
        <v>767</v>
      </c>
      <c r="F430" s="150"/>
      <c r="G430" s="151"/>
      <c r="H430" s="158" t="s">
        <v>768</v>
      </c>
      <c r="I430" s="159"/>
      <c r="J430" s="159"/>
      <c r="K430" s="159"/>
      <c r="L430" s="160"/>
      <c r="M430" s="161" t="str">
        <f>IF(B427="","",VLOOKUP(B427,名簿掲載情報!A:M,8))</f>
        <v>（090）8066-5006</v>
      </c>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3"/>
    </row>
    <row r="431" spans="2:38" ht="15" customHeight="1" x14ac:dyDescent="0.2">
      <c r="B431" s="138"/>
      <c r="C431" s="143"/>
      <c r="D431" s="144"/>
      <c r="E431" s="152"/>
      <c r="F431" s="153"/>
      <c r="G431" s="154"/>
      <c r="H431" s="164" t="s">
        <v>769</v>
      </c>
      <c r="I431" s="165"/>
      <c r="J431" s="165"/>
      <c r="K431" s="165"/>
      <c r="L431" s="166"/>
      <c r="M431" s="126" t="str">
        <f>IF(B427="","",VLOOKUP(B427,名簿掲載情報!A:M,9))</f>
        <v>（082）343-1007</v>
      </c>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8"/>
    </row>
    <row r="432" spans="2:38" ht="15" customHeight="1" x14ac:dyDescent="0.2">
      <c r="B432" s="138"/>
      <c r="C432" s="145"/>
      <c r="D432" s="146"/>
      <c r="E432" s="155"/>
      <c r="F432" s="156"/>
      <c r="G432" s="157"/>
      <c r="H432" s="129" t="s">
        <v>770</v>
      </c>
      <c r="I432" s="130"/>
      <c r="J432" s="130"/>
      <c r="K432" s="130"/>
      <c r="L432" s="130"/>
      <c r="M432" s="131" t="str">
        <f>IF(B427="","",VLOOKUP(B427,名簿掲載情報!A:M,10))</f>
        <v>marutukuri@asahinet.jp</v>
      </c>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132"/>
      <c r="AK432" s="132"/>
      <c r="AL432" s="133"/>
    </row>
    <row r="433" spans="2:38" ht="30" customHeight="1" x14ac:dyDescent="0.2">
      <c r="B433" s="139"/>
      <c r="C433" s="125" t="s">
        <v>470</v>
      </c>
      <c r="D433" s="125"/>
      <c r="E433" s="125"/>
      <c r="F433" s="125"/>
      <c r="G433" s="125"/>
      <c r="H433" s="134" t="str">
        <f>IF(B427="","",VLOOKUP(B427,名簿掲載情報!A:M,13))</f>
        <v>広島県建築士会　広島県建築士事務所協会</v>
      </c>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5"/>
      <c r="AL433" s="136"/>
    </row>
    <row r="434" spans="2:38" ht="30" customHeight="1" x14ac:dyDescent="0.2">
      <c r="B434" s="137">
        <f>B427+1</f>
        <v>62</v>
      </c>
      <c r="C434" s="121" t="s">
        <v>519</v>
      </c>
      <c r="D434" s="122"/>
      <c r="E434" s="122"/>
      <c r="F434" s="122"/>
      <c r="G434" s="123"/>
      <c r="H434" s="13"/>
      <c r="I434" s="13"/>
      <c r="J434" s="13"/>
      <c r="K434" s="13" t="s">
        <v>136</v>
      </c>
      <c r="L434" s="140" t="str">
        <f>IF(B434="","",VLOOKUP(B434,名簿掲載情報!A:M,4))</f>
        <v>24－177</v>
      </c>
      <c r="M434" s="140"/>
      <c r="N434" s="140"/>
      <c r="O434" s="140"/>
      <c r="P434" s="140"/>
      <c r="Q434" s="14" t="s">
        <v>137</v>
      </c>
      <c r="R434" s="13"/>
      <c r="S434" s="13"/>
      <c r="T434" s="15"/>
      <c r="U434" s="16"/>
      <c r="V434" s="16"/>
      <c r="X434" s="16"/>
      <c r="Y434" s="16"/>
      <c r="Z434" s="16"/>
      <c r="AA434" s="16"/>
      <c r="AB434" s="16"/>
      <c r="AC434" s="16"/>
      <c r="AD434" s="16"/>
      <c r="AE434" s="16"/>
      <c r="AF434" s="16"/>
      <c r="AG434" s="16"/>
      <c r="AH434" s="16"/>
      <c r="AI434" s="16"/>
      <c r="AJ434" s="16"/>
      <c r="AK434" s="16"/>
      <c r="AL434" s="16"/>
    </row>
    <row r="435" spans="2:38" ht="30" customHeight="1" x14ac:dyDescent="0.2">
      <c r="B435" s="138"/>
      <c r="C435" s="121" t="s">
        <v>61</v>
      </c>
      <c r="D435" s="122"/>
      <c r="E435" s="122"/>
      <c r="F435" s="122"/>
      <c r="G435" s="123"/>
      <c r="H435" s="124" t="str">
        <f>IF(B434="","",VLOOKUP(B434,名簿掲載情報!A:M,5))</f>
        <v>大橋　修</v>
      </c>
      <c r="I435" s="124"/>
      <c r="J435" s="124"/>
      <c r="K435" s="124"/>
      <c r="L435" s="124"/>
      <c r="M435" s="124"/>
      <c r="N435" s="124"/>
      <c r="O435" s="124"/>
      <c r="P435" s="124"/>
      <c r="Q435" s="124"/>
      <c r="R435" s="124"/>
      <c r="S435" s="124"/>
      <c r="T435" s="124"/>
      <c r="U435" s="125" t="s">
        <v>64</v>
      </c>
      <c r="V435" s="125"/>
      <c r="W435" s="125"/>
      <c r="X435" s="125"/>
      <c r="Y435" s="125"/>
      <c r="Z435" s="124" t="str">
        <f>IF(B434="","",CONCATENATE(VLOOKUP(B434,名簿掲載情報!A:M,11),"　",VLOOKUP(B434,名簿掲載情報!A:M,12)))</f>
        <v>2級建築士　岡山県知事登録　
第　12487　号</v>
      </c>
      <c r="AA435" s="124"/>
      <c r="AB435" s="124"/>
      <c r="AC435" s="124"/>
      <c r="AD435" s="124"/>
      <c r="AE435" s="124"/>
      <c r="AF435" s="124"/>
      <c r="AG435" s="124"/>
      <c r="AH435" s="124"/>
      <c r="AI435" s="124"/>
      <c r="AJ435" s="124"/>
      <c r="AK435" s="124"/>
      <c r="AL435" s="124"/>
    </row>
    <row r="436" spans="2:38" ht="30" customHeight="1" x14ac:dyDescent="0.2">
      <c r="B436" s="138"/>
      <c r="C436" s="141" t="s">
        <v>764</v>
      </c>
      <c r="D436" s="142"/>
      <c r="E436" s="125" t="s">
        <v>765</v>
      </c>
      <c r="F436" s="125"/>
      <c r="G436" s="125"/>
      <c r="H436" s="148" t="str">
        <f>IF(B434="","",VLOOKUP(B434,名簿掲載情報!A:M,6))</f>
        <v>三島ホーム株式会社１級建築士事務所</v>
      </c>
      <c r="I436" s="148"/>
      <c r="J436" s="148"/>
      <c r="K436" s="148"/>
      <c r="L436" s="148"/>
      <c r="M436" s="148"/>
      <c r="N436" s="148"/>
      <c r="O436" s="148"/>
      <c r="P436" s="148"/>
      <c r="Q436" s="148"/>
      <c r="R436" s="148"/>
      <c r="S436" s="148"/>
      <c r="T436" s="148"/>
      <c r="U436" s="125" t="s">
        <v>766</v>
      </c>
      <c r="V436" s="125"/>
      <c r="W436" s="125"/>
      <c r="X436" s="125"/>
      <c r="Y436" s="125"/>
      <c r="Z436" s="148" t="str">
        <f>IF(B434="","",VLOOKUP(B434,名簿掲載情報!A:M,7))</f>
        <v>福山市駅家町万能倉1295-1</v>
      </c>
      <c r="AA436" s="148"/>
      <c r="AB436" s="148"/>
      <c r="AC436" s="148"/>
      <c r="AD436" s="148"/>
      <c r="AE436" s="148"/>
      <c r="AF436" s="148"/>
      <c r="AG436" s="148"/>
      <c r="AH436" s="148"/>
      <c r="AI436" s="148"/>
      <c r="AJ436" s="148"/>
      <c r="AK436" s="148"/>
      <c r="AL436" s="148"/>
    </row>
    <row r="437" spans="2:38" ht="15" customHeight="1" x14ac:dyDescent="0.2">
      <c r="B437" s="138"/>
      <c r="C437" s="143"/>
      <c r="D437" s="144"/>
      <c r="E437" s="149" t="s">
        <v>767</v>
      </c>
      <c r="F437" s="150"/>
      <c r="G437" s="151"/>
      <c r="H437" s="158" t="s">
        <v>768</v>
      </c>
      <c r="I437" s="159"/>
      <c r="J437" s="159"/>
      <c r="K437" s="159"/>
      <c r="L437" s="160"/>
      <c r="M437" s="161" t="str">
        <f>IF(B434="","",VLOOKUP(B434,名簿掲載情報!A:M,8))</f>
        <v>（084）976-1536</v>
      </c>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3"/>
    </row>
    <row r="438" spans="2:38" ht="15" customHeight="1" x14ac:dyDescent="0.2">
      <c r="B438" s="138"/>
      <c r="C438" s="143"/>
      <c r="D438" s="144"/>
      <c r="E438" s="152"/>
      <c r="F438" s="153"/>
      <c r="G438" s="154"/>
      <c r="H438" s="164" t="s">
        <v>769</v>
      </c>
      <c r="I438" s="165"/>
      <c r="J438" s="165"/>
      <c r="K438" s="165"/>
      <c r="L438" s="166"/>
      <c r="M438" s="126" t="str">
        <f>IF(B434="","",VLOOKUP(B434,名簿掲載情報!A:M,9))</f>
        <v>（084）976-8889</v>
      </c>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8"/>
    </row>
    <row r="439" spans="2:38" ht="15" customHeight="1" x14ac:dyDescent="0.2">
      <c r="B439" s="138"/>
      <c r="C439" s="145"/>
      <c r="D439" s="146"/>
      <c r="E439" s="155"/>
      <c r="F439" s="156"/>
      <c r="G439" s="157"/>
      <c r="H439" s="129" t="s">
        <v>770</v>
      </c>
      <c r="I439" s="130"/>
      <c r="J439" s="130"/>
      <c r="K439" s="130"/>
      <c r="L439" s="130"/>
      <c r="M439" s="131" t="str">
        <f>IF(B434="","",VLOOKUP(B434,名簿掲載情報!A:M,10))</f>
        <v>mhome@mishima-sg.co.jp</v>
      </c>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2"/>
      <c r="AL439" s="133"/>
    </row>
    <row r="440" spans="2:38" ht="30" customHeight="1" x14ac:dyDescent="0.2">
      <c r="B440" s="139"/>
      <c r="C440" s="125" t="s">
        <v>470</v>
      </c>
      <c r="D440" s="125"/>
      <c r="E440" s="125"/>
      <c r="F440" s="125"/>
      <c r="G440" s="125"/>
      <c r="H440" s="134" t="str">
        <f>IF(B434="","",VLOOKUP(B434,名簿掲載情報!A:M,13))</f>
        <v>一般社団法人広島県建築士事務所協会</v>
      </c>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5"/>
      <c r="AL440" s="136"/>
    </row>
    <row r="441" spans="2:38" ht="30" customHeight="1" x14ac:dyDescent="0.2">
      <c r="B441" s="137">
        <f>B434+1</f>
        <v>63</v>
      </c>
      <c r="C441" s="121" t="s">
        <v>519</v>
      </c>
      <c r="D441" s="122"/>
      <c r="E441" s="122"/>
      <c r="F441" s="122"/>
      <c r="G441" s="123"/>
      <c r="H441" s="13"/>
      <c r="I441" s="13"/>
      <c r="J441" s="13"/>
      <c r="K441" s="13" t="s">
        <v>136</v>
      </c>
      <c r="L441" s="140" t="str">
        <f>IF(B441="","",VLOOKUP(B441,名簿掲載情報!A:M,4))</f>
        <v>24－178</v>
      </c>
      <c r="M441" s="140"/>
      <c r="N441" s="140"/>
      <c r="O441" s="140"/>
      <c r="P441" s="140"/>
      <c r="Q441" s="14" t="s">
        <v>137</v>
      </c>
      <c r="R441" s="13"/>
      <c r="S441" s="13"/>
      <c r="T441" s="15"/>
      <c r="U441" s="16"/>
      <c r="V441" s="16"/>
      <c r="X441" s="16"/>
      <c r="Y441" s="16"/>
      <c r="Z441" s="16"/>
      <c r="AA441" s="16"/>
      <c r="AB441" s="16"/>
      <c r="AC441" s="16"/>
      <c r="AD441" s="16"/>
      <c r="AE441" s="16"/>
      <c r="AF441" s="16"/>
      <c r="AG441" s="16"/>
      <c r="AH441" s="16"/>
      <c r="AI441" s="16"/>
      <c r="AJ441" s="16"/>
      <c r="AK441" s="16"/>
      <c r="AL441" s="16"/>
    </row>
    <row r="442" spans="2:38" ht="30" customHeight="1" x14ac:dyDescent="0.2">
      <c r="B442" s="138"/>
      <c r="C442" s="121" t="s">
        <v>61</v>
      </c>
      <c r="D442" s="122"/>
      <c r="E442" s="122"/>
      <c r="F442" s="122"/>
      <c r="G442" s="123"/>
      <c r="H442" s="124" t="str">
        <f>IF(B441="","",VLOOKUP(B441,名簿掲載情報!A:M,5))</f>
        <v>平田　淳史</v>
      </c>
      <c r="I442" s="124"/>
      <c r="J442" s="124"/>
      <c r="K442" s="124"/>
      <c r="L442" s="124"/>
      <c r="M442" s="124"/>
      <c r="N442" s="124"/>
      <c r="O442" s="124"/>
      <c r="P442" s="124"/>
      <c r="Q442" s="124"/>
      <c r="R442" s="124"/>
      <c r="S442" s="124"/>
      <c r="T442" s="124"/>
      <c r="U442" s="125" t="s">
        <v>64</v>
      </c>
      <c r="V442" s="125"/>
      <c r="W442" s="125"/>
      <c r="X442" s="125"/>
      <c r="Y442" s="125"/>
      <c r="Z442" s="124" t="str">
        <f>IF(B441="","",CONCATENATE(VLOOKUP(B441,名簿掲載情報!A:M,11),"　",VLOOKUP(B441,名簿掲載情報!A:M,12)))</f>
        <v>2級建築士　広島県知事登録
第　17113　号</v>
      </c>
      <c r="AA442" s="124"/>
      <c r="AB442" s="124"/>
      <c r="AC442" s="124"/>
      <c r="AD442" s="124"/>
      <c r="AE442" s="124"/>
      <c r="AF442" s="124"/>
      <c r="AG442" s="124"/>
      <c r="AH442" s="124"/>
      <c r="AI442" s="124"/>
      <c r="AJ442" s="124"/>
      <c r="AK442" s="124"/>
      <c r="AL442" s="124"/>
    </row>
    <row r="443" spans="2:38" ht="30" customHeight="1" x14ac:dyDescent="0.2">
      <c r="B443" s="138"/>
      <c r="C443" s="141" t="s">
        <v>764</v>
      </c>
      <c r="D443" s="142"/>
      <c r="E443" s="125" t="s">
        <v>765</v>
      </c>
      <c r="F443" s="125"/>
      <c r="G443" s="125"/>
      <c r="H443" s="148" t="str">
        <f>IF(B441="","",VLOOKUP(B441,名簿掲載情報!A:M,6))</f>
        <v>建築工房ヒラタ　二級建築士事務所</v>
      </c>
      <c r="I443" s="148"/>
      <c r="J443" s="148"/>
      <c r="K443" s="148"/>
      <c r="L443" s="148"/>
      <c r="M443" s="148"/>
      <c r="N443" s="148"/>
      <c r="O443" s="148"/>
      <c r="P443" s="148"/>
      <c r="Q443" s="148"/>
      <c r="R443" s="148"/>
      <c r="S443" s="148"/>
      <c r="T443" s="148"/>
      <c r="U443" s="125" t="s">
        <v>766</v>
      </c>
      <c r="V443" s="125"/>
      <c r="W443" s="125"/>
      <c r="X443" s="125"/>
      <c r="Y443" s="125"/>
      <c r="Z443" s="148" t="str">
        <f>IF(B441="","",VLOOKUP(B441,名簿掲載情報!A:M,7))</f>
        <v>広島県府中市高木町1066-4</v>
      </c>
      <c r="AA443" s="148"/>
      <c r="AB443" s="148"/>
      <c r="AC443" s="148"/>
      <c r="AD443" s="148"/>
      <c r="AE443" s="148"/>
      <c r="AF443" s="148"/>
      <c r="AG443" s="148"/>
      <c r="AH443" s="148"/>
      <c r="AI443" s="148"/>
      <c r="AJ443" s="148"/>
      <c r="AK443" s="148"/>
      <c r="AL443" s="148"/>
    </row>
    <row r="444" spans="2:38" ht="15" customHeight="1" x14ac:dyDescent="0.2">
      <c r="B444" s="138"/>
      <c r="C444" s="143"/>
      <c r="D444" s="144"/>
      <c r="E444" s="149" t="s">
        <v>767</v>
      </c>
      <c r="F444" s="150"/>
      <c r="G444" s="151"/>
      <c r="H444" s="158" t="s">
        <v>768</v>
      </c>
      <c r="I444" s="159"/>
      <c r="J444" s="159"/>
      <c r="K444" s="159"/>
      <c r="L444" s="160"/>
      <c r="M444" s="161" t="str">
        <f>IF(B441="","",VLOOKUP(B441,名簿掲載情報!A:M,8))</f>
        <v>（090）5708-6794</v>
      </c>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2"/>
      <c r="AL444" s="163"/>
    </row>
    <row r="445" spans="2:38" ht="15" customHeight="1" x14ac:dyDescent="0.2">
      <c r="B445" s="138"/>
      <c r="C445" s="143"/>
      <c r="D445" s="144"/>
      <c r="E445" s="152"/>
      <c r="F445" s="153"/>
      <c r="G445" s="154"/>
      <c r="H445" s="164" t="s">
        <v>769</v>
      </c>
      <c r="I445" s="165"/>
      <c r="J445" s="165"/>
      <c r="K445" s="165"/>
      <c r="L445" s="166"/>
      <c r="M445" s="126" t="str">
        <f>IF(B441="","",VLOOKUP(B441,名簿掲載情報!A:M,9))</f>
        <v>（084）745-7984</v>
      </c>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8"/>
    </row>
    <row r="446" spans="2:38" ht="15" customHeight="1" x14ac:dyDescent="0.2">
      <c r="B446" s="138"/>
      <c r="C446" s="145"/>
      <c r="D446" s="146"/>
      <c r="E446" s="155"/>
      <c r="F446" s="156"/>
      <c r="G446" s="157"/>
      <c r="H446" s="129" t="s">
        <v>770</v>
      </c>
      <c r="I446" s="130"/>
      <c r="J446" s="130"/>
      <c r="K446" s="130"/>
      <c r="L446" s="130"/>
      <c r="M446" s="131" t="str">
        <f>IF(B441="","",VLOOKUP(B441,名簿掲載情報!A:M,10))</f>
        <v>hirata3zd@gmail.com</v>
      </c>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2"/>
      <c r="AL446" s="133"/>
    </row>
    <row r="447" spans="2:38" ht="30" customHeight="1" x14ac:dyDescent="0.2">
      <c r="B447" s="139"/>
      <c r="C447" s="125" t="s">
        <v>470</v>
      </c>
      <c r="D447" s="125"/>
      <c r="E447" s="125"/>
      <c r="F447" s="125"/>
      <c r="G447" s="125"/>
      <c r="H447" s="134" t="str">
        <f>IF(B441="","",VLOOKUP(B441,名簿掲載情報!A:M,13))</f>
        <v>（公社）広島県建築士会</v>
      </c>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5"/>
      <c r="AL447" s="136"/>
    </row>
    <row r="448" spans="2:38" ht="30" customHeight="1" x14ac:dyDescent="0.2">
      <c r="B448" s="137">
        <f>B441+1</f>
        <v>64</v>
      </c>
      <c r="C448" s="121" t="s">
        <v>519</v>
      </c>
      <c r="D448" s="122"/>
      <c r="E448" s="122"/>
      <c r="F448" s="122"/>
      <c r="G448" s="123"/>
      <c r="H448" s="13"/>
      <c r="I448" s="13"/>
      <c r="J448" s="13"/>
      <c r="K448" s="13" t="s">
        <v>136</v>
      </c>
      <c r="L448" s="140" t="str">
        <f>IF(B448="","",VLOOKUP(B448,名簿掲載情報!A:M,4))</f>
        <v>24－179</v>
      </c>
      <c r="M448" s="140"/>
      <c r="N448" s="140"/>
      <c r="O448" s="140"/>
      <c r="P448" s="140"/>
      <c r="Q448" s="14" t="s">
        <v>137</v>
      </c>
      <c r="R448" s="13"/>
      <c r="S448" s="13"/>
      <c r="T448" s="15"/>
      <c r="U448" s="16"/>
      <c r="V448" s="16"/>
      <c r="X448" s="16"/>
      <c r="Y448" s="16"/>
      <c r="Z448" s="16"/>
      <c r="AA448" s="16"/>
      <c r="AB448" s="16"/>
      <c r="AC448" s="16"/>
      <c r="AD448" s="16"/>
      <c r="AE448" s="16"/>
      <c r="AF448" s="16"/>
      <c r="AG448" s="16"/>
      <c r="AH448" s="16"/>
      <c r="AI448" s="16"/>
      <c r="AJ448" s="16"/>
      <c r="AK448" s="16"/>
      <c r="AL448" s="16"/>
    </row>
    <row r="449" spans="2:38" ht="30" customHeight="1" x14ac:dyDescent="0.2">
      <c r="B449" s="138"/>
      <c r="C449" s="121" t="s">
        <v>61</v>
      </c>
      <c r="D449" s="122"/>
      <c r="E449" s="122"/>
      <c r="F449" s="122"/>
      <c r="G449" s="123"/>
      <c r="H449" s="124" t="str">
        <f>IF(B448="","",VLOOKUP(B448,名簿掲載情報!A:M,5))</f>
        <v>江草　一行</v>
      </c>
      <c r="I449" s="124"/>
      <c r="J449" s="124"/>
      <c r="K449" s="124"/>
      <c r="L449" s="124"/>
      <c r="M449" s="124"/>
      <c r="N449" s="124"/>
      <c r="O449" s="124"/>
      <c r="P449" s="124"/>
      <c r="Q449" s="124"/>
      <c r="R449" s="124"/>
      <c r="S449" s="124"/>
      <c r="T449" s="124"/>
      <c r="U449" s="125" t="s">
        <v>64</v>
      </c>
      <c r="V449" s="125"/>
      <c r="W449" s="125"/>
      <c r="X449" s="125"/>
      <c r="Y449" s="125"/>
      <c r="Z449" s="124" t="str">
        <f>IF(B448="","",CONCATENATE(VLOOKUP(B448,名簿掲載情報!A:M,11),"　",VLOOKUP(B448,名簿掲載情報!A:M,12)))</f>
        <v>1級建築士　広島県知事登録
第　87382　号</v>
      </c>
      <c r="AA449" s="124"/>
      <c r="AB449" s="124"/>
      <c r="AC449" s="124"/>
      <c r="AD449" s="124"/>
      <c r="AE449" s="124"/>
      <c r="AF449" s="124"/>
      <c r="AG449" s="124"/>
      <c r="AH449" s="124"/>
      <c r="AI449" s="124"/>
      <c r="AJ449" s="124"/>
      <c r="AK449" s="124"/>
      <c r="AL449" s="124"/>
    </row>
    <row r="450" spans="2:38" ht="30" customHeight="1" x14ac:dyDescent="0.2">
      <c r="B450" s="138"/>
      <c r="C450" s="141" t="s">
        <v>764</v>
      </c>
      <c r="D450" s="142"/>
      <c r="E450" s="125" t="s">
        <v>765</v>
      </c>
      <c r="F450" s="125"/>
      <c r="G450" s="125"/>
      <c r="H450" s="148" t="str">
        <f>IF(B448="","",VLOOKUP(B448,名簿掲載情報!A:M,6))</f>
        <v>有限会社壱江</v>
      </c>
      <c r="I450" s="148"/>
      <c r="J450" s="148"/>
      <c r="K450" s="148"/>
      <c r="L450" s="148"/>
      <c r="M450" s="148"/>
      <c r="N450" s="148"/>
      <c r="O450" s="148"/>
      <c r="P450" s="148"/>
      <c r="Q450" s="148"/>
      <c r="R450" s="148"/>
      <c r="S450" s="148"/>
      <c r="T450" s="148"/>
      <c r="U450" s="125" t="s">
        <v>766</v>
      </c>
      <c r="V450" s="125"/>
      <c r="W450" s="125"/>
      <c r="X450" s="125"/>
      <c r="Y450" s="125"/>
      <c r="Z450" s="148" t="str">
        <f>IF(B448="","",VLOOKUP(B448,名簿掲載情報!A:M,7))</f>
        <v>福山市神辺町道上2677-7</v>
      </c>
      <c r="AA450" s="148"/>
      <c r="AB450" s="148"/>
      <c r="AC450" s="148"/>
      <c r="AD450" s="148"/>
      <c r="AE450" s="148"/>
      <c r="AF450" s="148"/>
      <c r="AG450" s="148"/>
      <c r="AH450" s="148"/>
      <c r="AI450" s="148"/>
      <c r="AJ450" s="148"/>
      <c r="AK450" s="148"/>
      <c r="AL450" s="148"/>
    </row>
    <row r="451" spans="2:38" ht="15" customHeight="1" x14ac:dyDescent="0.2">
      <c r="B451" s="138"/>
      <c r="C451" s="143"/>
      <c r="D451" s="144"/>
      <c r="E451" s="149" t="s">
        <v>767</v>
      </c>
      <c r="F451" s="150"/>
      <c r="G451" s="151"/>
      <c r="H451" s="158" t="s">
        <v>768</v>
      </c>
      <c r="I451" s="159"/>
      <c r="J451" s="159"/>
      <c r="K451" s="159"/>
      <c r="L451" s="160"/>
      <c r="M451" s="161" t="str">
        <f>IF(B448="","",VLOOKUP(B448,名簿掲載情報!A:M,8))</f>
        <v>（084）962-4590</v>
      </c>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2"/>
      <c r="AL451" s="163"/>
    </row>
    <row r="452" spans="2:38" ht="15" customHeight="1" x14ac:dyDescent="0.2">
      <c r="B452" s="138"/>
      <c r="C452" s="143"/>
      <c r="D452" s="144"/>
      <c r="E452" s="152"/>
      <c r="F452" s="153"/>
      <c r="G452" s="154"/>
      <c r="H452" s="164" t="s">
        <v>769</v>
      </c>
      <c r="I452" s="165"/>
      <c r="J452" s="165"/>
      <c r="K452" s="165"/>
      <c r="L452" s="166"/>
      <c r="M452" s="126" t="str">
        <f>IF(B448="","",VLOOKUP(B448,名簿掲載情報!A:M,9))</f>
        <v>（084）962-4590</v>
      </c>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8"/>
    </row>
    <row r="453" spans="2:38" ht="15" customHeight="1" x14ac:dyDescent="0.2">
      <c r="B453" s="138"/>
      <c r="C453" s="145"/>
      <c r="D453" s="146"/>
      <c r="E453" s="155"/>
      <c r="F453" s="156"/>
      <c r="G453" s="157"/>
      <c r="H453" s="129" t="s">
        <v>770</v>
      </c>
      <c r="I453" s="130"/>
      <c r="J453" s="130"/>
      <c r="K453" s="130"/>
      <c r="L453" s="130"/>
      <c r="M453" s="131" t="str">
        <f>IF(B448="","",VLOOKUP(B448,名簿掲載情報!A:M,10))</f>
        <v>ikko@samba.ocn.ne.jp</v>
      </c>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2"/>
      <c r="AL453" s="133"/>
    </row>
    <row r="454" spans="2:38" ht="30" customHeight="1" x14ac:dyDescent="0.2">
      <c r="B454" s="139"/>
      <c r="C454" s="125" t="s">
        <v>470</v>
      </c>
      <c r="D454" s="125"/>
      <c r="E454" s="125"/>
      <c r="F454" s="125"/>
      <c r="G454" s="125"/>
      <c r="H454" s="134" t="str">
        <f>IF(B448="","",VLOOKUP(B448,名簿掲載情報!A:M,13))</f>
        <v>（一社）広島県建築士事務所協会</v>
      </c>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5"/>
      <c r="AL454" s="136"/>
    </row>
    <row r="455" spans="2:38" ht="30" customHeight="1" x14ac:dyDescent="0.2">
      <c r="B455" s="137">
        <f>B448+1</f>
        <v>65</v>
      </c>
      <c r="C455" s="121" t="s">
        <v>519</v>
      </c>
      <c r="D455" s="122"/>
      <c r="E455" s="122"/>
      <c r="F455" s="122"/>
      <c r="G455" s="123"/>
      <c r="H455" s="13"/>
      <c r="I455" s="13"/>
      <c r="J455" s="13"/>
      <c r="K455" s="13" t="s">
        <v>136</v>
      </c>
      <c r="L455" s="140" t="str">
        <f>IF(B455="","",VLOOKUP(B455,名簿掲載情報!A:M,4))</f>
        <v>24－180</v>
      </c>
      <c r="M455" s="140"/>
      <c r="N455" s="140"/>
      <c r="O455" s="140"/>
      <c r="P455" s="140"/>
      <c r="Q455" s="14" t="s">
        <v>137</v>
      </c>
      <c r="R455" s="13"/>
      <c r="S455" s="13"/>
      <c r="T455" s="15"/>
      <c r="U455" s="16"/>
      <c r="V455" s="16"/>
      <c r="X455" s="16"/>
      <c r="Y455" s="16"/>
      <c r="Z455" s="16"/>
      <c r="AA455" s="16"/>
      <c r="AB455" s="16"/>
      <c r="AC455" s="16"/>
      <c r="AD455" s="16"/>
      <c r="AE455" s="16"/>
      <c r="AF455" s="16"/>
      <c r="AG455" s="16"/>
      <c r="AH455" s="16"/>
      <c r="AI455" s="16"/>
      <c r="AJ455" s="16"/>
      <c r="AK455" s="16"/>
      <c r="AL455" s="16"/>
    </row>
    <row r="456" spans="2:38" ht="30" customHeight="1" x14ac:dyDescent="0.2">
      <c r="B456" s="138"/>
      <c r="C456" s="121" t="s">
        <v>61</v>
      </c>
      <c r="D456" s="122"/>
      <c r="E456" s="122"/>
      <c r="F456" s="122"/>
      <c r="G456" s="123"/>
      <c r="H456" s="124" t="str">
        <f>IF(B455="","",VLOOKUP(B455,名簿掲載情報!A:M,5))</f>
        <v>長尾　陵平</v>
      </c>
      <c r="I456" s="124"/>
      <c r="J456" s="124"/>
      <c r="K456" s="124"/>
      <c r="L456" s="124"/>
      <c r="M456" s="124"/>
      <c r="N456" s="124"/>
      <c r="O456" s="124"/>
      <c r="P456" s="124"/>
      <c r="Q456" s="124"/>
      <c r="R456" s="124"/>
      <c r="S456" s="124"/>
      <c r="T456" s="124"/>
      <c r="U456" s="125" t="s">
        <v>64</v>
      </c>
      <c r="V456" s="125"/>
      <c r="W456" s="125"/>
      <c r="X456" s="125"/>
      <c r="Y456" s="125"/>
      <c r="Z456" s="124" t="str">
        <f>IF(B455="","",CONCATENATE(VLOOKUP(B455,名簿掲載情報!A:M,11),"　",VLOOKUP(B455,名簿掲載情報!A:M,12)))</f>
        <v>2級建築士　広島県知事登録
第　18802　号</v>
      </c>
      <c r="AA456" s="124"/>
      <c r="AB456" s="124"/>
      <c r="AC456" s="124"/>
      <c r="AD456" s="124"/>
      <c r="AE456" s="124"/>
      <c r="AF456" s="124"/>
      <c r="AG456" s="124"/>
      <c r="AH456" s="124"/>
      <c r="AI456" s="124"/>
      <c r="AJ456" s="124"/>
      <c r="AK456" s="124"/>
      <c r="AL456" s="124"/>
    </row>
    <row r="457" spans="2:38" ht="30" customHeight="1" x14ac:dyDescent="0.2">
      <c r="B457" s="138"/>
      <c r="C457" s="141" t="s">
        <v>764</v>
      </c>
      <c r="D457" s="142"/>
      <c r="E457" s="125" t="s">
        <v>765</v>
      </c>
      <c r="F457" s="125"/>
      <c r="G457" s="125"/>
      <c r="H457" s="148" t="str">
        <f>IF(B455="","",VLOOKUP(B455,名簿掲載情報!A:M,6))</f>
        <v>ナチュラルハウス一級建築士事務所</v>
      </c>
      <c r="I457" s="148"/>
      <c r="J457" s="148"/>
      <c r="K457" s="148"/>
      <c r="L457" s="148"/>
      <c r="M457" s="148"/>
      <c r="N457" s="148"/>
      <c r="O457" s="148"/>
      <c r="P457" s="148"/>
      <c r="Q457" s="148"/>
      <c r="R457" s="148"/>
      <c r="S457" s="148"/>
      <c r="T457" s="148"/>
      <c r="U457" s="125" t="s">
        <v>766</v>
      </c>
      <c r="V457" s="125"/>
      <c r="W457" s="125"/>
      <c r="X457" s="125"/>
      <c r="Y457" s="125"/>
      <c r="Z457" s="148" t="str">
        <f>IF(B455="","",VLOOKUP(B455,名簿掲載情報!A:M,7))</f>
        <v>福山市神辺町川南338-1</v>
      </c>
      <c r="AA457" s="148"/>
      <c r="AB457" s="148"/>
      <c r="AC457" s="148"/>
      <c r="AD457" s="148"/>
      <c r="AE457" s="148"/>
      <c r="AF457" s="148"/>
      <c r="AG457" s="148"/>
      <c r="AH457" s="148"/>
      <c r="AI457" s="148"/>
      <c r="AJ457" s="148"/>
      <c r="AK457" s="148"/>
      <c r="AL457" s="148"/>
    </row>
    <row r="458" spans="2:38" ht="15" customHeight="1" x14ac:dyDescent="0.2">
      <c r="B458" s="138"/>
      <c r="C458" s="143"/>
      <c r="D458" s="144"/>
      <c r="E458" s="149" t="s">
        <v>767</v>
      </c>
      <c r="F458" s="150"/>
      <c r="G458" s="151"/>
      <c r="H458" s="158" t="s">
        <v>768</v>
      </c>
      <c r="I458" s="159"/>
      <c r="J458" s="159"/>
      <c r="K458" s="159"/>
      <c r="L458" s="160"/>
      <c r="M458" s="161" t="str">
        <f>IF(B455="","",VLOOKUP(B455,名簿掲載情報!A:M,8))</f>
        <v>（084）966-3789</v>
      </c>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3"/>
    </row>
    <row r="459" spans="2:38" ht="15" customHeight="1" x14ac:dyDescent="0.2">
      <c r="B459" s="138"/>
      <c r="C459" s="143"/>
      <c r="D459" s="144"/>
      <c r="E459" s="152"/>
      <c r="F459" s="153"/>
      <c r="G459" s="154"/>
      <c r="H459" s="164" t="s">
        <v>769</v>
      </c>
      <c r="I459" s="165"/>
      <c r="J459" s="165"/>
      <c r="K459" s="165"/>
      <c r="L459" s="166"/>
      <c r="M459" s="126" t="str">
        <f>IF(B455="","",VLOOKUP(B455,名簿掲載情報!A:M,9))</f>
        <v>（084）966-3788</v>
      </c>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8"/>
    </row>
    <row r="460" spans="2:38" ht="15" customHeight="1" x14ac:dyDescent="0.2">
      <c r="B460" s="138"/>
      <c r="C460" s="145"/>
      <c r="D460" s="146"/>
      <c r="E460" s="155"/>
      <c r="F460" s="156"/>
      <c r="G460" s="157"/>
      <c r="H460" s="129" t="s">
        <v>770</v>
      </c>
      <c r="I460" s="130"/>
      <c r="J460" s="130"/>
      <c r="K460" s="130"/>
      <c r="L460" s="130"/>
      <c r="M460" s="131" t="str">
        <f>IF(B455="","",VLOOKUP(B455,名簿掲載情報!A:M,10))</f>
        <v>nagao@lifestage-fukuyama.jp</v>
      </c>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2"/>
      <c r="AL460" s="133"/>
    </row>
    <row r="461" spans="2:38" ht="30" customHeight="1" x14ac:dyDescent="0.2">
      <c r="B461" s="139"/>
      <c r="C461" s="125" t="s">
        <v>470</v>
      </c>
      <c r="D461" s="125"/>
      <c r="E461" s="125"/>
      <c r="F461" s="125"/>
      <c r="G461" s="125"/>
      <c r="H461" s="134" t="str">
        <f>IF(B455="","",VLOOKUP(B455,名簿掲載情報!A:M,13))</f>
        <v>（公社）広島県建築士会</v>
      </c>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5"/>
      <c r="AL461" s="136"/>
    </row>
    <row r="462" spans="2:38" ht="30" customHeight="1" x14ac:dyDescent="0.2">
      <c r="B462" s="137">
        <f>B455+1</f>
        <v>66</v>
      </c>
      <c r="C462" s="121" t="s">
        <v>519</v>
      </c>
      <c r="D462" s="122"/>
      <c r="E462" s="122"/>
      <c r="F462" s="122"/>
      <c r="G462" s="123"/>
      <c r="H462" s="13"/>
      <c r="I462" s="13"/>
      <c r="J462" s="13"/>
      <c r="K462" s="13" t="s">
        <v>136</v>
      </c>
      <c r="L462" s="140" t="str">
        <f>IF(B462="","",VLOOKUP(B462,名簿掲載情報!A:M,4))</f>
        <v>24－181</v>
      </c>
      <c r="M462" s="140"/>
      <c r="N462" s="140"/>
      <c r="O462" s="140"/>
      <c r="P462" s="140"/>
      <c r="Q462" s="14" t="s">
        <v>137</v>
      </c>
      <c r="R462" s="13"/>
      <c r="S462" s="13"/>
      <c r="T462" s="15"/>
      <c r="U462" s="16"/>
      <c r="V462" s="16"/>
      <c r="X462" s="16"/>
      <c r="Y462" s="16"/>
      <c r="Z462" s="16"/>
      <c r="AA462" s="16"/>
      <c r="AB462" s="16"/>
      <c r="AC462" s="16"/>
      <c r="AD462" s="16"/>
      <c r="AE462" s="16"/>
      <c r="AF462" s="16"/>
      <c r="AG462" s="16"/>
      <c r="AH462" s="16"/>
      <c r="AI462" s="16"/>
      <c r="AJ462" s="16"/>
      <c r="AK462" s="16"/>
      <c r="AL462" s="16"/>
    </row>
    <row r="463" spans="2:38" ht="30" customHeight="1" x14ac:dyDescent="0.2">
      <c r="B463" s="138"/>
      <c r="C463" s="121" t="s">
        <v>61</v>
      </c>
      <c r="D463" s="122"/>
      <c r="E463" s="122"/>
      <c r="F463" s="122"/>
      <c r="G463" s="123"/>
      <c r="H463" s="124" t="str">
        <f>IF(B462="","",VLOOKUP(B462,名簿掲載情報!A:M,5))</f>
        <v>馬屋原　章裕</v>
      </c>
      <c r="I463" s="124"/>
      <c r="J463" s="124"/>
      <c r="K463" s="124"/>
      <c r="L463" s="124"/>
      <c r="M463" s="124"/>
      <c r="N463" s="124"/>
      <c r="O463" s="124"/>
      <c r="P463" s="124"/>
      <c r="Q463" s="124"/>
      <c r="R463" s="124"/>
      <c r="S463" s="124"/>
      <c r="T463" s="124"/>
      <c r="U463" s="125" t="s">
        <v>64</v>
      </c>
      <c r="V463" s="125"/>
      <c r="W463" s="125"/>
      <c r="X463" s="125"/>
      <c r="Y463" s="125"/>
      <c r="Z463" s="124" t="str">
        <f>IF(B462="","",CONCATENATE(VLOOKUP(B462,名簿掲載情報!A:M,11),"　",VLOOKUP(B462,名簿掲載情報!A:M,12)))</f>
        <v>2級建築士　広島県知事登録
第　16400　号</v>
      </c>
      <c r="AA463" s="124"/>
      <c r="AB463" s="124"/>
      <c r="AC463" s="124"/>
      <c r="AD463" s="124"/>
      <c r="AE463" s="124"/>
      <c r="AF463" s="124"/>
      <c r="AG463" s="124"/>
      <c r="AH463" s="124"/>
      <c r="AI463" s="124"/>
      <c r="AJ463" s="124"/>
      <c r="AK463" s="124"/>
      <c r="AL463" s="124"/>
    </row>
    <row r="464" spans="2:38" ht="30" customHeight="1" x14ac:dyDescent="0.2">
      <c r="B464" s="138"/>
      <c r="C464" s="141" t="s">
        <v>764</v>
      </c>
      <c r="D464" s="142"/>
      <c r="E464" s="125" t="s">
        <v>765</v>
      </c>
      <c r="F464" s="125"/>
      <c r="G464" s="125"/>
      <c r="H464" s="148" t="str">
        <f>IF(B462="","",VLOOKUP(B462,名簿掲載情報!A:M,6))</f>
        <v>RENOARQ建築設計事務所</v>
      </c>
      <c r="I464" s="148"/>
      <c r="J464" s="148"/>
      <c r="K464" s="148"/>
      <c r="L464" s="148"/>
      <c r="M464" s="148"/>
      <c r="N464" s="148"/>
      <c r="O464" s="148"/>
      <c r="P464" s="148"/>
      <c r="Q464" s="148"/>
      <c r="R464" s="148"/>
      <c r="S464" s="148"/>
      <c r="T464" s="148"/>
      <c r="U464" s="125" t="s">
        <v>766</v>
      </c>
      <c r="V464" s="125"/>
      <c r="W464" s="125"/>
      <c r="X464" s="125"/>
      <c r="Y464" s="125"/>
      <c r="Z464" s="148" t="str">
        <f>IF(B462="","",VLOOKUP(B462,名簿掲載情報!A:M,7))</f>
        <v>福山市千田町2丁目1番18号</v>
      </c>
      <c r="AA464" s="148"/>
      <c r="AB464" s="148"/>
      <c r="AC464" s="148"/>
      <c r="AD464" s="148"/>
      <c r="AE464" s="148"/>
      <c r="AF464" s="148"/>
      <c r="AG464" s="148"/>
      <c r="AH464" s="148"/>
      <c r="AI464" s="148"/>
      <c r="AJ464" s="148"/>
      <c r="AK464" s="148"/>
      <c r="AL464" s="148"/>
    </row>
    <row r="465" spans="2:38" ht="15" customHeight="1" x14ac:dyDescent="0.2">
      <c r="B465" s="138"/>
      <c r="C465" s="143"/>
      <c r="D465" s="144"/>
      <c r="E465" s="149" t="s">
        <v>767</v>
      </c>
      <c r="F465" s="150"/>
      <c r="G465" s="151"/>
      <c r="H465" s="158" t="s">
        <v>768</v>
      </c>
      <c r="I465" s="159"/>
      <c r="J465" s="159"/>
      <c r="K465" s="159"/>
      <c r="L465" s="160"/>
      <c r="M465" s="161" t="str">
        <f>IF(B462="","",VLOOKUP(B462,名簿掲載情報!A:M,8))</f>
        <v>（084）983-1964</v>
      </c>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3"/>
    </row>
    <row r="466" spans="2:38" ht="15" customHeight="1" x14ac:dyDescent="0.2">
      <c r="B466" s="138"/>
      <c r="C466" s="143"/>
      <c r="D466" s="144"/>
      <c r="E466" s="152"/>
      <c r="F466" s="153"/>
      <c r="G466" s="154"/>
      <c r="H466" s="164" t="s">
        <v>769</v>
      </c>
      <c r="I466" s="165"/>
      <c r="J466" s="165"/>
      <c r="K466" s="165"/>
      <c r="L466" s="166"/>
      <c r="M466" s="126" t="str">
        <f>IF(B462="","",VLOOKUP(B462,名簿掲載情報!A:M,9))</f>
        <v>（084）983-1964</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8"/>
    </row>
    <row r="467" spans="2:38" ht="15" customHeight="1" x14ac:dyDescent="0.2">
      <c r="B467" s="138"/>
      <c r="C467" s="145"/>
      <c r="D467" s="146"/>
      <c r="E467" s="155"/>
      <c r="F467" s="156"/>
      <c r="G467" s="157"/>
      <c r="H467" s="129" t="s">
        <v>770</v>
      </c>
      <c r="I467" s="130"/>
      <c r="J467" s="130"/>
      <c r="K467" s="130"/>
      <c r="L467" s="130"/>
      <c r="M467" s="131" t="str">
        <f>IF(B462="","",VLOOKUP(B462,名簿掲載情報!A:M,10))</f>
        <v>a.umayahara0501@gmail.com</v>
      </c>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2"/>
      <c r="AL467" s="133"/>
    </row>
    <row r="468" spans="2:38" ht="30" customHeight="1" x14ac:dyDescent="0.2">
      <c r="B468" s="139"/>
      <c r="C468" s="125" t="s">
        <v>470</v>
      </c>
      <c r="D468" s="125"/>
      <c r="E468" s="125"/>
      <c r="F468" s="125"/>
      <c r="G468" s="125"/>
      <c r="H468" s="134" t="str">
        <f>IF(B462="","",VLOOKUP(B462,名簿掲載情報!A:M,13))</f>
        <v>（一社）広島県建築士事務所協会</v>
      </c>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6"/>
    </row>
    <row r="469" spans="2:38" ht="30" customHeight="1" x14ac:dyDescent="0.2">
      <c r="B469" s="137">
        <f>B462+1</f>
        <v>67</v>
      </c>
      <c r="C469" s="121" t="s">
        <v>519</v>
      </c>
      <c r="D469" s="122"/>
      <c r="E469" s="122"/>
      <c r="F469" s="122"/>
      <c r="G469" s="123"/>
      <c r="H469" s="13"/>
      <c r="I469" s="13"/>
      <c r="J469" s="13"/>
      <c r="K469" s="13" t="s">
        <v>136</v>
      </c>
      <c r="L469" s="140" t="str">
        <f>IF(B469="","",VLOOKUP(B469,名簿掲載情報!A:M,4))</f>
        <v>24－182</v>
      </c>
      <c r="M469" s="140"/>
      <c r="N469" s="140"/>
      <c r="O469" s="140"/>
      <c r="P469" s="140"/>
      <c r="Q469" s="14" t="s">
        <v>137</v>
      </c>
      <c r="R469" s="13"/>
      <c r="S469" s="13"/>
      <c r="T469" s="15"/>
      <c r="U469" s="16"/>
      <c r="V469" s="16"/>
      <c r="X469" s="16"/>
      <c r="Y469" s="16"/>
      <c r="Z469" s="16"/>
      <c r="AA469" s="16"/>
      <c r="AB469" s="16"/>
      <c r="AC469" s="16"/>
      <c r="AD469" s="16"/>
      <c r="AE469" s="16"/>
      <c r="AF469" s="16"/>
      <c r="AG469" s="16"/>
      <c r="AH469" s="16"/>
      <c r="AI469" s="16"/>
      <c r="AJ469" s="16"/>
      <c r="AK469" s="16"/>
      <c r="AL469" s="16"/>
    </row>
    <row r="470" spans="2:38" ht="30" customHeight="1" x14ac:dyDescent="0.2">
      <c r="B470" s="138"/>
      <c r="C470" s="121" t="s">
        <v>61</v>
      </c>
      <c r="D470" s="122"/>
      <c r="E470" s="122"/>
      <c r="F470" s="122"/>
      <c r="G470" s="123"/>
      <c r="H470" s="124" t="str">
        <f>IF(B469="","",VLOOKUP(B469,名簿掲載情報!A:M,5))</f>
        <v>竹信　勝利</v>
      </c>
      <c r="I470" s="124"/>
      <c r="J470" s="124"/>
      <c r="K470" s="124"/>
      <c r="L470" s="124"/>
      <c r="M470" s="124"/>
      <c r="N470" s="124"/>
      <c r="O470" s="124"/>
      <c r="P470" s="124"/>
      <c r="Q470" s="124"/>
      <c r="R470" s="124"/>
      <c r="S470" s="124"/>
      <c r="T470" s="124"/>
      <c r="U470" s="125" t="s">
        <v>64</v>
      </c>
      <c r="V470" s="125"/>
      <c r="W470" s="125"/>
      <c r="X470" s="125"/>
      <c r="Y470" s="125"/>
      <c r="Z470" s="124" t="str">
        <f>IF(B469="","",CONCATENATE(VLOOKUP(B469,名簿掲載情報!A:M,11),"　",VLOOKUP(B469,名簿掲載情報!A:M,12)))</f>
        <v>2級建築士　広島県知事登録
第　15039　号</v>
      </c>
      <c r="AA470" s="124"/>
      <c r="AB470" s="124"/>
      <c r="AC470" s="124"/>
      <c r="AD470" s="124"/>
      <c r="AE470" s="124"/>
      <c r="AF470" s="124"/>
      <c r="AG470" s="124"/>
      <c r="AH470" s="124"/>
      <c r="AI470" s="124"/>
      <c r="AJ470" s="124"/>
      <c r="AK470" s="124"/>
      <c r="AL470" s="124"/>
    </row>
    <row r="471" spans="2:38" ht="30" customHeight="1" x14ac:dyDescent="0.2">
      <c r="B471" s="138"/>
      <c r="C471" s="141" t="s">
        <v>764</v>
      </c>
      <c r="D471" s="142"/>
      <c r="E471" s="125" t="s">
        <v>765</v>
      </c>
      <c r="F471" s="125"/>
      <c r="G471" s="125"/>
      <c r="H471" s="148" t="str">
        <f>IF(B469="","",VLOOKUP(B469,名簿掲載情報!A:M,6))</f>
        <v>RENOARQ建築設計事務所</v>
      </c>
      <c r="I471" s="148"/>
      <c r="J471" s="148"/>
      <c r="K471" s="148"/>
      <c r="L471" s="148"/>
      <c r="M471" s="148"/>
      <c r="N471" s="148"/>
      <c r="O471" s="148"/>
      <c r="P471" s="148"/>
      <c r="Q471" s="148"/>
      <c r="R471" s="148"/>
      <c r="S471" s="148"/>
      <c r="T471" s="148"/>
      <c r="U471" s="125" t="s">
        <v>766</v>
      </c>
      <c r="V471" s="125"/>
      <c r="W471" s="125"/>
      <c r="X471" s="125"/>
      <c r="Y471" s="125"/>
      <c r="Z471" s="148" t="str">
        <f>IF(B469="","",VLOOKUP(B469,名簿掲載情報!A:M,7))</f>
        <v>福山市千田町2丁目1番18号</v>
      </c>
      <c r="AA471" s="148"/>
      <c r="AB471" s="148"/>
      <c r="AC471" s="148"/>
      <c r="AD471" s="148"/>
      <c r="AE471" s="148"/>
      <c r="AF471" s="148"/>
      <c r="AG471" s="148"/>
      <c r="AH471" s="148"/>
      <c r="AI471" s="148"/>
      <c r="AJ471" s="148"/>
      <c r="AK471" s="148"/>
      <c r="AL471" s="148"/>
    </row>
    <row r="472" spans="2:38" ht="15" customHeight="1" x14ac:dyDescent="0.2">
      <c r="B472" s="138"/>
      <c r="C472" s="143"/>
      <c r="D472" s="144"/>
      <c r="E472" s="149" t="s">
        <v>767</v>
      </c>
      <c r="F472" s="150"/>
      <c r="G472" s="151"/>
      <c r="H472" s="158" t="s">
        <v>768</v>
      </c>
      <c r="I472" s="159"/>
      <c r="J472" s="159"/>
      <c r="K472" s="159"/>
      <c r="L472" s="160"/>
      <c r="M472" s="161" t="str">
        <f>IF(B469="","",VLOOKUP(B469,名簿掲載情報!A:M,8))</f>
        <v>（084）983-1964</v>
      </c>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3"/>
    </row>
    <row r="473" spans="2:38" ht="15" customHeight="1" x14ac:dyDescent="0.2">
      <c r="B473" s="138"/>
      <c r="C473" s="143"/>
      <c r="D473" s="144"/>
      <c r="E473" s="152"/>
      <c r="F473" s="153"/>
      <c r="G473" s="154"/>
      <c r="H473" s="164" t="s">
        <v>769</v>
      </c>
      <c r="I473" s="165"/>
      <c r="J473" s="165"/>
      <c r="K473" s="165"/>
      <c r="L473" s="166"/>
      <c r="M473" s="126" t="str">
        <f>IF(B469="","",VLOOKUP(B469,名簿掲載情報!A:M,9))</f>
        <v>（084）983-1964</v>
      </c>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8"/>
    </row>
    <row r="474" spans="2:38" ht="15" customHeight="1" x14ac:dyDescent="0.2">
      <c r="B474" s="138"/>
      <c r="C474" s="145"/>
      <c r="D474" s="146"/>
      <c r="E474" s="155"/>
      <c r="F474" s="156"/>
      <c r="G474" s="157"/>
      <c r="H474" s="129" t="s">
        <v>770</v>
      </c>
      <c r="I474" s="130"/>
      <c r="J474" s="130"/>
      <c r="K474" s="130"/>
      <c r="L474" s="130"/>
      <c r="M474" s="131" t="str">
        <f>IF(B469="","",VLOOKUP(B469,名簿掲載情報!A:M,10))</f>
        <v>takenobu@rekurasu.com</v>
      </c>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2"/>
      <c r="AL474" s="133"/>
    </row>
    <row r="475" spans="2:38" ht="30" customHeight="1" x14ac:dyDescent="0.2">
      <c r="B475" s="139"/>
      <c r="C475" s="125" t="s">
        <v>470</v>
      </c>
      <c r="D475" s="125"/>
      <c r="E475" s="125"/>
      <c r="F475" s="125"/>
      <c r="G475" s="125"/>
      <c r="H475" s="134" t="str">
        <f>IF(B469="","",VLOOKUP(B469,名簿掲載情報!A:M,13))</f>
        <v>（一社）広島県建築士事務所協会</v>
      </c>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5"/>
      <c r="AL475" s="136"/>
    </row>
    <row r="476" spans="2:38" ht="30" customHeight="1" x14ac:dyDescent="0.2">
      <c r="B476" s="137">
        <f>B469+1</f>
        <v>68</v>
      </c>
      <c r="C476" s="121" t="s">
        <v>519</v>
      </c>
      <c r="D476" s="122"/>
      <c r="E476" s="122"/>
      <c r="F476" s="122"/>
      <c r="G476" s="123"/>
      <c r="H476" s="13"/>
      <c r="I476" s="13"/>
      <c r="J476" s="13"/>
      <c r="K476" s="13" t="s">
        <v>136</v>
      </c>
      <c r="L476" s="140" t="str">
        <f>IF(B476="","",VLOOKUP(B476,名簿掲載情報!A:M,4))</f>
        <v>24－183</v>
      </c>
      <c r="M476" s="140"/>
      <c r="N476" s="140"/>
      <c r="O476" s="140"/>
      <c r="P476" s="140"/>
      <c r="Q476" s="14" t="s">
        <v>137</v>
      </c>
      <c r="R476" s="13"/>
      <c r="S476" s="13"/>
      <c r="T476" s="15"/>
      <c r="U476" s="16"/>
      <c r="V476" s="16"/>
      <c r="X476" s="16"/>
      <c r="Y476" s="16"/>
      <c r="Z476" s="16"/>
      <c r="AA476" s="16"/>
      <c r="AB476" s="16"/>
      <c r="AC476" s="16"/>
      <c r="AD476" s="16"/>
      <c r="AE476" s="16"/>
      <c r="AF476" s="16"/>
      <c r="AG476" s="16"/>
      <c r="AH476" s="16"/>
      <c r="AI476" s="16"/>
      <c r="AJ476" s="16"/>
      <c r="AK476" s="16"/>
      <c r="AL476" s="16"/>
    </row>
    <row r="477" spans="2:38" ht="30" customHeight="1" x14ac:dyDescent="0.2">
      <c r="B477" s="138"/>
      <c r="C477" s="121" t="s">
        <v>61</v>
      </c>
      <c r="D477" s="122"/>
      <c r="E477" s="122"/>
      <c r="F477" s="122"/>
      <c r="G477" s="123"/>
      <c r="H477" s="124" t="str">
        <f>IF(B476="","",VLOOKUP(B476,名簿掲載情報!A:M,5))</f>
        <v>児玉　光司</v>
      </c>
      <c r="I477" s="124"/>
      <c r="J477" s="124"/>
      <c r="K477" s="124"/>
      <c r="L477" s="124"/>
      <c r="M477" s="124"/>
      <c r="N477" s="124"/>
      <c r="O477" s="124"/>
      <c r="P477" s="124"/>
      <c r="Q477" s="124"/>
      <c r="R477" s="124"/>
      <c r="S477" s="124"/>
      <c r="T477" s="124"/>
      <c r="U477" s="125" t="s">
        <v>64</v>
      </c>
      <c r="V477" s="125"/>
      <c r="W477" s="125"/>
      <c r="X477" s="125"/>
      <c r="Y477" s="125"/>
      <c r="Z477" s="124" t="str">
        <f>IF(B476="","",CONCATENATE(VLOOKUP(B476,名簿掲載情報!A:M,11),"　",VLOOKUP(B476,名簿掲載情報!A:M,12)))</f>
        <v>2級建築士　広島県知事登録
第　17557　号</v>
      </c>
      <c r="AA477" s="124"/>
      <c r="AB477" s="124"/>
      <c r="AC477" s="124"/>
      <c r="AD477" s="124"/>
      <c r="AE477" s="124"/>
      <c r="AF477" s="124"/>
      <c r="AG477" s="124"/>
      <c r="AH477" s="124"/>
      <c r="AI477" s="124"/>
      <c r="AJ477" s="124"/>
      <c r="AK477" s="124"/>
      <c r="AL477" s="124"/>
    </row>
    <row r="478" spans="2:38" ht="30" customHeight="1" x14ac:dyDescent="0.2">
      <c r="B478" s="138"/>
      <c r="C478" s="141" t="s">
        <v>764</v>
      </c>
      <c r="D478" s="142"/>
      <c r="E478" s="125" t="s">
        <v>765</v>
      </c>
      <c r="F478" s="125"/>
      <c r="G478" s="125"/>
      <c r="H478" s="148" t="str">
        <f>IF(B476="","",VLOOKUP(B476,名簿掲載情報!A:M,6))</f>
        <v>住友不動産株式会社住宅再生一級建築士事務所</v>
      </c>
      <c r="I478" s="148"/>
      <c r="J478" s="148"/>
      <c r="K478" s="148"/>
      <c r="L478" s="148"/>
      <c r="M478" s="148"/>
      <c r="N478" s="148"/>
      <c r="O478" s="148"/>
      <c r="P478" s="148"/>
      <c r="Q478" s="148"/>
      <c r="R478" s="148"/>
      <c r="S478" s="148"/>
      <c r="T478" s="148"/>
      <c r="U478" s="125" t="s">
        <v>766</v>
      </c>
      <c r="V478" s="125"/>
      <c r="W478" s="125"/>
      <c r="X478" s="125"/>
      <c r="Y478" s="125"/>
      <c r="Z478" s="148" t="str">
        <f>IF(B476="","",VLOOKUP(B476,名簿掲載情報!A:M,7))</f>
        <v>東京都新宿区西新宿四丁目34番7号</v>
      </c>
      <c r="AA478" s="148"/>
      <c r="AB478" s="148"/>
      <c r="AC478" s="148"/>
      <c r="AD478" s="148"/>
      <c r="AE478" s="148"/>
      <c r="AF478" s="148"/>
      <c r="AG478" s="148"/>
      <c r="AH478" s="148"/>
      <c r="AI478" s="148"/>
      <c r="AJ478" s="148"/>
      <c r="AK478" s="148"/>
      <c r="AL478" s="148"/>
    </row>
    <row r="479" spans="2:38" ht="15" customHeight="1" x14ac:dyDescent="0.2">
      <c r="B479" s="138"/>
      <c r="C479" s="143"/>
      <c r="D479" s="144"/>
      <c r="E479" s="149" t="s">
        <v>767</v>
      </c>
      <c r="F479" s="150"/>
      <c r="G479" s="151"/>
      <c r="H479" s="158" t="s">
        <v>768</v>
      </c>
      <c r="I479" s="159"/>
      <c r="J479" s="159"/>
      <c r="K479" s="159"/>
      <c r="L479" s="160"/>
      <c r="M479" s="161" t="str">
        <f>IF(B476="","",VLOOKUP(B476,名簿掲載情報!A:M,8))</f>
        <v>（050）3112-9896</v>
      </c>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3"/>
    </row>
    <row r="480" spans="2:38" ht="15" customHeight="1" x14ac:dyDescent="0.2">
      <c r="B480" s="138"/>
      <c r="C480" s="143"/>
      <c r="D480" s="144"/>
      <c r="E480" s="152"/>
      <c r="F480" s="153"/>
      <c r="G480" s="154"/>
      <c r="H480" s="164" t="s">
        <v>769</v>
      </c>
      <c r="I480" s="165"/>
      <c r="J480" s="165"/>
      <c r="K480" s="165"/>
      <c r="L480" s="166"/>
      <c r="M480" s="126" t="str">
        <f>IF(B476="","",VLOOKUP(B476,名簿掲載情報!A:M,9))</f>
        <v>－</v>
      </c>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8"/>
    </row>
    <row r="481" spans="2:38" ht="15" customHeight="1" x14ac:dyDescent="0.2">
      <c r="B481" s="138"/>
      <c r="C481" s="145"/>
      <c r="D481" s="146"/>
      <c r="E481" s="155"/>
      <c r="F481" s="156"/>
      <c r="G481" s="157"/>
      <c r="H481" s="129" t="s">
        <v>770</v>
      </c>
      <c r="I481" s="130"/>
      <c r="J481" s="130"/>
      <c r="K481" s="130"/>
      <c r="L481" s="130"/>
      <c r="M481" s="131">
        <f>IF(B476="","",VLOOKUP(B476,名簿掲載情報!A:M,10))</f>
        <v>0</v>
      </c>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3"/>
    </row>
    <row r="482" spans="2:38" ht="30" customHeight="1" x14ac:dyDescent="0.2">
      <c r="B482" s="139"/>
      <c r="C482" s="125" t="s">
        <v>470</v>
      </c>
      <c r="D482" s="125"/>
      <c r="E482" s="125"/>
      <c r="F482" s="125"/>
      <c r="G482" s="125"/>
      <c r="H482" s="134" t="str">
        <f>IF(B476="","",VLOOKUP(B476,名簿掲載情報!A:M,13))</f>
        <v>（公社）広島県建築士会</v>
      </c>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6"/>
    </row>
    <row r="483" spans="2:38" ht="30" customHeight="1" x14ac:dyDescent="0.2">
      <c r="B483" s="137">
        <f>B476+1</f>
        <v>69</v>
      </c>
      <c r="C483" s="121" t="s">
        <v>519</v>
      </c>
      <c r="D483" s="122"/>
      <c r="E483" s="122"/>
      <c r="F483" s="122"/>
      <c r="G483" s="123"/>
      <c r="H483" s="13"/>
      <c r="I483" s="13"/>
      <c r="J483" s="13"/>
      <c r="K483" s="13" t="s">
        <v>136</v>
      </c>
      <c r="L483" s="140" t="str">
        <f>IF(B483="","",VLOOKUP(B483,名簿掲載情報!A:M,4))</f>
        <v>24－184</v>
      </c>
      <c r="M483" s="140"/>
      <c r="N483" s="140"/>
      <c r="O483" s="140"/>
      <c r="P483" s="140"/>
      <c r="Q483" s="14" t="s">
        <v>137</v>
      </c>
      <c r="R483" s="13"/>
      <c r="S483" s="13"/>
      <c r="T483" s="15"/>
      <c r="U483" s="16"/>
      <c r="V483" s="16"/>
      <c r="X483" s="16"/>
      <c r="Y483" s="16"/>
      <c r="Z483" s="16"/>
      <c r="AA483" s="16"/>
      <c r="AB483" s="16"/>
      <c r="AC483" s="16"/>
      <c r="AD483" s="16"/>
      <c r="AE483" s="16"/>
      <c r="AF483" s="16"/>
      <c r="AG483" s="16"/>
      <c r="AH483" s="16"/>
      <c r="AI483" s="16"/>
      <c r="AJ483" s="16"/>
      <c r="AK483" s="16"/>
      <c r="AL483" s="16"/>
    </row>
    <row r="484" spans="2:38" ht="30" customHeight="1" x14ac:dyDescent="0.2">
      <c r="B484" s="138"/>
      <c r="C484" s="121" t="s">
        <v>61</v>
      </c>
      <c r="D484" s="122"/>
      <c r="E484" s="122"/>
      <c r="F484" s="122"/>
      <c r="G484" s="123"/>
      <c r="H484" s="124" t="str">
        <f>IF(B483="","",VLOOKUP(B483,名簿掲載情報!A:M,5))</f>
        <v>中曽称　潤</v>
      </c>
      <c r="I484" s="124"/>
      <c r="J484" s="124"/>
      <c r="K484" s="124"/>
      <c r="L484" s="124"/>
      <c r="M484" s="124"/>
      <c r="N484" s="124"/>
      <c r="O484" s="124"/>
      <c r="P484" s="124"/>
      <c r="Q484" s="124"/>
      <c r="R484" s="124"/>
      <c r="S484" s="124"/>
      <c r="T484" s="124"/>
      <c r="U484" s="125" t="s">
        <v>64</v>
      </c>
      <c r="V484" s="125"/>
      <c r="W484" s="125"/>
      <c r="X484" s="125"/>
      <c r="Y484" s="125"/>
      <c r="Z484" s="124" t="str">
        <f>IF(B483="","",CONCATENATE(VLOOKUP(B483,名簿掲載情報!A:M,11),"　",VLOOKUP(B483,名簿掲載情報!A:M,12)))</f>
        <v>2級建築士　広島県知事登録
第　18190　号</v>
      </c>
      <c r="AA484" s="124"/>
      <c r="AB484" s="124"/>
      <c r="AC484" s="124"/>
      <c r="AD484" s="124"/>
      <c r="AE484" s="124"/>
      <c r="AF484" s="124"/>
      <c r="AG484" s="124"/>
      <c r="AH484" s="124"/>
      <c r="AI484" s="124"/>
      <c r="AJ484" s="124"/>
      <c r="AK484" s="124"/>
      <c r="AL484" s="124"/>
    </row>
    <row r="485" spans="2:38" ht="30" customHeight="1" x14ac:dyDescent="0.2">
      <c r="B485" s="138"/>
      <c r="C485" s="141" t="s">
        <v>764</v>
      </c>
      <c r="D485" s="142"/>
      <c r="E485" s="125" t="s">
        <v>765</v>
      </c>
      <c r="F485" s="125"/>
      <c r="G485" s="125"/>
      <c r="H485" s="148" t="str">
        <f>IF(B483="","",VLOOKUP(B483,名簿掲載情報!A:M,6))</f>
        <v>住友不動産株式会社住宅再生一級建築士事務所</v>
      </c>
      <c r="I485" s="148"/>
      <c r="J485" s="148"/>
      <c r="K485" s="148"/>
      <c r="L485" s="148"/>
      <c r="M485" s="148"/>
      <c r="N485" s="148"/>
      <c r="O485" s="148"/>
      <c r="P485" s="148"/>
      <c r="Q485" s="148"/>
      <c r="R485" s="148"/>
      <c r="S485" s="148"/>
      <c r="T485" s="148"/>
      <c r="U485" s="125" t="s">
        <v>766</v>
      </c>
      <c r="V485" s="125"/>
      <c r="W485" s="125"/>
      <c r="X485" s="125"/>
      <c r="Y485" s="125"/>
      <c r="Z485" s="148" t="str">
        <f>IF(B483="","",VLOOKUP(B483,名簿掲載情報!A:M,7))</f>
        <v>東京都新宿区西新宿四丁目34番7号</v>
      </c>
      <c r="AA485" s="148"/>
      <c r="AB485" s="148"/>
      <c r="AC485" s="148"/>
      <c r="AD485" s="148"/>
      <c r="AE485" s="148"/>
      <c r="AF485" s="148"/>
      <c r="AG485" s="148"/>
      <c r="AH485" s="148"/>
      <c r="AI485" s="148"/>
      <c r="AJ485" s="148"/>
      <c r="AK485" s="148"/>
      <c r="AL485" s="148"/>
    </row>
    <row r="486" spans="2:38" ht="15" customHeight="1" x14ac:dyDescent="0.2">
      <c r="B486" s="138"/>
      <c r="C486" s="143"/>
      <c r="D486" s="144"/>
      <c r="E486" s="149" t="s">
        <v>767</v>
      </c>
      <c r="F486" s="150"/>
      <c r="G486" s="151"/>
      <c r="H486" s="158" t="s">
        <v>768</v>
      </c>
      <c r="I486" s="159"/>
      <c r="J486" s="159"/>
      <c r="K486" s="159"/>
      <c r="L486" s="160"/>
      <c r="M486" s="161" t="str">
        <f>IF(B483="","",VLOOKUP(B483,名簿掲載情報!A:M,8))</f>
        <v>（050）3112-9896</v>
      </c>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3"/>
    </row>
    <row r="487" spans="2:38" ht="15" customHeight="1" x14ac:dyDescent="0.2">
      <c r="B487" s="138"/>
      <c r="C487" s="143"/>
      <c r="D487" s="144"/>
      <c r="E487" s="152"/>
      <c r="F487" s="153"/>
      <c r="G487" s="154"/>
      <c r="H487" s="164" t="s">
        <v>769</v>
      </c>
      <c r="I487" s="165"/>
      <c r="J487" s="165"/>
      <c r="K487" s="165"/>
      <c r="L487" s="166"/>
      <c r="M487" s="126" t="str">
        <f>IF(B483="","",VLOOKUP(B483,名簿掲載情報!A:M,9))</f>
        <v>－</v>
      </c>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8"/>
    </row>
    <row r="488" spans="2:38" ht="15" customHeight="1" x14ac:dyDescent="0.2">
      <c r="B488" s="138"/>
      <c r="C488" s="145"/>
      <c r="D488" s="146"/>
      <c r="E488" s="155"/>
      <c r="F488" s="156"/>
      <c r="G488" s="157"/>
      <c r="H488" s="129" t="s">
        <v>770</v>
      </c>
      <c r="I488" s="130"/>
      <c r="J488" s="130"/>
      <c r="K488" s="130"/>
      <c r="L488" s="130"/>
      <c r="M488" s="131">
        <f>IF(B483="","",VLOOKUP(B483,名簿掲載情報!A:M,10))</f>
        <v>0</v>
      </c>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2"/>
      <c r="AL488" s="133"/>
    </row>
    <row r="489" spans="2:38" ht="30" customHeight="1" x14ac:dyDescent="0.2">
      <c r="B489" s="139"/>
      <c r="C489" s="125" t="s">
        <v>470</v>
      </c>
      <c r="D489" s="125"/>
      <c r="E489" s="125"/>
      <c r="F489" s="125"/>
      <c r="G489" s="125"/>
      <c r="H489" s="134" t="str">
        <f>IF(B483="","",VLOOKUP(B483,名簿掲載情報!A:M,13))</f>
        <v>（公社）広島県建築士会</v>
      </c>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5"/>
      <c r="AL489" s="136"/>
    </row>
    <row r="490" spans="2:38" ht="30" customHeight="1" x14ac:dyDescent="0.2">
      <c r="B490" s="137">
        <f>B483+1</f>
        <v>70</v>
      </c>
      <c r="C490" s="121" t="s">
        <v>519</v>
      </c>
      <c r="D490" s="122"/>
      <c r="E490" s="122"/>
      <c r="F490" s="122"/>
      <c r="G490" s="123"/>
      <c r="H490" s="13"/>
      <c r="I490" s="13"/>
      <c r="J490" s="13"/>
      <c r="K490" s="13" t="s">
        <v>136</v>
      </c>
      <c r="L490" s="140" t="str">
        <f>IF(B490="","",VLOOKUP(B490,名簿掲載情報!A:M,4))</f>
        <v>24－185</v>
      </c>
      <c r="M490" s="140"/>
      <c r="N490" s="140"/>
      <c r="O490" s="140"/>
      <c r="P490" s="140"/>
      <c r="Q490" s="14" t="s">
        <v>137</v>
      </c>
      <c r="R490" s="13"/>
      <c r="S490" s="13"/>
      <c r="T490" s="15"/>
      <c r="U490" s="16"/>
      <c r="V490" s="16"/>
      <c r="X490" s="16"/>
      <c r="Y490" s="16"/>
      <c r="Z490" s="16"/>
      <c r="AA490" s="16"/>
      <c r="AB490" s="16"/>
      <c r="AC490" s="16"/>
      <c r="AD490" s="16"/>
      <c r="AE490" s="16"/>
      <c r="AF490" s="16"/>
      <c r="AG490" s="16"/>
      <c r="AH490" s="16"/>
      <c r="AI490" s="16"/>
      <c r="AJ490" s="16"/>
      <c r="AK490" s="16"/>
      <c r="AL490" s="16"/>
    </row>
    <row r="491" spans="2:38" ht="30" customHeight="1" x14ac:dyDescent="0.2">
      <c r="B491" s="138"/>
      <c r="C491" s="121" t="s">
        <v>61</v>
      </c>
      <c r="D491" s="122"/>
      <c r="E491" s="122"/>
      <c r="F491" s="122"/>
      <c r="G491" s="123"/>
      <c r="H491" s="124" t="str">
        <f>IF(B490="","",VLOOKUP(B490,名簿掲載情報!A:M,5))</f>
        <v>水本　幸治</v>
      </c>
      <c r="I491" s="124"/>
      <c r="J491" s="124"/>
      <c r="K491" s="124"/>
      <c r="L491" s="124"/>
      <c r="M491" s="124"/>
      <c r="N491" s="124"/>
      <c r="O491" s="124"/>
      <c r="P491" s="124"/>
      <c r="Q491" s="124"/>
      <c r="R491" s="124"/>
      <c r="S491" s="124"/>
      <c r="T491" s="124"/>
      <c r="U491" s="125" t="s">
        <v>64</v>
      </c>
      <c r="V491" s="125"/>
      <c r="W491" s="125"/>
      <c r="X491" s="125"/>
      <c r="Y491" s="125"/>
      <c r="Z491" s="124" t="str">
        <f>IF(B490="","",CONCATENATE(VLOOKUP(B490,名簿掲載情報!A:M,11),"　",VLOOKUP(B490,名簿掲載情報!A:M,12)))</f>
        <v>2級建築士　広島県知事登録
第　17612　号</v>
      </c>
      <c r="AA491" s="124"/>
      <c r="AB491" s="124"/>
      <c r="AC491" s="124"/>
      <c r="AD491" s="124"/>
      <c r="AE491" s="124"/>
      <c r="AF491" s="124"/>
      <c r="AG491" s="124"/>
      <c r="AH491" s="124"/>
      <c r="AI491" s="124"/>
      <c r="AJ491" s="124"/>
      <c r="AK491" s="124"/>
      <c r="AL491" s="124"/>
    </row>
    <row r="492" spans="2:38" ht="30" customHeight="1" x14ac:dyDescent="0.2">
      <c r="B492" s="138"/>
      <c r="C492" s="141" t="s">
        <v>764</v>
      </c>
      <c r="D492" s="142"/>
      <c r="E492" s="125" t="s">
        <v>765</v>
      </c>
      <c r="F492" s="125"/>
      <c r="G492" s="125"/>
      <c r="H492" s="148" t="str">
        <f>IF(B490="","",VLOOKUP(B490,名簿掲載情報!A:M,6))</f>
        <v>水本兄弟建設有限会社二級建築士事務所</v>
      </c>
      <c r="I492" s="148"/>
      <c r="J492" s="148"/>
      <c r="K492" s="148"/>
      <c r="L492" s="148"/>
      <c r="M492" s="148"/>
      <c r="N492" s="148"/>
      <c r="O492" s="148"/>
      <c r="P492" s="148"/>
      <c r="Q492" s="148"/>
      <c r="R492" s="148"/>
      <c r="S492" s="148"/>
      <c r="T492" s="148"/>
      <c r="U492" s="125" t="s">
        <v>766</v>
      </c>
      <c r="V492" s="125"/>
      <c r="W492" s="125"/>
      <c r="X492" s="125"/>
      <c r="Y492" s="125"/>
      <c r="Z492" s="148" t="str">
        <f>IF(B490="","",VLOOKUP(B490,名簿掲載情報!A:M,7))</f>
        <v>福山市鞆町後地572番地の1</v>
      </c>
      <c r="AA492" s="148"/>
      <c r="AB492" s="148"/>
      <c r="AC492" s="148"/>
      <c r="AD492" s="148"/>
      <c r="AE492" s="148"/>
      <c r="AF492" s="148"/>
      <c r="AG492" s="148"/>
      <c r="AH492" s="148"/>
      <c r="AI492" s="148"/>
      <c r="AJ492" s="148"/>
      <c r="AK492" s="148"/>
      <c r="AL492" s="148"/>
    </row>
    <row r="493" spans="2:38" ht="15" customHeight="1" x14ac:dyDescent="0.2">
      <c r="B493" s="138"/>
      <c r="C493" s="143"/>
      <c r="D493" s="144"/>
      <c r="E493" s="149" t="s">
        <v>767</v>
      </c>
      <c r="F493" s="150"/>
      <c r="G493" s="151"/>
      <c r="H493" s="158" t="s">
        <v>768</v>
      </c>
      <c r="I493" s="159"/>
      <c r="J493" s="159"/>
      <c r="K493" s="159"/>
      <c r="L493" s="160"/>
      <c r="M493" s="161" t="str">
        <f>IF(B490="","",VLOOKUP(B490,名簿掲載情報!A:M,8))</f>
        <v>（084）982-1494</v>
      </c>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3"/>
    </row>
    <row r="494" spans="2:38" ht="15" customHeight="1" x14ac:dyDescent="0.2">
      <c r="B494" s="138"/>
      <c r="C494" s="143"/>
      <c r="D494" s="144"/>
      <c r="E494" s="152"/>
      <c r="F494" s="153"/>
      <c r="G494" s="154"/>
      <c r="H494" s="164" t="s">
        <v>769</v>
      </c>
      <c r="I494" s="165"/>
      <c r="J494" s="165"/>
      <c r="K494" s="165"/>
      <c r="L494" s="166"/>
      <c r="M494" s="126" t="str">
        <f>IF(B490="","",VLOOKUP(B490,名簿掲載情報!A:M,9))</f>
        <v>（084）982-1495</v>
      </c>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8"/>
    </row>
    <row r="495" spans="2:38" ht="15" customHeight="1" x14ac:dyDescent="0.2">
      <c r="B495" s="138"/>
      <c r="C495" s="145"/>
      <c r="D495" s="146"/>
      <c r="E495" s="155"/>
      <c r="F495" s="156"/>
      <c r="G495" s="157"/>
      <c r="H495" s="129" t="s">
        <v>770</v>
      </c>
      <c r="I495" s="130"/>
      <c r="J495" s="130"/>
      <c r="K495" s="130"/>
      <c r="L495" s="130"/>
      <c r="M495" s="131" t="str">
        <f>IF(B490="","",VLOOKUP(B490,名簿掲載情報!A:M,10))</f>
        <v>mizumoto123@m7.dion.ne.jp</v>
      </c>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2"/>
      <c r="AL495" s="133"/>
    </row>
    <row r="496" spans="2:38" ht="30" customHeight="1" x14ac:dyDescent="0.2">
      <c r="B496" s="139"/>
      <c r="C496" s="125" t="s">
        <v>470</v>
      </c>
      <c r="D496" s="125"/>
      <c r="E496" s="125"/>
      <c r="F496" s="125"/>
      <c r="G496" s="125"/>
      <c r="H496" s="134" t="str">
        <f>IF(B490="","",VLOOKUP(B490,名簿掲載情報!A:M,13))</f>
        <v>-</v>
      </c>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5"/>
      <c r="AL496" s="136"/>
    </row>
    <row r="497" spans="2:38" ht="30" customHeight="1" x14ac:dyDescent="0.2">
      <c r="B497" s="137">
        <f t="shared" ref="B497" si="0">B490+1</f>
        <v>71</v>
      </c>
      <c r="C497" s="121" t="s">
        <v>519</v>
      </c>
      <c r="D497" s="122"/>
      <c r="E497" s="122"/>
      <c r="F497" s="122"/>
      <c r="G497" s="123"/>
      <c r="H497" s="13"/>
      <c r="I497" s="13"/>
      <c r="J497" s="13"/>
      <c r="K497" s="13" t="s">
        <v>136</v>
      </c>
      <c r="L497" s="140" t="str">
        <f>IF(B497="","",VLOOKUP(B497,名簿掲載情報!A:M,4))</f>
        <v>24－185</v>
      </c>
      <c r="M497" s="140"/>
      <c r="N497" s="140"/>
      <c r="O497" s="140"/>
      <c r="P497" s="140"/>
      <c r="Q497" s="14" t="s">
        <v>137</v>
      </c>
      <c r="R497" s="13"/>
      <c r="S497" s="13"/>
      <c r="T497" s="15"/>
      <c r="U497" s="16"/>
      <c r="V497" s="16"/>
      <c r="X497" s="16"/>
      <c r="Y497" s="16"/>
      <c r="Z497" s="16"/>
      <c r="AA497" s="16"/>
      <c r="AB497" s="16"/>
      <c r="AC497" s="16"/>
      <c r="AD497" s="16"/>
      <c r="AE497" s="16"/>
      <c r="AF497" s="16"/>
      <c r="AG497" s="16"/>
      <c r="AH497" s="16"/>
      <c r="AI497" s="16"/>
      <c r="AJ497" s="16"/>
      <c r="AK497" s="16"/>
      <c r="AL497" s="16"/>
    </row>
    <row r="498" spans="2:38" ht="30" customHeight="1" x14ac:dyDescent="0.2">
      <c r="B498" s="138"/>
      <c r="C498" s="121" t="s">
        <v>61</v>
      </c>
      <c r="D498" s="122"/>
      <c r="E498" s="122"/>
      <c r="F498" s="122"/>
      <c r="G498" s="123"/>
      <c r="H498" s="124" t="str">
        <f>IF(B497="","",VLOOKUP(B497,名簿掲載情報!A:M,5))</f>
        <v>水本　幸治</v>
      </c>
      <c r="I498" s="124"/>
      <c r="J498" s="124"/>
      <c r="K498" s="124"/>
      <c r="L498" s="124"/>
      <c r="M498" s="124"/>
      <c r="N498" s="124"/>
      <c r="O498" s="124"/>
      <c r="P498" s="124"/>
      <c r="Q498" s="124"/>
      <c r="R498" s="124"/>
      <c r="S498" s="124"/>
      <c r="T498" s="124"/>
      <c r="U498" s="125" t="s">
        <v>64</v>
      </c>
      <c r="V498" s="125"/>
      <c r="W498" s="125"/>
      <c r="X498" s="125"/>
      <c r="Y498" s="125"/>
      <c r="Z498" s="124" t="str">
        <f>IF(B497="","",CONCATENATE(VLOOKUP(B497,名簿掲載情報!A:M,11),"　",VLOOKUP(B497,名簿掲載情報!A:M,12)))</f>
        <v>2級建築士　広島県知事登録
第　17612　号</v>
      </c>
      <c r="AA498" s="124"/>
      <c r="AB498" s="124"/>
      <c r="AC498" s="124"/>
      <c r="AD498" s="124"/>
      <c r="AE498" s="124"/>
      <c r="AF498" s="124"/>
      <c r="AG498" s="124"/>
      <c r="AH498" s="124"/>
      <c r="AI498" s="124"/>
      <c r="AJ498" s="124"/>
      <c r="AK498" s="124"/>
      <c r="AL498" s="124"/>
    </row>
    <row r="499" spans="2:38" ht="30" customHeight="1" x14ac:dyDescent="0.2">
      <c r="B499" s="138"/>
      <c r="C499" s="141" t="s">
        <v>764</v>
      </c>
      <c r="D499" s="142"/>
      <c r="E499" s="125" t="s">
        <v>765</v>
      </c>
      <c r="F499" s="125"/>
      <c r="G499" s="125"/>
      <c r="H499" s="148" t="str">
        <f>IF(B497="","",VLOOKUP(B497,名簿掲載情報!A:M,6))</f>
        <v>水本兄弟建設有限会社二級建築士事務所</v>
      </c>
      <c r="I499" s="148"/>
      <c r="J499" s="148"/>
      <c r="K499" s="148"/>
      <c r="L499" s="148"/>
      <c r="M499" s="148"/>
      <c r="N499" s="148"/>
      <c r="O499" s="148"/>
      <c r="P499" s="148"/>
      <c r="Q499" s="148"/>
      <c r="R499" s="148"/>
      <c r="S499" s="148"/>
      <c r="T499" s="148"/>
      <c r="U499" s="125" t="s">
        <v>766</v>
      </c>
      <c r="V499" s="125"/>
      <c r="W499" s="125"/>
      <c r="X499" s="125"/>
      <c r="Y499" s="125"/>
      <c r="Z499" s="148" t="str">
        <f>IF(B497="","",VLOOKUP(B497,名簿掲載情報!A:M,7))</f>
        <v>福山市鞆町後地572番地の1</v>
      </c>
      <c r="AA499" s="148"/>
      <c r="AB499" s="148"/>
      <c r="AC499" s="148"/>
      <c r="AD499" s="148"/>
      <c r="AE499" s="148"/>
      <c r="AF499" s="148"/>
      <c r="AG499" s="148"/>
      <c r="AH499" s="148"/>
      <c r="AI499" s="148"/>
      <c r="AJ499" s="148"/>
      <c r="AK499" s="148"/>
      <c r="AL499" s="148"/>
    </row>
    <row r="500" spans="2:38" ht="15" customHeight="1" x14ac:dyDescent="0.2">
      <c r="B500" s="138"/>
      <c r="C500" s="143"/>
      <c r="D500" s="144"/>
      <c r="E500" s="149" t="s">
        <v>767</v>
      </c>
      <c r="F500" s="150"/>
      <c r="G500" s="151"/>
      <c r="H500" s="158" t="s">
        <v>768</v>
      </c>
      <c r="I500" s="159"/>
      <c r="J500" s="159"/>
      <c r="K500" s="159"/>
      <c r="L500" s="160"/>
      <c r="M500" s="161" t="str">
        <f>IF(B497="","",VLOOKUP(B497,名簿掲載情報!A:M,8))</f>
        <v>（084）982-1494</v>
      </c>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2"/>
      <c r="AL500" s="163"/>
    </row>
    <row r="501" spans="2:38" ht="15" customHeight="1" x14ac:dyDescent="0.2">
      <c r="B501" s="138"/>
      <c r="C501" s="143"/>
      <c r="D501" s="144"/>
      <c r="E501" s="152"/>
      <c r="F501" s="153"/>
      <c r="G501" s="154"/>
      <c r="H501" s="164" t="s">
        <v>769</v>
      </c>
      <c r="I501" s="165"/>
      <c r="J501" s="165"/>
      <c r="K501" s="165"/>
      <c r="L501" s="166"/>
      <c r="M501" s="126" t="str">
        <f>IF(B497="","",VLOOKUP(B497,名簿掲載情報!A:M,9))</f>
        <v>（084）982-1495</v>
      </c>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8"/>
    </row>
    <row r="502" spans="2:38" ht="15" customHeight="1" x14ac:dyDescent="0.2">
      <c r="B502" s="138"/>
      <c r="C502" s="145"/>
      <c r="D502" s="146"/>
      <c r="E502" s="155"/>
      <c r="F502" s="156"/>
      <c r="G502" s="157"/>
      <c r="H502" s="129" t="s">
        <v>770</v>
      </c>
      <c r="I502" s="130"/>
      <c r="J502" s="130"/>
      <c r="K502" s="130"/>
      <c r="L502" s="130"/>
      <c r="M502" s="131" t="str">
        <f>IF(B497="","",VLOOKUP(B497,名簿掲載情報!A:M,10))</f>
        <v>mizumoto123@m7.dion.ne.jp</v>
      </c>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2"/>
      <c r="AL502" s="133"/>
    </row>
    <row r="503" spans="2:38" ht="30" customHeight="1" x14ac:dyDescent="0.2">
      <c r="B503" s="139"/>
      <c r="C503" s="125" t="s">
        <v>470</v>
      </c>
      <c r="D503" s="125"/>
      <c r="E503" s="125"/>
      <c r="F503" s="125"/>
      <c r="G503" s="125"/>
      <c r="H503" s="134" t="str">
        <f>IF(B497="","",VLOOKUP(B497,名簿掲載情報!A:M,13))</f>
        <v>-</v>
      </c>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5"/>
      <c r="AL503" s="136"/>
    </row>
    <row r="504" spans="2:38" ht="30" customHeight="1" x14ac:dyDescent="0.2">
      <c r="B504" s="137">
        <f t="shared" ref="B504" si="1">B497+1</f>
        <v>72</v>
      </c>
      <c r="C504" s="121" t="s">
        <v>519</v>
      </c>
      <c r="D504" s="122"/>
      <c r="E504" s="122"/>
      <c r="F504" s="122"/>
      <c r="G504" s="123"/>
      <c r="H504" s="13"/>
      <c r="I504" s="13"/>
      <c r="J504" s="13"/>
      <c r="K504" s="13" t="s">
        <v>136</v>
      </c>
      <c r="L504" s="140" t="str">
        <f>IF(B504="","",VLOOKUP(B504,名簿掲載情報!A:M,4))</f>
        <v>24－185</v>
      </c>
      <c r="M504" s="140"/>
      <c r="N504" s="140"/>
      <c r="O504" s="140"/>
      <c r="P504" s="140"/>
      <c r="Q504" s="14" t="s">
        <v>137</v>
      </c>
      <c r="R504" s="13"/>
      <c r="S504" s="13"/>
      <c r="T504" s="15"/>
      <c r="U504" s="16"/>
      <c r="V504" s="16"/>
      <c r="X504" s="16"/>
      <c r="Y504" s="16"/>
      <c r="Z504" s="16"/>
      <c r="AA504" s="16"/>
      <c r="AB504" s="16"/>
      <c r="AC504" s="16"/>
      <c r="AD504" s="16"/>
      <c r="AE504" s="16"/>
      <c r="AF504" s="16"/>
      <c r="AG504" s="16"/>
      <c r="AH504" s="16"/>
      <c r="AI504" s="16"/>
      <c r="AJ504" s="16"/>
      <c r="AK504" s="16"/>
      <c r="AL504" s="16"/>
    </row>
    <row r="505" spans="2:38" ht="30" customHeight="1" x14ac:dyDescent="0.2">
      <c r="B505" s="138"/>
      <c r="C505" s="121" t="s">
        <v>61</v>
      </c>
      <c r="D505" s="122"/>
      <c r="E505" s="122"/>
      <c r="F505" s="122"/>
      <c r="G505" s="123"/>
      <c r="H505" s="124" t="str">
        <f>IF(B504="","",VLOOKUP(B504,名簿掲載情報!A:M,5))</f>
        <v>水本　幸治</v>
      </c>
      <c r="I505" s="124"/>
      <c r="J505" s="124"/>
      <c r="K505" s="124"/>
      <c r="L505" s="124"/>
      <c r="M505" s="124"/>
      <c r="N505" s="124"/>
      <c r="O505" s="124"/>
      <c r="P505" s="124"/>
      <c r="Q505" s="124"/>
      <c r="R505" s="124"/>
      <c r="S505" s="124"/>
      <c r="T505" s="124"/>
      <c r="U505" s="125" t="s">
        <v>64</v>
      </c>
      <c r="V505" s="125"/>
      <c r="W505" s="125"/>
      <c r="X505" s="125"/>
      <c r="Y505" s="125"/>
      <c r="Z505" s="124" t="str">
        <f>IF(B504="","",CONCATENATE(VLOOKUP(B504,名簿掲載情報!A:M,11),"　",VLOOKUP(B504,名簿掲載情報!A:M,12)))</f>
        <v>2級建築士　広島県知事登録
第　17612　号</v>
      </c>
      <c r="AA505" s="124"/>
      <c r="AB505" s="124"/>
      <c r="AC505" s="124"/>
      <c r="AD505" s="124"/>
      <c r="AE505" s="124"/>
      <c r="AF505" s="124"/>
      <c r="AG505" s="124"/>
      <c r="AH505" s="124"/>
      <c r="AI505" s="124"/>
      <c r="AJ505" s="124"/>
      <c r="AK505" s="124"/>
      <c r="AL505" s="124"/>
    </row>
    <row r="506" spans="2:38" ht="30" customHeight="1" x14ac:dyDescent="0.2">
      <c r="B506" s="138"/>
      <c r="C506" s="141" t="s">
        <v>764</v>
      </c>
      <c r="D506" s="142"/>
      <c r="E506" s="125" t="s">
        <v>765</v>
      </c>
      <c r="F506" s="125"/>
      <c r="G506" s="125"/>
      <c r="H506" s="148" t="str">
        <f>IF(B504="","",VLOOKUP(B504,名簿掲載情報!A:M,6))</f>
        <v>水本兄弟建設有限会社二級建築士事務所</v>
      </c>
      <c r="I506" s="148"/>
      <c r="J506" s="148"/>
      <c r="K506" s="148"/>
      <c r="L506" s="148"/>
      <c r="M506" s="148"/>
      <c r="N506" s="148"/>
      <c r="O506" s="148"/>
      <c r="P506" s="148"/>
      <c r="Q506" s="148"/>
      <c r="R506" s="148"/>
      <c r="S506" s="148"/>
      <c r="T506" s="148"/>
      <c r="U506" s="125" t="s">
        <v>766</v>
      </c>
      <c r="V506" s="125"/>
      <c r="W506" s="125"/>
      <c r="X506" s="125"/>
      <c r="Y506" s="125"/>
      <c r="Z506" s="148" t="str">
        <f>IF(B504="","",VLOOKUP(B504,名簿掲載情報!A:M,7))</f>
        <v>福山市鞆町後地572番地の1</v>
      </c>
      <c r="AA506" s="148"/>
      <c r="AB506" s="148"/>
      <c r="AC506" s="148"/>
      <c r="AD506" s="148"/>
      <c r="AE506" s="148"/>
      <c r="AF506" s="148"/>
      <c r="AG506" s="148"/>
      <c r="AH506" s="148"/>
      <c r="AI506" s="148"/>
      <c r="AJ506" s="148"/>
      <c r="AK506" s="148"/>
      <c r="AL506" s="148"/>
    </row>
    <row r="507" spans="2:38" ht="15" customHeight="1" x14ac:dyDescent="0.2">
      <c r="B507" s="138"/>
      <c r="C507" s="143"/>
      <c r="D507" s="144"/>
      <c r="E507" s="149" t="s">
        <v>767</v>
      </c>
      <c r="F507" s="150"/>
      <c r="G507" s="151"/>
      <c r="H507" s="158" t="s">
        <v>768</v>
      </c>
      <c r="I507" s="159"/>
      <c r="J507" s="159"/>
      <c r="K507" s="159"/>
      <c r="L507" s="160"/>
      <c r="M507" s="161" t="str">
        <f>IF(B504="","",VLOOKUP(B504,名簿掲載情報!A:M,8))</f>
        <v>（084）982-1494</v>
      </c>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3"/>
    </row>
    <row r="508" spans="2:38" ht="15" customHeight="1" x14ac:dyDescent="0.2">
      <c r="B508" s="138"/>
      <c r="C508" s="143"/>
      <c r="D508" s="144"/>
      <c r="E508" s="152"/>
      <c r="F508" s="153"/>
      <c r="G508" s="154"/>
      <c r="H508" s="164" t="s">
        <v>769</v>
      </c>
      <c r="I508" s="165"/>
      <c r="J508" s="165"/>
      <c r="K508" s="165"/>
      <c r="L508" s="166"/>
      <c r="M508" s="126" t="str">
        <f>IF(B504="","",VLOOKUP(B504,名簿掲載情報!A:M,9))</f>
        <v>（084）982-1495</v>
      </c>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8"/>
    </row>
    <row r="509" spans="2:38" ht="15" customHeight="1" x14ac:dyDescent="0.2">
      <c r="B509" s="138"/>
      <c r="C509" s="145"/>
      <c r="D509" s="146"/>
      <c r="E509" s="155"/>
      <c r="F509" s="156"/>
      <c r="G509" s="157"/>
      <c r="H509" s="129" t="s">
        <v>770</v>
      </c>
      <c r="I509" s="130"/>
      <c r="J509" s="130"/>
      <c r="K509" s="130"/>
      <c r="L509" s="130"/>
      <c r="M509" s="131" t="str">
        <f>IF(B504="","",VLOOKUP(B504,名簿掲載情報!A:M,10))</f>
        <v>mizumoto123@m7.dion.ne.jp</v>
      </c>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2"/>
      <c r="AL509" s="133"/>
    </row>
    <row r="510" spans="2:38" ht="30" customHeight="1" x14ac:dyDescent="0.2">
      <c r="B510" s="139"/>
      <c r="C510" s="125" t="s">
        <v>470</v>
      </c>
      <c r="D510" s="125"/>
      <c r="E510" s="125"/>
      <c r="F510" s="125"/>
      <c r="G510" s="125"/>
      <c r="H510" s="134" t="str">
        <f>IF(B504="","",VLOOKUP(B504,名簿掲載情報!A:M,13))</f>
        <v>-</v>
      </c>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5"/>
      <c r="AL510" s="136"/>
    </row>
    <row r="511" spans="2:38" ht="30" customHeight="1" x14ac:dyDescent="0.2">
      <c r="B511" s="137">
        <f t="shared" ref="B511" si="2">B504+1</f>
        <v>73</v>
      </c>
      <c r="C511" s="121" t="s">
        <v>519</v>
      </c>
      <c r="D511" s="122"/>
      <c r="E511" s="122"/>
      <c r="F511" s="122"/>
      <c r="G511" s="123"/>
      <c r="H511" s="13"/>
      <c r="I511" s="13"/>
      <c r="J511" s="13"/>
      <c r="K511" s="13" t="s">
        <v>136</v>
      </c>
      <c r="L511" s="140" t="str">
        <f>IF(B511="","",VLOOKUP(B511,名簿掲載情報!A:M,4))</f>
        <v>24－185</v>
      </c>
      <c r="M511" s="140"/>
      <c r="N511" s="140"/>
      <c r="O511" s="140"/>
      <c r="P511" s="140"/>
      <c r="Q511" s="14" t="s">
        <v>137</v>
      </c>
      <c r="R511" s="13"/>
      <c r="S511" s="13"/>
      <c r="T511" s="15"/>
      <c r="U511" s="16"/>
      <c r="V511" s="16"/>
      <c r="X511" s="16"/>
      <c r="Y511" s="16"/>
      <c r="Z511" s="16"/>
      <c r="AA511" s="16"/>
      <c r="AB511" s="16"/>
      <c r="AC511" s="16"/>
      <c r="AD511" s="16"/>
      <c r="AE511" s="16"/>
      <c r="AF511" s="16"/>
      <c r="AG511" s="16"/>
      <c r="AH511" s="16"/>
      <c r="AI511" s="16"/>
      <c r="AJ511" s="16"/>
      <c r="AK511" s="16"/>
      <c r="AL511" s="16"/>
    </row>
    <row r="512" spans="2:38" ht="30" customHeight="1" x14ac:dyDescent="0.2">
      <c r="B512" s="138"/>
      <c r="C512" s="121" t="s">
        <v>61</v>
      </c>
      <c r="D512" s="122"/>
      <c r="E512" s="122"/>
      <c r="F512" s="122"/>
      <c r="G512" s="123"/>
      <c r="H512" s="124" t="str">
        <f>IF(B511="","",VLOOKUP(B511,名簿掲載情報!A:M,5))</f>
        <v>水本　幸治</v>
      </c>
      <c r="I512" s="124"/>
      <c r="J512" s="124"/>
      <c r="K512" s="124"/>
      <c r="L512" s="124"/>
      <c r="M512" s="124"/>
      <c r="N512" s="124"/>
      <c r="O512" s="124"/>
      <c r="P512" s="124"/>
      <c r="Q512" s="124"/>
      <c r="R512" s="124"/>
      <c r="S512" s="124"/>
      <c r="T512" s="124"/>
      <c r="U512" s="125" t="s">
        <v>64</v>
      </c>
      <c r="V512" s="125"/>
      <c r="W512" s="125"/>
      <c r="X512" s="125"/>
      <c r="Y512" s="125"/>
      <c r="Z512" s="124" t="str">
        <f>IF(B511="","",CONCATENATE(VLOOKUP(B511,名簿掲載情報!A:M,11),"　",VLOOKUP(B511,名簿掲載情報!A:M,12)))</f>
        <v>2級建築士　広島県知事登録
第　17612　号</v>
      </c>
      <c r="AA512" s="124"/>
      <c r="AB512" s="124"/>
      <c r="AC512" s="124"/>
      <c r="AD512" s="124"/>
      <c r="AE512" s="124"/>
      <c r="AF512" s="124"/>
      <c r="AG512" s="124"/>
      <c r="AH512" s="124"/>
      <c r="AI512" s="124"/>
      <c r="AJ512" s="124"/>
      <c r="AK512" s="124"/>
      <c r="AL512" s="124"/>
    </row>
    <row r="513" spans="2:38" ht="30" customHeight="1" x14ac:dyDescent="0.2">
      <c r="B513" s="138"/>
      <c r="C513" s="141" t="s">
        <v>764</v>
      </c>
      <c r="D513" s="142"/>
      <c r="E513" s="125" t="s">
        <v>765</v>
      </c>
      <c r="F513" s="125"/>
      <c r="G513" s="125"/>
      <c r="H513" s="148" t="str">
        <f>IF(B511="","",VLOOKUP(B511,名簿掲載情報!A:M,6))</f>
        <v>水本兄弟建設有限会社二級建築士事務所</v>
      </c>
      <c r="I513" s="148"/>
      <c r="J513" s="148"/>
      <c r="K513" s="148"/>
      <c r="L513" s="148"/>
      <c r="M513" s="148"/>
      <c r="N513" s="148"/>
      <c r="O513" s="148"/>
      <c r="P513" s="148"/>
      <c r="Q513" s="148"/>
      <c r="R513" s="148"/>
      <c r="S513" s="148"/>
      <c r="T513" s="148"/>
      <c r="U513" s="125" t="s">
        <v>766</v>
      </c>
      <c r="V513" s="125"/>
      <c r="W513" s="125"/>
      <c r="X513" s="125"/>
      <c r="Y513" s="125"/>
      <c r="Z513" s="148" t="str">
        <f>IF(B511="","",VLOOKUP(B511,名簿掲載情報!A:M,7))</f>
        <v>福山市鞆町後地572番地の1</v>
      </c>
      <c r="AA513" s="148"/>
      <c r="AB513" s="148"/>
      <c r="AC513" s="148"/>
      <c r="AD513" s="148"/>
      <c r="AE513" s="148"/>
      <c r="AF513" s="148"/>
      <c r="AG513" s="148"/>
      <c r="AH513" s="148"/>
      <c r="AI513" s="148"/>
      <c r="AJ513" s="148"/>
      <c r="AK513" s="148"/>
      <c r="AL513" s="148"/>
    </row>
    <row r="514" spans="2:38" ht="15" customHeight="1" x14ac:dyDescent="0.2">
      <c r="B514" s="138"/>
      <c r="C514" s="143"/>
      <c r="D514" s="144"/>
      <c r="E514" s="149" t="s">
        <v>767</v>
      </c>
      <c r="F514" s="150"/>
      <c r="G514" s="151"/>
      <c r="H514" s="158" t="s">
        <v>768</v>
      </c>
      <c r="I514" s="159"/>
      <c r="J514" s="159"/>
      <c r="K514" s="159"/>
      <c r="L514" s="160"/>
      <c r="M514" s="161" t="str">
        <f>IF(B511="","",VLOOKUP(B511,名簿掲載情報!A:M,8))</f>
        <v>（084）982-1494</v>
      </c>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3"/>
    </row>
    <row r="515" spans="2:38" ht="15" customHeight="1" x14ac:dyDescent="0.2">
      <c r="B515" s="138"/>
      <c r="C515" s="143"/>
      <c r="D515" s="144"/>
      <c r="E515" s="152"/>
      <c r="F515" s="153"/>
      <c r="G515" s="154"/>
      <c r="H515" s="164" t="s">
        <v>769</v>
      </c>
      <c r="I515" s="165"/>
      <c r="J515" s="165"/>
      <c r="K515" s="165"/>
      <c r="L515" s="166"/>
      <c r="M515" s="126" t="str">
        <f>IF(B511="","",VLOOKUP(B511,名簿掲載情報!A:M,9))</f>
        <v>（084）982-1495</v>
      </c>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8"/>
    </row>
    <row r="516" spans="2:38" ht="15" customHeight="1" x14ac:dyDescent="0.2">
      <c r="B516" s="138"/>
      <c r="C516" s="145"/>
      <c r="D516" s="146"/>
      <c r="E516" s="155"/>
      <c r="F516" s="156"/>
      <c r="G516" s="157"/>
      <c r="H516" s="129" t="s">
        <v>770</v>
      </c>
      <c r="I516" s="130"/>
      <c r="J516" s="130"/>
      <c r="K516" s="130"/>
      <c r="L516" s="130"/>
      <c r="M516" s="131" t="str">
        <f>IF(B511="","",VLOOKUP(B511,名簿掲載情報!A:M,10))</f>
        <v>mizumoto123@m7.dion.ne.jp</v>
      </c>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2"/>
      <c r="AL516" s="133"/>
    </row>
    <row r="517" spans="2:38" ht="30" customHeight="1" x14ac:dyDescent="0.2">
      <c r="B517" s="139"/>
      <c r="C517" s="125" t="s">
        <v>470</v>
      </c>
      <c r="D517" s="125"/>
      <c r="E517" s="125"/>
      <c r="F517" s="125"/>
      <c r="G517" s="125"/>
      <c r="H517" s="134" t="str">
        <f>IF(B511="","",VLOOKUP(B511,名簿掲載情報!A:M,13))</f>
        <v>-</v>
      </c>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5"/>
      <c r="AL517" s="136"/>
    </row>
    <row r="518" spans="2:38" ht="30" customHeight="1" x14ac:dyDescent="0.2">
      <c r="B518" s="137">
        <f t="shared" ref="B518" si="3">B511+1</f>
        <v>74</v>
      </c>
      <c r="C518" s="121" t="s">
        <v>519</v>
      </c>
      <c r="D518" s="122"/>
      <c r="E518" s="122"/>
      <c r="F518" s="122"/>
      <c r="G518" s="123"/>
      <c r="H518" s="13"/>
      <c r="I518" s="13"/>
      <c r="J518" s="13"/>
      <c r="K518" s="13" t="s">
        <v>136</v>
      </c>
      <c r="L518" s="140" t="str">
        <f>IF(B518="","",VLOOKUP(B518,名簿掲載情報!A:M,4))</f>
        <v>24－185</v>
      </c>
      <c r="M518" s="140"/>
      <c r="N518" s="140"/>
      <c r="O518" s="140"/>
      <c r="P518" s="140"/>
      <c r="Q518" s="14" t="s">
        <v>137</v>
      </c>
      <c r="R518" s="13"/>
      <c r="S518" s="13"/>
      <c r="T518" s="15"/>
      <c r="U518" s="16"/>
      <c r="V518" s="16"/>
      <c r="X518" s="16"/>
      <c r="Y518" s="16"/>
      <c r="Z518" s="16"/>
      <c r="AA518" s="16"/>
      <c r="AB518" s="16"/>
      <c r="AC518" s="16"/>
      <c r="AD518" s="16"/>
      <c r="AE518" s="16"/>
      <c r="AF518" s="16"/>
      <c r="AG518" s="16"/>
      <c r="AH518" s="16"/>
      <c r="AI518" s="16"/>
      <c r="AJ518" s="16"/>
      <c r="AK518" s="16"/>
      <c r="AL518" s="16"/>
    </row>
    <row r="519" spans="2:38" ht="30" customHeight="1" x14ac:dyDescent="0.2">
      <c r="B519" s="138"/>
      <c r="C519" s="121" t="s">
        <v>61</v>
      </c>
      <c r="D519" s="122"/>
      <c r="E519" s="122"/>
      <c r="F519" s="122"/>
      <c r="G519" s="123"/>
      <c r="H519" s="124" t="str">
        <f>IF(B518="","",VLOOKUP(B518,名簿掲載情報!A:M,5))</f>
        <v>水本　幸治</v>
      </c>
      <c r="I519" s="124"/>
      <c r="J519" s="124"/>
      <c r="K519" s="124"/>
      <c r="L519" s="124"/>
      <c r="M519" s="124"/>
      <c r="N519" s="124"/>
      <c r="O519" s="124"/>
      <c r="P519" s="124"/>
      <c r="Q519" s="124"/>
      <c r="R519" s="124"/>
      <c r="S519" s="124"/>
      <c r="T519" s="124"/>
      <c r="U519" s="125" t="s">
        <v>64</v>
      </c>
      <c r="V519" s="125"/>
      <c r="W519" s="125"/>
      <c r="X519" s="125"/>
      <c r="Y519" s="125"/>
      <c r="Z519" s="124" t="str">
        <f>IF(B518="","",CONCATENATE(VLOOKUP(B518,名簿掲載情報!A:M,11),"　",VLOOKUP(B518,名簿掲載情報!A:M,12)))</f>
        <v>2級建築士　広島県知事登録
第　17612　号</v>
      </c>
      <c r="AA519" s="124"/>
      <c r="AB519" s="124"/>
      <c r="AC519" s="124"/>
      <c r="AD519" s="124"/>
      <c r="AE519" s="124"/>
      <c r="AF519" s="124"/>
      <c r="AG519" s="124"/>
      <c r="AH519" s="124"/>
      <c r="AI519" s="124"/>
      <c r="AJ519" s="124"/>
      <c r="AK519" s="124"/>
      <c r="AL519" s="124"/>
    </row>
    <row r="520" spans="2:38" ht="30" customHeight="1" x14ac:dyDescent="0.2">
      <c r="B520" s="138"/>
      <c r="C520" s="141" t="s">
        <v>764</v>
      </c>
      <c r="D520" s="142"/>
      <c r="E520" s="125" t="s">
        <v>765</v>
      </c>
      <c r="F520" s="125"/>
      <c r="G520" s="125"/>
      <c r="H520" s="148" t="str">
        <f>IF(B518="","",VLOOKUP(B518,名簿掲載情報!A:M,6))</f>
        <v>水本兄弟建設有限会社二級建築士事務所</v>
      </c>
      <c r="I520" s="148"/>
      <c r="J520" s="148"/>
      <c r="K520" s="148"/>
      <c r="L520" s="148"/>
      <c r="M520" s="148"/>
      <c r="N520" s="148"/>
      <c r="O520" s="148"/>
      <c r="P520" s="148"/>
      <c r="Q520" s="148"/>
      <c r="R520" s="148"/>
      <c r="S520" s="148"/>
      <c r="T520" s="148"/>
      <c r="U520" s="125" t="s">
        <v>766</v>
      </c>
      <c r="V520" s="125"/>
      <c r="W520" s="125"/>
      <c r="X520" s="125"/>
      <c r="Y520" s="125"/>
      <c r="Z520" s="148" t="str">
        <f>IF(B518="","",VLOOKUP(B518,名簿掲載情報!A:M,7))</f>
        <v>福山市鞆町後地572番地の1</v>
      </c>
      <c r="AA520" s="148"/>
      <c r="AB520" s="148"/>
      <c r="AC520" s="148"/>
      <c r="AD520" s="148"/>
      <c r="AE520" s="148"/>
      <c r="AF520" s="148"/>
      <c r="AG520" s="148"/>
      <c r="AH520" s="148"/>
      <c r="AI520" s="148"/>
      <c r="AJ520" s="148"/>
      <c r="AK520" s="148"/>
      <c r="AL520" s="148"/>
    </row>
    <row r="521" spans="2:38" ht="15" customHeight="1" x14ac:dyDescent="0.2">
      <c r="B521" s="138"/>
      <c r="C521" s="143"/>
      <c r="D521" s="144"/>
      <c r="E521" s="149" t="s">
        <v>767</v>
      </c>
      <c r="F521" s="150"/>
      <c r="G521" s="151"/>
      <c r="H521" s="158" t="s">
        <v>768</v>
      </c>
      <c r="I521" s="159"/>
      <c r="J521" s="159"/>
      <c r="K521" s="159"/>
      <c r="L521" s="160"/>
      <c r="M521" s="161" t="str">
        <f>IF(B518="","",VLOOKUP(B518,名簿掲載情報!A:M,8))</f>
        <v>（084）982-1494</v>
      </c>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3"/>
    </row>
    <row r="522" spans="2:38" ht="15" customHeight="1" x14ac:dyDescent="0.2">
      <c r="B522" s="138"/>
      <c r="C522" s="143"/>
      <c r="D522" s="144"/>
      <c r="E522" s="152"/>
      <c r="F522" s="153"/>
      <c r="G522" s="154"/>
      <c r="H522" s="164" t="s">
        <v>769</v>
      </c>
      <c r="I522" s="165"/>
      <c r="J522" s="165"/>
      <c r="K522" s="165"/>
      <c r="L522" s="166"/>
      <c r="M522" s="126" t="str">
        <f>IF(B518="","",VLOOKUP(B518,名簿掲載情報!A:M,9))</f>
        <v>（084）982-1495</v>
      </c>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8"/>
    </row>
    <row r="523" spans="2:38" ht="15" customHeight="1" x14ac:dyDescent="0.2">
      <c r="B523" s="138"/>
      <c r="C523" s="145"/>
      <c r="D523" s="146"/>
      <c r="E523" s="155"/>
      <c r="F523" s="156"/>
      <c r="G523" s="157"/>
      <c r="H523" s="129" t="s">
        <v>770</v>
      </c>
      <c r="I523" s="130"/>
      <c r="J523" s="130"/>
      <c r="K523" s="130"/>
      <c r="L523" s="130"/>
      <c r="M523" s="131" t="str">
        <f>IF(B518="","",VLOOKUP(B518,名簿掲載情報!A:M,10))</f>
        <v>mizumoto123@m7.dion.ne.jp</v>
      </c>
      <c r="N523" s="132"/>
      <c r="O523" s="132"/>
      <c r="P523" s="132"/>
      <c r="Q523" s="132"/>
      <c r="R523" s="132"/>
      <c r="S523" s="132"/>
      <c r="T523" s="132"/>
      <c r="U523" s="132"/>
      <c r="V523" s="132"/>
      <c r="W523" s="132"/>
      <c r="X523" s="132"/>
      <c r="Y523" s="132"/>
      <c r="Z523" s="132"/>
      <c r="AA523" s="132"/>
      <c r="AB523" s="132"/>
      <c r="AC523" s="132"/>
      <c r="AD523" s="132"/>
      <c r="AE523" s="132"/>
      <c r="AF523" s="132"/>
      <c r="AG523" s="132"/>
      <c r="AH523" s="132"/>
      <c r="AI523" s="132"/>
      <c r="AJ523" s="132"/>
      <c r="AK523" s="132"/>
      <c r="AL523" s="133"/>
    </row>
    <row r="524" spans="2:38" ht="30" customHeight="1" x14ac:dyDescent="0.2">
      <c r="B524" s="139"/>
      <c r="C524" s="125" t="s">
        <v>470</v>
      </c>
      <c r="D524" s="125"/>
      <c r="E524" s="125"/>
      <c r="F524" s="125"/>
      <c r="G524" s="125"/>
      <c r="H524" s="134" t="str">
        <f>IF(B518="","",VLOOKUP(B518,名簿掲載情報!A:M,13))</f>
        <v>-</v>
      </c>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5"/>
      <c r="AL524" s="136"/>
    </row>
    <row r="525" spans="2:38" ht="30" customHeight="1" x14ac:dyDescent="0.2">
      <c r="B525" s="137">
        <f t="shared" ref="B525" si="4">B518+1</f>
        <v>75</v>
      </c>
      <c r="C525" s="121" t="s">
        <v>519</v>
      </c>
      <c r="D525" s="122"/>
      <c r="E525" s="122"/>
      <c r="F525" s="122"/>
      <c r="G525" s="123"/>
      <c r="H525" s="13"/>
      <c r="I525" s="13"/>
      <c r="J525" s="13"/>
      <c r="K525" s="13" t="s">
        <v>136</v>
      </c>
      <c r="L525" s="140" t="str">
        <f>IF(B525="","",VLOOKUP(B525,名簿掲載情報!A:M,4))</f>
        <v>24－185</v>
      </c>
      <c r="M525" s="140"/>
      <c r="N525" s="140"/>
      <c r="O525" s="140"/>
      <c r="P525" s="140"/>
      <c r="Q525" s="14" t="s">
        <v>137</v>
      </c>
      <c r="R525" s="13"/>
      <c r="S525" s="13"/>
      <c r="T525" s="15"/>
      <c r="U525" s="16"/>
      <c r="V525" s="16"/>
      <c r="X525" s="16"/>
      <c r="Y525" s="16"/>
      <c r="Z525" s="16"/>
      <c r="AA525" s="16"/>
      <c r="AB525" s="16"/>
      <c r="AC525" s="16"/>
      <c r="AD525" s="16"/>
      <c r="AE525" s="16"/>
      <c r="AF525" s="16"/>
      <c r="AG525" s="16"/>
      <c r="AH525" s="16"/>
      <c r="AI525" s="16"/>
      <c r="AJ525" s="16"/>
      <c r="AK525" s="16"/>
      <c r="AL525" s="16"/>
    </row>
    <row r="526" spans="2:38" ht="30" customHeight="1" x14ac:dyDescent="0.2">
      <c r="B526" s="138"/>
      <c r="C526" s="121" t="s">
        <v>61</v>
      </c>
      <c r="D526" s="122"/>
      <c r="E526" s="122"/>
      <c r="F526" s="122"/>
      <c r="G526" s="123"/>
      <c r="H526" s="124" t="str">
        <f>IF(B525="","",VLOOKUP(B525,名簿掲載情報!A:M,5))</f>
        <v>水本　幸治</v>
      </c>
      <c r="I526" s="124"/>
      <c r="J526" s="124"/>
      <c r="K526" s="124"/>
      <c r="L526" s="124"/>
      <c r="M526" s="124"/>
      <c r="N526" s="124"/>
      <c r="O526" s="124"/>
      <c r="P526" s="124"/>
      <c r="Q526" s="124"/>
      <c r="R526" s="124"/>
      <c r="S526" s="124"/>
      <c r="T526" s="124"/>
      <c r="U526" s="125" t="s">
        <v>64</v>
      </c>
      <c r="V526" s="125"/>
      <c r="W526" s="125"/>
      <c r="X526" s="125"/>
      <c r="Y526" s="125"/>
      <c r="Z526" s="124" t="str">
        <f>IF(B525="","",CONCATENATE(VLOOKUP(B525,名簿掲載情報!A:M,11),"　",VLOOKUP(B525,名簿掲載情報!A:M,12)))</f>
        <v>2級建築士　広島県知事登録
第　17612　号</v>
      </c>
      <c r="AA526" s="124"/>
      <c r="AB526" s="124"/>
      <c r="AC526" s="124"/>
      <c r="AD526" s="124"/>
      <c r="AE526" s="124"/>
      <c r="AF526" s="124"/>
      <c r="AG526" s="124"/>
      <c r="AH526" s="124"/>
      <c r="AI526" s="124"/>
      <c r="AJ526" s="124"/>
      <c r="AK526" s="124"/>
      <c r="AL526" s="124"/>
    </row>
    <row r="527" spans="2:38" ht="30" customHeight="1" x14ac:dyDescent="0.2">
      <c r="B527" s="138"/>
      <c r="C527" s="141" t="s">
        <v>764</v>
      </c>
      <c r="D527" s="142"/>
      <c r="E527" s="125" t="s">
        <v>765</v>
      </c>
      <c r="F527" s="125"/>
      <c r="G527" s="125"/>
      <c r="H527" s="148" t="str">
        <f>IF(B525="","",VLOOKUP(B525,名簿掲載情報!A:M,6))</f>
        <v>水本兄弟建設有限会社二級建築士事務所</v>
      </c>
      <c r="I527" s="148"/>
      <c r="J527" s="148"/>
      <c r="K527" s="148"/>
      <c r="L527" s="148"/>
      <c r="M527" s="148"/>
      <c r="N527" s="148"/>
      <c r="O527" s="148"/>
      <c r="P527" s="148"/>
      <c r="Q527" s="148"/>
      <c r="R527" s="148"/>
      <c r="S527" s="148"/>
      <c r="T527" s="148"/>
      <c r="U527" s="125" t="s">
        <v>766</v>
      </c>
      <c r="V527" s="125"/>
      <c r="W527" s="125"/>
      <c r="X527" s="125"/>
      <c r="Y527" s="125"/>
      <c r="Z527" s="148" t="str">
        <f>IF(B525="","",VLOOKUP(B525,名簿掲載情報!A:M,7))</f>
        <v>福山市鞆町後地572番地の1</v>
      </c>
      <c r="AA527" s="148"/>
      <c r="AB527" s="148"/>
      <c r="AC527" s="148"/>
      <c r="AD527" s="148"/>
      <c r="AE527" s="148"/>
      <c r="AF527" s="148"/>
      <c r="AG527" s="148"/>
      <c r="AH527" s="148"/>
      <c r="AI527" s="148"/>
      <c r="AJ527" s="148"/>
      <c r="AK527" s="148"/>
      <c r="AL527" s="148"/>
    </row>
    <row r="528" spans="2:38" ht="15" customHeight="1" x14ac:dyDescent="0.2">
      <c r="B528" s="138"/>
      <c r="C528" s="143"/>
      <c r="D528" s="144"/>
      <c r="E528" s="149" t="s">
        <v>767</v>
      </c>
      <c r="F528" s="150"/>
      <c r="G528" s="151"/>
      <c r="H528" s="158" t="s">
        <v>768</v>
      </c>
      <c r="I528" s="159"/>
      <c r="J528" s="159"/>
      <c r="K528" s="159"/>
      <c r="L528" s="160"/>
      <c r="M528" s="161" t="str">
        <f>IF(B525="","",VLOOKUP(B525,名簿掲載情報!A:M,8))</f>
        <v>（084）982-1494</v>
      </c>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3"/>
    </row>
    <row r="529" spans="2:38" ht="15" customHeight="1" x14ac:dyDescent="0.2">
      <c r="B529" s="138"/>
      <c r="C529" s="143"/>
      <c r="D529" s="144"/>
      <c r="E529" s="152"/>
      <c r="F529" s="153"/>
      <c r="G529" s="154"/>
      <c r="H529" s="164" t="s">
        <v>769</v>
      </c>
      <c r="I529" s="165"/>
      <c r="J529" s="165"/>
      <c r="K529" s="165"/>
      <c r="L529" s="166"/>
      <c r="M529" s="126" t="str">
        <f>IF(B525="","",VLOOKUP(B525,名簿掲載情報!A:M,9))</f>
        <v>（084）982-1495</v>
      </c>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8"/>
    </row>
    <row r="530" spans="2:38" ht="15" customHeight="1" x14ac:dyDescent="0.2">
      <c r="B530" s="138"/>
      <c r="C530" s="145"/>
      <c r="D530" s="146"/>
      <c r="E530" s="155"/>
      <c r="F530" s="156"/>
      <c r="G530" s="157"/>
      <c r="H530" s="129" t="s">
        <v>770</v>
      </c>
      <c r="I530" s="130"/>
      <c r="J530" s="130"/>
      <c r="K530" s="130"/>
      <c r="L530" s="130"/>
      <c r="M530" s="131" t="str">
        <f>IF(B525="","",VLOOKUP(B525,名簿掲載情報!A:M,10))</f>
        <v>mizumoto123@m7.dion.ne.jp</v>
      </c>
      <c r="N530" s="132"/>
      <c r="O530" s="132"/>
      <c r="P530" s="132"/>
      <c r="Q530" s="132"/>
      <c r="R530" s="132"/>
      <c r="S530" s="132"/>
      <c r="T530" s="132"/>
      <c r="U530" s="132"/>
      <c r="V530" s="132"/>
      <c r="W530" s="132"/>
      <c r="X530" s="132"/>
      <c r="Y530" s="132"/>
      <c r="Z530" s="132"/>
      <c r="AA530" s="132"/>
      <c r="AB530" s="132"/>
      <c r="AC530" s="132"/>
      <c r="AD530" s="132"/>
      <c r="AE530" s="132"/>
      <c r="AF530" s="132"/>
      <c r="AG530" s="132"/>
      <c r="AH530" s="132"/>
      <c r="AI530" s="132"/>
      <c r="AJ530" s="132"/>
      <c r="AK530" s="132"/>
      <c r="AL530" s="133"/>
    </row>
    <row r="531" spans="2:38" ht="30" customHeight="1" x14ac:dyDescent="0.2">
      <c r="B531" s="139"/>
      <c r="C531" s="125" t="s">
        <v>470</v>
      </c>
      <c r="D531" s="125"/>
      <c r="E531" s="125"/>
      <c r="F531" s="125"/>
      <c r="G531" s="125"/>
      <c r="H531" s="134" t="str">
        <f>IF(B525="","",VLOOKUP(B525,名簿掲載情報!A:M,13))</f>
        <v>-</v>
      </c>
      <c r="I531" s="135"/>
      <c r="J531" s="135"/>
      <c r="K531" s="135"/>
      <c r="L531" s="135"/>
      <c r="M531" s="135"/>
      <c r="N531" s="135"/>
      <c r="O531" s="135"/>
      <c r="P531" s="135"/>
      <c r="Q531" s="135"/>
      <c r="R531" s="135"/>
      <c r="S531" s="135"/>
      <c r="T531" s="135"/>
      <c r="U531" s="135"/>
      <c r="V531" s="135"/>
      <c r="W531" s="135"/>
      <c r="X531" s="135"/>
      <c r="Y531" s="135"/>
      <c r="Z531" s="135"/>
      <c r="AA531" s="135"/>
      <c r="AB531" s="135"/>
      <c r="AC531" s="135"/>
      <c r="AD531" s="135"/>
      <c r="AE531" s="135"/>
      <c r="AF531" s="135"/>
      <c r="AG531" s="135"/>
      <c r="AH531" s="135"/>
      <c r="AI531" s="135"/>
      <c r="AJ531" s="135"/>
      <c r="AK531" s="135"/>
      <c r="AL531" s="136"/>
    </row>
    <row r="532" spans="2:38" ht="30" customHeight="1" x14ac:dyDescent="0.2">
      <c r="B532" s="137">
        <f>B525+1</f>
        <v>76</v>
      </c>
      <c r="C532" s="121" t="s">
        <v>519</v>
      </c>
      <c r="D532" s="122"/>
      <c r="E532" s="122"/>
      <c r="F532" s="122"/>
      <c r="G532" s="123"/>
      <c r="H532" s="13"/>
      <c r="I532" s="13"/>
      <c r="J532" s="13"/>
      <c r="K532" s="13" t="s">
        <v>136</v>
      </c>
      <c r="L532" s="140" t="str">
        <f>IF(B532="","",VLOOKUP(B532,名簿掲載情報!A:M,4))</f>
        <v>24－185</v>
      </c>
      <c r="M532" s="140"/>
      <c r="N532" s="140"/>
      <c r="O532" s="140"/>
      <c r="P532" s="140"/>
      <c r="Q532" s="14" t="s">
        <v>137</v>
      </c>
      <c r="R532" s="13"/>
      <c r="S532" s="13"/>
      <c r="T532" s="15"/>
      <c r="U532" s="16"/>
      <c r="V532" s="16"/>
      <c r="X532" s="16"/>
      <c r="Y532" s="16"/>
      <c r="Z532" s="16"/>
      <c r="AA532" s="16"/>
      <c r="AB532" s="16"/>
      <c r="AC532" s="16"/>
      <c r="AD532" s="16"/>
      <c r="AE532" s="16"/>
      <c r="AF532" s="16"/>
      <c r="AG532" s="16"/>
      <c r="AH532" s="16"/>
      <c r="AI532" s="16"/>
      <c r="AJ532" s="16"/>
      <c r="AK532" s="16"/>
      <c r="AL532" s="16"/>
    </row>
    <row r="533" spans="2:38" ht="30" customHeight="1" x14ac:dyDescent="0.2">
      <c r="B533" s="138"/>
      <c r="C533" s="121" t="s">
        <v>61</v>
      </c>
      <c r="D533" s="122"/>
      <c r="E533" s="122"/>
      <c r="F533" s="122"/>
      <c r="G533" s="123"/>
      <c r="H533" s="124" t="str">
        <f>IF(B532="","",VLOOKUP(B532,名簿掲載情報!A:M,5))</f>
        <v>水本　幸治</v>
      </c>
      <c r="I533" s="124"/>
      <c r="J533" s="124"/>
      <c r="K533" s="124"/>
      <c r="L533" s="124"/>
      <c r="M533" s="124"/>
      <c r="N533" s="124"/>
      <c r="O533" s="124"/>
      <c r="P533" s="124"/>
      <c r="Q533" s="124"/>
      <c r="R533" s="124"/>
      <c r="S533" s="124"/>
      <c r="T533" s="124"/>
      <c r="U533" s="125" t="s">
        <v>64</v>
      </c>
      <c r="V533" s="125"/>
      <c r="W533" s="125"/>
      <c r="X533" s="125"/>
      <c r="Y533" s="125"/>
      <c r="Z533" s="167" t="str">
        <f>IF(B532="","",CONCATENATE(VLOOKUP(B532,名簿掲載情報!A:M,11),"　",VLOOKUP(B532,名簿掲載情報!A:M,12)))</f>
        <v>2級建築士　広島県知事登録
第　17612　号</v>
      </c>
      <c r="AA533" s="167"/>
      <c r="AB533" s="167"/>
      <c r="AC533" s="167"/>
      <c r="AD533" s="167"/>
      <c r="AE533" s="167"/>
      <c r="AF533" s="167"/>
      <c r="AG533" s="167"/>
      <c r="AH533" s="167"/>
      <c r="AI533" s="167"/>
      <c r="AJ533" s="167"/>
      <c r="AK533" s="167"/>
      <c r="AL533" s="167"/>
    </row>
    <row r="534" spans="2:38" ht="30" customHeight="1" x14ac:dyDescent="0.2">
      <c r="B534" s="138"/>
      <c r="C534" s="141" t="s">
        <v>764</v>
      </c>
      <c r="D534" s="142"/>
      <c r="E534" s="125" t="s">
        <v>765</v>
      </c>
      <c r="F534" s="125"/>
      <c r="G534" s="125"/>
      <c r="H534" s="148" t="str">
        <f>IF(B532="","",VLOOKUP(B532,名簿掲載情報!A:M,6))</f>
        <v>水本兄弟建設有限会社二級建築士事務所</v>
      </c>
      <c r="I534" s="148"/>
      <c r="J534" s="148"/>
      <c r="K534" s="148"/>
      <c r="L534" s="148"/>
      <c r="M534" s="148"/>
      <c r="N534" s="148"/>
      <c r="O534" s="148"/>
      <c r="P534" s="148"/>
      <c r="Q534" s="148"/>
      <c r="R534" s="148"/>
      <c r="S534" s="148"/>
      <c r="T534" s="148"/>
      <c r="U534" s="125" t="s">
        <v>766</v>
      </c>
      <c r="V534" s="125"/>
      <c r="W534" s="125"/>
      <c r="X534" s="125"/>
      <c r="Y534" s="125"/>
      <c r="Z534" s="134" t="str">
        <f>IF(B532="","",VLOOKUP(B532,名簿掲載情報!A:M,7))</f>
        <v>福山市鞆町後地572番地の1</v>
      </c>
      <c r="AA534" s="135"/>
      <c r="AB534" s="135"/>
      <c r="AC534" s="135"/>
      <c r="AD534" s="135"/>
      <c r="AE534" s="135"/>
      <c r="AF534" s="135"/>
      <c r="AG534" s="135"/>
      <c r="AH534" s="135"/>
      <c r="AI534" s="135"/>
      <c r="AJ534" s="135"/>
      <c r="AK534" s="135"/>
      <c r="AL534" s="136"/>
    </row>
    <row r="535" spans="2:38" ht="15" customHeight="1" x14ac:dyDescent="0.2">
      <c r="B535" s="138"/>
      <c r="C535" s="143"/>
      <c r="D535" s="144"/>
      <c r="E535" s="149" t="s">
        <v>767</v>
      </c>
      <c r="F535" s="150"/>
      <c r="G535" s="151"/>
      <c r="H535" s="158" t="s">
        <v>768</v>
      </c>
      <c r="I535" s="159"/>
      <c r="J535" s="159"/>
      <c r="K535" s="159"/>
      <c r="L535" s="160"/>
      <c r="M535" s="161" t="str">
        <f>IF(B532="","",VLOOKUP(B532,名簿掲載情報!A:M,8))</f>
        <v>（084）982-1494</v>
      </c>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3"/>
    </row>
    <row r="536" spans="2:38" ht="15" customHeight="1" x14ac:dyDescent="0.2">
      <c r="B536" s="138"/>
      <c r="C536" s="143"/>
      <c r="D536" s="144"/>
      <c r="E536" s="152"/>
      <c r="F536" s="153"/>
      <c r="G536" s="154"/>
      <c r="H536" s="164" t="s">
        <v>769</v>
      </c>
      <c r="I536" s="165"/>
      <c r="J536" s="165"/>
      <c r="K536" s="165"/>
      <c r="L536" s="166"/>
      <c r="M536" s="126" t="str">
        <f>IF(B532="","",VLOOKUP(B532,名簿掲載情報!A:M,9))</f>
        <v>（084）982-1495</v>
      </c>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8"/>
    </row>
    <row r="537" spans="2:38" ht="15" customHeight="1" x14ac:dyDescent="0.2">
      <c r="B537" s="138"/>
      <c r="C537" s="145"/>
      <c r="D537" s="146"/>
      <c r="E537" s="155"/>
      <c r="F537" s="156"/>
      <c r="G537" s="157"/>
      <c r="H537" s="129" t="s">
        <v>770</v>
      </c>
      <c r="I537" s="130"/>
      <c r="J537" s="130"/>
      <c r="K537" s="130"/>
      <c r="L537" s="130"/>
      <c r="M537" s="131" t="str">
        <f>IF(B532="","",VLOOKUP(B532,名簿掲載情報!A:M,10))</f>
        <v>mizumoto123@m7.dion.ne.jp</v>
      </c>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3"/>
    </row>
    <row r="538" spans="2:38" ht="30" customHeight="1" x14ac:dyDescent="0.2">
      <c r="B538" s="139"/>
      <c r="C538" s="125" t="s">
        <v>470</v>
      </c>
      <c r="D538" s="125"/>
      <c r="E538" s="125"/>
      <c r="F538" s="125"/>
      <c r="G538" s="125"/>
      <c r="H538" s="134" t="str">
        <f>IF(B532="","",VLOOKUP(B532,名簿掲載情報!A:M,13))</f>
        <v>-</v>
      </c>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5"/>
      <c r="AL538" s="136"/>
    </row>
    <row r="539" spans="2:38" ht="30" customHeight="1" x14ac:dyDescent="0.2">
      <c r="B539" s="137">
        <f t="shared" ref="B539" si="5">B532+1</f>
        <v>77</v>
      </c>
      <c r="C539" s="121" t="s">
        <v>519</v>
      </c>
      <c r="D539" s="122"/>
      <c r="E539" s="122"/>
      <c r="F539" s="122"/>
      <c r="G539" s="123"/>
      <c r="H539" s="13"/>
      <c r="I539" s="13"/>
      <c r="J539" s="13"/>
      <c r="K539" s="13" t="s">
        <v>136</v>
      </c>
      <c r="L539" s="140" t="str">
        <f>IF(B539="","",VLOOKUP(B539,名簿掲載情報!A:M,4))</f>
        <v>24－185</v>
      </c>
      <c r="M539" s="140"/>
      <c r="N539" s="140"/>
      <c r="O539" s="140"/>
      <c r="P539" s="140"/>
      <c r="Q539" s="14" t="s">
        <v>137</v>
      </c>
      <c r="R539" s="13"/>
      <c r="S539" s="13"/>
      <c r="T539" s="15"/>
      <c r="U539" s="16"/>
      <c r="V539" s="16"/>
      <c r="X539" s="16"/>
      <c r="Y539" s="16"/>
      <c r="Z539" s="16"/>
      <c r="AA539" s="16"/>
      <c r="AB539" s="16"/>
      <c r="AC539" s="16"/>
      <c r="AD539" s="16"/>
      <c r="AE539" s="16"/>
      <c r="AF539" s="16"/>
      <c r="AG539" s="16"/>
      <c r="AH539" s="16"/>
      <c r="AI539" s="16"/>
      <c r="AJ539" s="16"/>
      <c r="AK539" s="16"/>
      <c r="AL539" s="16"/>
    </row>
    <row r="540" spans="2:38" ht="30" customHeight="1" x14ac:dyDescent="0.2">
      <c r="B540" s="138"/>
      <c r="C540" s="121" t="s">
        <v>61</v>
      </c>
      <c r="D540" s="122"/>
      <c r="E540" s="122"/>
      <c r="F540" s="122"/>
      <c r="G540" s="123"/>
      <c r="H540" s="124" t="str">
        <f>IF(B539="","",VLOOKUP(B539,名簿掲載情報!A:M,5))</f>
        <v>水本　幸治</v>
      </c>
      <c r="I540" s="124"/>
      <c r="J540" s="124"/>
      <c r="K540" s="124"/>
      <c r="L540" s="124"/>
      <c r="M540" s="124"/>
      <c r="N540" s="124"/>
      <c r="O540" s="124"/>
      <c r="P540" s="124"/>
      <c r="Q540" s="124"/>
      <c r="R540" s="124"/>
      <c r="S540" s="124"/>
      <c r="T540" s="124"/>
      <c r="U540" s="125" t="s">
        <v>64</v>
      </c>
      <c r="V540" s="125"/>
      <c r="W540" s="125"/>
      <c r="X540" s="125"/>
      <c r="Y540" s="125"/>
      <c r="Z540" s="124" t="str">
        <f>IF(B539="","",CONCATENATE(VLOOKUP(B539,名簿掲載情報!A:M,11),"　",VLOOKUP(B539,名簿掲載情報!A:M,12)))</f>
        <v>2級建築士　広島県知事登録
第　17612　号</v>
      </c>
      <c r="AA540" s="124"/>
      <c r="AB540" s="124"/>
      <c r="AC540" s="124"/>
      <c r="AD540" s="124"/>
      <c r="AE540" s="124"/>
      <c r="AF540" s="124"/>
      <c r="AG540" s="124"/>
      <c r="AH540" s="124"/>
      <c r="AI540" s="124"/>
      <c r="AJ540" s="124"/>
      <c r="AK540" s="124"/>
      <c r="AL540" s="124"/>
    </row>
    <row r="541" spans="2:38" ht="30" customHeight="1" x14ac:dyDescent="0.2">
      <c r="B541" s="138"/>
      <c r="C541" s="141" t="s">
        <v>764</v>
      </c>
      <c r="D541" s="142"/>
      <c r="E541" s="125" t="s">
        <v>765</v>
      </c>
      <c r="F541" s="125"/>
      <c r="G541" s="125"/>
      <c r="H541" s="148" t="str">
        <f>IF(B539="","",VLOOKUP(B539,名簿掲載情報!A:M,6))</f>
        <v>水本兄弟建設有限会社二級建築士事務所</v>
      </c>
      <c r="I541" s="148"/>
      <c r="J541" s="148"/>
      <c r="K541" s="148"/>
      <c r="L541" s="148"/>
      <c r="M541" s="148"/>
      <c r="N541" s="148"/>
      <c r="O541" s="148"/>
      <c r="P541" s="148"/>
      <c r="Q541" s="148"/>
      <c r="R541" s="148"/>
      <c r="S541" s="148"/>
      <c r="T541" s="148"/>
      <c r="U541" s="125" t="s">
        <v>766</v>
      </c>
      <c r="V541" s="125"/>
      <c r="W541" s="125"/>
      <c r="X541" s="125"/>
      <c r="Y541" s="125"/>
      <c r="Z541" s="134" t="str">
        <f>IF(B539="","",VLOOKUP(B539,名簿掲載情報!A:M,7))</f>
        <v>福山市鞆町後地572番地の1</v>
      </c>
      <c r="AA541" s="135"/>
      <c r="AB541" s="135"/>
      <c r="AC541" s="135"/>
      <c r="AD541" s="135"/>
      <c r="AE541" s="135"/>
      <c r="AF541" s="135"/>
      <c r="AG541" s="135"/>
      <c r="AH541" s="135"/>
      <c r="AI541" s="135"/>
      <c r="AJ541" s="135"/>
      <c r="AK541" s="135"/>
      <c r="AL541" s="136"/>
    </row>
    <row r="542" spans="2:38" ht="15" customHeight="1" x14ac:dyDescent="0.2">
      <c r="B542" s="138"/>
      <c r="C542" s="143"/>
      <c r="D542" s="144"/>
      <c r="E542" s="149" t="s">
        <v>767</v>
      </c>
      <c r="F542" s="150"/>
      <c r="G542" s="151"/>
      <c r="H542" s="158" t="s">
        <v>768</v>
      </c>
      <c r="I542" s="159"/>
      <c r="J542" s="159"/>
      <c r="K542" s="159"/>
      <c r="L542" s="160"/>
      <c r="M542" s="161" t="str">
        <f>IF(B539="","",VLOOKUP(B539,名簿掲載情報!A:M,8))</f>
        <v>（084）982-1494</v>
      </c>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3"/>
    </row>
    <row r="543" spans="2:38" ht="15" customHeight="1" x14ac:dyDescent="0.2">
      <c r="B543" s="138"/>
      <c r="C543" s="143"/>
      <c r="D543" s="144"/>
      <c r="E543" s="152"/>
      <c r="F543" s="153"/>
      <c r="G543" s="154"/>
      <c r="H543" s="164" t="s">
        <v>769</v>
      </c>
      <c r="I543" s="165"/>
      <c r="J543" s="165"/>
      <c r="K543" s="165"/>
      <c r="L543" s="166"/>
      <c r="M543" s="126" t="str">
        <f>IF(B539="","",VLOOKUP(B539,名簿掲載情報!A:M,9))</f>
        <v>（084）982-1495</v>
      </c>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8"/>
    </row>
    <row r="544" spans="2:38" ht="15" customHeight="1" x14ac:dyDescent="0.2">
      <c r="B544" s="138"/>
      <c r="C544" s="145"/>
      <c r="D544" s="146"/>
      <c r="E544" s="155"/>
      <c r="F544" s="156"/>
      <c r="G544" s="157"/>
      <c r="H544" s="129" t="s">
        <v>770</v>
      </c>
      <c r="I544" s="130"/>
      <c r="J544" s="130"/>
      <c r="K544" s="130"/>
      <c r="L544" s="130"/>
      <c r="M544" s="131" t="str">
        <f>IF(B539="","",VLOOKUP(B539,名簿掲載情報!A:M,10))</f>
        <v>mizumoto123@m7.dion.ne.jp</v>
      </c>
      <c r="N544" s="132"/>
      <c r="O544" s="132"/>
      <c r="P544" s="132"/>
      <c r="Q544" s="132"/>
      <c r="R544" s="132"/>
      <c r="S544" s="132"/>
      <c r="T544" s="132"/>
      <c r="U544" s="132"/>
      <c r="V544" s="132"/>
      <c r="W544" s="132"/>
      <c r="X544" s="132"/>
      <c r="Y544" s="132"/>
      <c r="Z544" s="132"/>
      <c r="AA544" s="132"/>
      <c r="AB544" s="132"/>
      <c r="AC544" s="132"/>
      <c r="AD544" s="132"/>
      <c r="AE544" s="132"/>
      <c r="AF544" s="132"/>
      <c r="AG544" s="132"/>
      <c r="AH544" s="132"/>
      <c r="AI544" s="132"/>
      <c r="AJ544" s="132"/>
      <c r="AK544" s="132"/>
      <c r="AL544" s="133"/>
    </row>
    <row r="545" spans="2:38" ht="30" customHeight="1" x14ac:dyDescent="0.2">
      <c r="B545" s="139"/>
      <c r="C545" s="125" t="s">
        <v>470</v>
      </c>
      <c r="D545" s="125"/>
      <c r="E545" s="125"/>
      <c r="F545" s="125"/>
      <c r="G545" s="125"/>
      <c r="H545" s="134" t="str">
        <f>IF(B539="","",VLOOKUP(B539,名簿掲載情報!A:M,13))</f>
        <v>-</v>
      </c>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5"/>
      <c r="AL545" s="136"/>
    </row>
    <row r="546" spans="2:38" ht="30" customHeight="1" x14ac:dyDescent="0.2">
      <c r="B546" s="137"/>
      <c r="C546" s="121" t="s">
        <v>519</v>
      </c>
      <c r="D546" s="122"/>
      <c r="E546" s="122"/>
      <c r="F546" s="122"/>
      <c r="G546" s="123"/>
      <c r="H546" s="13"/>
      <c r="I546" s="13"/>
      <c r="J546" s="13"/>
      <c r="K546" s="13" t="s">
        <v>136</v>
      </c>
      <c r="L546" s="140" t="str">
        <f>IF(B546="","",VLOOKUP(B546,名簿掲載情報!A:M,4))</f>
        <v/>
      </c>
      <c r="M546" s="140"/>
      <c r="N546" s="140"/>
      <c r="O546" s="140"/>
      <c r="P546" s="140"/>
      <c r="Q546" s="14" t="s">
        <v>137</v>
      </c>
      <c r="R546" s="13"/>
      <c r="S546" s="13"/>
      <c r="T546" s="15"/>
      <c r="U546" s="16"/>
      <c r="V546" s="16"/>
      <c r="X546" s="16"/>
      <c r="Y546" s="16"/>
      <c r="Z546" s="16"/>
      <c r="AA546" s="16"/>
      <c r="AB546" s="16"/>
      <c r="AC546" s="16"/>
      <c r="AD546" s="16"/>
      <c r="AE546" s="16"/>
      <c r="AF546" s="16"/>
      <c r="AG546" s="16"/>
      <c r="AH546" s="16"/>
      <c r="AI546" s="16"/>
      <c r="AJ546" s="16"/>
      <c r="AK546" s="16"/>
      <c r="AL546" s="16"/>
    </row>
    <row r="547" spans="2:38" ht="30" customHeight="1" x14ac:dyDescent="0.2">
      <c r="B547" s="138"/>
      <c r="C547" s="121" t="s">
        <v>61</v>
      </c>
      <c r="D547" s="122"/>
      <c r="E547" s="122"/>
      <c r="F547" s="122"/>
      <c r="G547" s="123"/>
      <c r="H547" s="124" t="str">
        <f>IF(B546="","",VLOOKUP(B546,名簿掲載情報!A:M,5))</f>
        <v/>
      </c>
      <c r="I547" s="124"/>
      <c r="J547" s="124"/>
      <c r="K547" s="124"/>
      <c r="L547" s="124"/>
      <c r="M547" s="124"/>
      <c r="N547" s="124"/>
      <c r="O547" s="124"/>
      <c r="P547" s="124"/>
      <c r="Q547" s="124"/>
      <c r="R547" s="124"/>
      <c r="S547" s="124"/>
      <c r="T547" s="124"/>
      <c r="U547" s="125" t="s">
        <v>64</v>
      </c>
      <c r="V547" s="125"/>
      <c r="W547" s="125"/>
      <c r="X547" s="125"/>
      <c r="Y547" s="125"/>
      <c r="Z547" s="124" t="str">
        <f>IF(B546="","",CONCATENATE(VLOOKUP(B546,名簿掲載情報!A:M,11),"　",VLOOKUP(B546,名簿掲載情報!A:M,12)))</f>
        <v/>
      </c>
      <c r="AA547" s="124"/>
      <c r="AB547" s="124"/>
      <c r="AC547" s="124"/>
      <c r="AD547" s="124"/>
      <c r="AE547" s="124"/>
      <c r="AF547" s="124"/>
      <c r="AG547" s="124"/>
      <c r="AH547" s="124"/>
      <c r="AI547" s="124"/>
      <c r="AJ547" s="124"/>
      <c r="AK547" s="124"/>
      <c r="AL547" s="124"/>
    </row>
    <row r="548" spans="2:38" ht="30" customHeight="1" x14ac:dyDescent="0.2">
      <c r="B548" s="138"/>
      <c r="C548" s="141" t="s">
        <v>764</v>
      </c>
      <c r="D548" s="142"/>
      <c r="E548" s="125" t="s">
        <v>765</v>
      </c>
      <c r="F548" s="125"/>
      <c r="G548" s="125"/>
      <c r="H548" s="148" t="str">
        <f>IF(B546="","",VLOOKUP(B546,名簿掲載情報!A:M,6))</f>
        <v/>
      </c>
      <c r="I548" s="148"/>
      <c r="J548" s="148"/>
      <c r="K548" s="148"/>
      <c r="L548" s="148"/>
      <c r="M548" s="148"/>
      <c r="N548" s="148"/>
      <c r="O548" s="148"/>
      <c r="P548" s="148"/>
      <c r="Q548" s="148"/>
      <c r="R548" s="148"/>
      <c r="S548" s="148"/>
      <c r="T548" s="148"/>
      <c r="U548" s="125" t="s">
        <v>766</v>
      </c>
      <c r="V548" s="125"/>
      <c r="W548" s="125"/>
      <c r="X548" s="125"/>
      <c r="Y548" s="125"/>
      <c r="Z548" s="134" t="str">
        <f>IF(B546="","",VLOOKUP(B546,名簿掲載情報!A:M,7))</f>
        <v/>
      </c>
      <c r="AA548" s="135"/>
      <c r="AB548" s="135"/>
      <c r="AC548" s="135"/>
      <c r="AD548" s="135"/>
      <c r="AE548" s="135"/>
      <c r="AF548" s="135"/>
      <c r="AG548" s="135"/>
      <c r="AH548" s="135"/>
      <c r="AI548" s="135"/>
      <c r="AJ548" s="135"/>
      <c r="AK548" s="135"/>
      <c r="AL548" s="136"/>
    </row>
    <row r="549" spans="2:38" ht="15" customHeight="1" x14ac:dyDescent="0.2">
      <c r="B549" s="138"/>
      <c r="C549" s="143"/>
      <c r="D549" s="144"/>
      <c r="E549" s="149" t="s">
        <v>767</v>
      </c>
      <c r="F549" s="150"/>
      <c r="G549" s="151"/>
      <c r="H549" s="158" t="s">
        <v>768</v>
      </c>
      <c r="I549" s="159"/>
      <c r="J549" s="159"/>
      <c r="K549" s="159"/>
      <c r="L549" s="160"/>
      <c r="M549" s="161" t="str">
        <f>IF(B546="","",VLOOKUP(B546,名簿掲載情報!A:M,8))</f>
        <v/>
      </c>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3"/>
    </row>
    <row r="550" spans="2:38" ht="15" customHeight="1" x14ac:dyDescent="0.2">
      <c r="B550" s="138"/>
      <c r="C550" s="143"/>
      <c r="D550" s="144"/>
      <c r="E550" s="152"/>
      <c r="F550" s="153"/>
      <c r="G550" s="154"/>
      <c r="H550" s="164" t="s">
        <v>769</v>
      </c>
      <c r="I550" s="165"/>
      <c r="J550" s="165"/>
      <c r="K550" s="165"/>
      <c r="L550" s="166"/>
      <c r="M550" s="126" t="str">
        <f>IF(B546="","",VLOOKUP(B546,名簿掲載情報!A:M,9))</f>
        <v/>
      </c>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8"/>
    </row>
    <row r="551" spans="2:38" ht="15" customHeight="1" x14ac:dyDescent="0.2">
      <c r="B551" s="138"/>
      <c r="C551" s="145"/>
      <c r="D551" s="146"/>
      <c r="E551" s="155"/>
      <c r="F551" s="156"/>
      <c r="G551" s="157"/>
      <c r="H551" s="129" t="s">
        <v>770</v>
      </c>
      <c r="I551" s="130"/>
      <c r="J551" s="130"/>
      <c r="K551" s="130"/>
      <c r="L551" s="130"/>
      <c r="M551" s="131" t="str">
        <f>IF(B546="","",VLOOKUP(B546,名簿掲載情報!A:M,10))</f>
        <v/>
      </c>
      <c r="N551" s="132"/>
      <c r="O551" s="132"/>
      <c r="P551" s="132"/>
      <c r="Q551" s="132"/>
      <c r="R551" s="132"/>
      <c r="S551" s="132"/>
      <c r="T551" s="132"/>
      <c r="U551" s="132"/>
      <c r="V551" s="132"/>
      <c r="W551" s="132"/>
      <c r="X551" s="132"/>
      <c r="Y551" s="132"/>
      <c r="Z551" s="132"/>
      <c r="AA551" s="132"/>
      <c r="AB551" s="132"/>
      <c r="AC551" s="132"/>
      <c r="AD551" s="132"/>
      <c r="AE551" s="132"/>
      <c r="AF551" s="132"/>
      <c r="AG551" s="132"/>
      <c r="AH551" s="132"/>
      <c r="AI551" s="132"/>
      <c r="AJ551" s="132"/>
      <c r="AK551" s="132"/>
      <c r="AL551" s="133"/>
    </row>
    <row r="552" spans="2:38" ht="30" customHeight="1" x14ac:dyDescent="0.2">
      <c r="B552" s="139"/>
      <c r="C552" s="125" t="s">
        <v>470</v>
      </c>
      <c r="D552" s="125"/>
      <c r="E552" s="125"/>
      <c r="F552" s="125"/>
      <c r="G552" s="125"/>
      <c r="H552" s="134" t="str">
        <f>IF(B546="","",VLOOKUP(B546,名簿掲載情報!A:M,13))</f>
        <v/>
      </c>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5"/>
      <c r="AL552" s="136"/>
    </row>
    <row r="553" spans="2:38" ht="30" customHeight="1" x14ac:dyDescent="0.2">
      <c r="B553" s="137"/>
      <c r="C553" s="121" t="s">
        <v>519</v>
      </c>
      <c r="D553" s="122"/>
      <c r="E553" s="122"/>
      <c r="F553" s="122"/>
      <c r="G553" s="123"/>
      <c r="H553" s="13"/>
      <c r="I553" s="13"/>
      <c r="J553" s="13"/>
      <c r="K553" s="13" t="s">
        <v>136</v>
      </c>
      <c r="L553" s="140" t="str">
        <f>IF(B553="","",VLOOKUP(B553,名簿掲載情報!A:M,4))</f>
        <v/>
      </c>
      <c r="M553" s="140"/>
      <c r="N553" s="140"/>
      <c r="O553" s="140"/>
      <c r="P553" s="140"/>
      <c r="Q553" s="14" t="s">
        <v>137</v>
      </c>
      <c r="R553" s="13"/>
      <c r="S553" s="13"/>
      <c r="T553" s="15"/>
      <c r="U553" s="16"/>
      <c r="V553" s="16"/>
      <c r="X553" s="16"/>
      <c r="Y553" s="16"/>
      <c r="Z553" s="16"/>
      <c r="AA553" s="16"/>
      <c r="AB553" s="16"/>
      <c r="AC553" s="16"/>
      <c r="AD553" s="16"/>
      <c r="AE553" s="16"/>
      <c r="AF553" s="16"/>
      <c r="AG553" s="16"/>
      <c r="AH553" s="16"/>
      <c r="AI553" s="16"/>
      <c r="AJ553" s="16"/>
      <c r="AK553" s="16"/>
      <c r="AL553" s="16"/>
    </row>
    <row r="554" spans="2:38" ht="30" customHeight="1" x14ac:dyDescent="0.2">
      <c r="B554" s="138"/>
      <c r="C554" s="121" t="s">
        <v>61</v>
      </c>
      <c r="D554" s="122"/>
      <c r="E554" s="122"/>
      <c r="F554" s="122"/>
      <c r="G554" s="123"/>
      <c r="H554" s="124" t="str">
        <f>IF(B553="","",VLOOKUP(B553,名簿掲載情報!A:M,5))</f>
        <v/>
      </c>
      <c r="I554" s="124"/>
      <c r="J554" s="124"/>
      <c r="K554" s="124"/>
      <c r="L554" s="124"/>
      <c r="M554" s="124"/>
      <c r="N554" s="124"/>
      <c r="O554" s="124"/>
      <c r="P554" s="124"/>
      <c r="Q554" s="124"/>
      <c r="R554" s="124"/>
      <c r="S554" s="124"/>
      <c r="T554" s="124"/>
      <c r="U554" s="125" t="s">
        <v>64</v>
      </c>
      <c r="V554" s="125"/>
      <c r="W554" s="125"/>
      <c r="X554" s="125"/>
      <c r="Y554" s="125"/>
      <c r="Z554" s="124" t="str">
        <f>IF(B553="","",CONCATENATE(VLOOKUP(B553,名簿掲載情報!A:M,11),"　",VLOOKUP(B553,名簿掲載情報!A:M,12)))</f>
        <v/>
      </c>
      <c r="AA554" s="124"/>
      <c r="AB554" s="124"/>
      <c r="AC554" s="124"/>
      <c r="AD554" s="124"/>
      <c r="AE554" s="124"/>
      <c r="AF554" s="124"/>
      <c r="AG554" s="124"/>
      <c r="AH554" s="124"/>
      <c r="AI554" s="124"/>
      <c r="AJ554" s="124"/>
      <c r="AK554" s="124"/>
      <c r="AL554" s="124"/>
    </row>
    <row r="555" spans="2:38" ht="30" customHeight="1" x14ac:dyDescent="0.2">
      <c r="B555" s="138"/>
      <c r="C555" s="141" t="s">
        <v>764</v>
      </c>
      <c r="D555" s="142"/>
      <c r="E555" s="125" t="s">
        <v>765</v>
      </c>
      <c r="F555" s="125"/>
      <c r="G555" s="125"/>
      <c r="H555" s="148" t="str">
        <f>IF(B553="","",VLOOKUP(B553,名簿掲載情報!A:M,6))</f>
        <v/>
      </c>
      <c r="I555" s="148"/>
      <c r="J555" s="148"/>
      <c r="K555" s="148"/>
      <c r="L555" s="148"/>
      <c r="M555" s="148"/>
      <c r="N555" s="148"/>
      <c r="O555" s="148"/>
      <c r="P555" s="148"/>
      <c r="Q555" s="148"/>
      <c r="R555" s="148"/>
      <c r="S555" s="148"/>
      <c r="T555" s="148"/>
      <c r="U555" s="125" t="s">
        <v>766</v>
      </c>
      <c r="V555" s="125"/>
      <c r="W555" s="125"/>
      <c r="X555" s="125"/>
      <c r="Y555" s="125"/>
      <c r="Z555" s="134" t="str">
        <f>IF(B553="","",VLOOKUP(B553,名簿掲載情報!A:M,7))</f>
        <v/>
      </c>
      <c r="AA555" s="135"/>
      <c r="AB555" s="135"/>
      <c r="AC555" s="135"/>
      <c r="AD555" s="135"/>
      <c r="AE555" s="135"/>
      <c r="AF555" s="135"/>
      <c r="AG555" s="135"/>
      <c r="AH555" s="135"/>
      <c r="AI555" s="135"/>
      <c r="AJ555" s="135"/>
      <c r="AK555" s="135"/>
      <c r="AL555" s="136"/>
    </row>
    <row r="556" spans="2:38" ht="15" customHeight="1" x14ac:dyDescent="0.2">
      <c r="B556" s="138"/>
      <c r="C556" s="143"/>
      <c r="D556" s="144"/>
      <c r="E556" s="149" t="s">
        <v>767</v>
      </c>
      <c r="F556" s="150"/>
      <c r="G556" s="151"/>
      <c r="H556" s="158" t="s">
        <v>768</v>
      </c>
      <c r="I556" s="159"/>
      <c r="J556" s="159"/>
      <c r="K556" s="159"/>
      <c r="L556" s="160"/>
      <c r="M556" s="161" t="str">
        <f>IF(B553="","",VLOOKUP(B553,名簿掲載情報!A:M,8))</f>
        <v/>
      </c>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3"/>
    </row>
    <row r="557" spans="2:38" ht="15" customHeight="1" x14ac:dyDescent="0.2">
      <c r="B557" s="138"/>
      <c r="C557" s="143"/>
      <c r="D557" s="144"/>
      <c r="E557" s="152"/>
      <c r="F557" s="153"/>
      <c r="G557" s="154"/>
      <c r="H557" s="164" t="s">
        <v>769</v>
      </c>
      <c r="I557" s="165"/>
      <c r="J557" s="165"/>
      <c r="K557" s="165"/>
      <c r="L557" s="166"/>
      <c r="M557" s="126" t="str">
        <f>IF(B553="","",VLOOKUP(B553,名簿掲載情報!A:M,9))</f>
        <v/>
      </c>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8"/>
    </row>
    <row r="558" spans="2:38" ht="15" customHeight="1" x14ac:dyDescent="0.2">
      <c r="B558" s="138"/>
      <c r="C558" s="145"/>
      <c r="D558" s="146"/>
      <c r="E558" s="155"/>
      <c r="F558" s="156"/>
      <c r="G558" s="157"/>
      <c r="H558" s="129" t="s">
        <v>770</v>
      </c>
      <c r="I558" s="130"/>
      <c r="J558" s="130"/>
      <c r="K558" s="130"/>
      <c r="L558" s="130"/>
      <c r="M558" s="131" t="str">
        <f>IF(B553="","",VLOOKUP(B553,名簿掲載情報!A:M,10))</f>
        <v/>
      </c>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2"/>
      <c r="AL558" s="133"/>
    </row>
    <row r="559" spans="2:38" ht="30" customHeight="1" x14ac:dyDescent="0.2">
      <c r="B559" s="139"/>
      <c r="C559" s="125" t="s">
        <v>470</v>
      </c>
      <c r="D559" s="125"/>
      <c r="E559" s="125"/>
      <c r="F559" s="125"/>
      <c r="G559" s="125"/>
      <c r="H559" s="134" t="str">
        <f>IF(B553="","",VLOOKUP(B553,名簿掲載情報!A:M,13))</f>
        <v/>
      </c>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5"/>
      <c r="AL559" s="136"/>
    </row>
    <row r="560" spans="2:38" ht="30" customHeight="1" x14ac:dyDescent="0.2">
      <c r="B560" s="137"/>
      <c r="C560" s="121" t="s">
        <v>519</v>
      </c>
      <c r="D560" s="122"/>
      <c r="E560" s="122"/>
      <c r="F560" s="122"/>
      <c r="G560" s="123"/>
      <c r="H560" s="13"/>
      <c r="I560" s="13"/>
      <c r="J560" s="13"/>
      <c r="K560" s="13" t="s">
        <v>136</v>
      </c>
      <c r="L560" s="140" t="str">
        <f>IF(B560="","",VLOOKUP(B560,名簿掲載情報!A:M,4))</f>
        <v/>
      </c>
      <c r="M560" s="140"/>
      <c r="N560" s="140"/>
      <c r="O560" s="140"/>
      <c r="P560" s="140"/>
      <c r="Q560" s="14" t="s">
        <v>137</v>
      </c>
      <c r="R560" s="13"/>
      <c r="S560" s="13"/>
      <c r="T560" s="15"/>
      <c r="U560" s="16"/>
      <c r="V560" s="16"/>
      <c r="X560" s="16"/>
      <c r="Y560" s="16"/>
      <c r="Z560" s="16"/>
      <c r="AA560" s="16"/>
      <c r="AB560" s="16"/>
      <c r="AC560" s="16"/>
      <c r="AD560" s="16"/>
      <c r="AE560" s="16"/>
      <c r="AF560" s="16"/>
      <c r="AG560" s="16"/>
      <c r="AH560" s="16"/>
      <c r="AI560" s="16"/>
      <c r="AJ560" s="16"/>
      <c r="AK560" s="16"/>
      <c r="AL560" s="16"/>
    </row>
    <row r="561" spans="2:38" ht="30" customHeight="1" x14ac:dyDescent="0.2">
      <c r="B561" s="138"/>
      <c r="C561" s="121" t="s">
        <v>61</v>
      </c>
      <c r="D561" s="122"/>
      <c r="E561" s="122"/>
      <c r="F561" s="122"/>
      <c r="G561" s="123"/>
      <c r="H561" s="124" t="str">
        <f>IF(B560="","",VLOOKUP(B560,名簿掲載情報!A:M,5))</f>
        <v/>
      </c>
      <c r="I561" s="124"/>
      <c r="J561" s="124"/>
      <c r="K561" s="124"/>
      <c r="L561" s="124"/>
      <c r="M561" s="124"/>
      <c r="N561" s="124"/>
      <c r="O561" s="124"/>
      <c r="P561" s="124"/>
      <c r="Q561" s="124"/>
      <c r="R561" s="124"/>
      <c r="S561" s="124"/>
      <c r="T561" s="124"/>
      <c r="U561" s="125" t="s">
        <v>64</v>
      </c>
      <c r="V561" s="125"/>
      <c r="W561" s="125"/>
      <c r="X561" s="125"/>
      <c r="Y561" s="125"/>
      <c r="Z561" s="124" t="str">
        <f>IF(B560="","",CONCATENATE(VLOOKUP(B560,名簿掲載情報!A:M,11),"　",VLOOKUP(B560,名簿掲載情報!A:M,12)))</f>
        <v/>
      </c>
      <c r="AA561" s="124"/>
      <c r="AB561" s="124"/>
      <c r="AC561" s="124"/>
      <c r="AD561" s="124"/>
      <c r="AE561" s="124"/>
      <c r="AF561" s="124"/>
      <c r="AG561" s="124"/>
      <c r="AH561" s="124"/>
      <c r="AI561" s="124"/>
      <c r="AJ561" s="124"/>
      <c r="AK561" s="124"/>
      <c r="AL561" s="124"/>
    </row>
    <row r="562" spans="2:38" ht="30" customHeight="1" x14ac:dyDescent="0.2">
      <c r="B562" s="138"/>
      <c r="C562" s="141" t="s">
        <v>764</v>
      </c>
      <c r="D562" s="142"/>
      <c r="E562" s="125" t="s">
        <v>765</v>
      </c>
      <c r="F562" s="125"/>
      <c r="G562" s="125"/>
      <c r="H562" s="148" t="str">
        <f>IF(B560="","",VLOOKUP(B560,名簿掲載情報!A:M,6))</f>
        <v/>
      </c>
      <c r="I562" s="148"/>
      <c r="J562" s="148"/>
      <c r="K562" s="148"/>
      <c r="L562" s="148"/>
      <c r="M562" s="148"/>
      <c r="N562" s="148"/>
      <c r="O562" s="148"/>
      <c r="P562" s="148"/>
      <c r="Q562" s="148"/>
      <c r="R562" s="148"/>
      <c r="S562" s="148"/>
      <c r="T562" s="148"/>
      <c r="U562" s="125" t="s">
        <v>766</v>
      </c>
      <c r="V562" s="125"/>
      <c r="W562" s="125"/>
      <c r="X562" s="125"/>
      <c r="Y562" s="125"/>
      <c r="Z562" s="134" t="str">
        <f>IF(B560="","",VLOOKUP(B560,名簿掲載情報!A:M,7))</f>
        <v/>
      </c>
      <c r="AA562" s="135"/>
      <c r="AB562" s="135"/>
      <c r="AC562" s="135"/>
      <c r="AD562" s="135"/>
      <c r="AE562" s="135"/>
      <c r="AF562" s="135"/>
      <c r="AG562" s="135"/>
      <c r="AH562" s="135"/>
      <c r="AI562" s="135"/>
      <c r="AJ562" s="135"/>
      <c r="AK562" s="135"/>
      <c r="AL562" s="136"/>
    </row>
    <row r="563" spans="2:38" ht="15" customHeight="1" x14ac:dyDescent="0.2">
      <c r="B563" s="138"/>
      <c r="C563" s="143"/>
      <c r="D563" s="144"/>
      <c r="E563" s="149" t="s">
        <v>767</v>
      </c>
      <c r="F563" s="150"/>
      <c r="G563" s="151"/>
      <c r="H563" s="158" t="s">
        <v>768</v>
      </c>
      <c r="I563" s="159"/>
      <c r="J563" s="159"/>
      <c r="K563" s="159"/>
      <c r="L563" s="160"/>
      <c r="M563" s="161" t="str">
        <f>IF(B560="","",VLOOKUP(B560,名簿掲載情報!A:M,8))</f>
        <v/>
      </c>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3"/>
    </row>
    <row r="564" spans="2:38" ht="15" customHeight="1" x14ac:dyDescent="0.2">
      <c r="B564" s="138"/>
      <c r="C564" s="143"/>
      <c r="D564" s="144"/>
      <c r="E564" s="152"/>
      <c r="F564" s="153"/>
      <c r="G564" s="154"/>
      <c r="H564" s="164" t="s">
        <v>769</v>
      </c>
      <c r="I564" s="165"/>
      <c r="J564" s="165"/>
      <c r="K564" s="165"/>
      <c r="L564" s="166"/>
      <c r="M564" s="126" t="str">
        <f>IF(B560="","",VLOOKUP(B560,名簿掲載情報!A:M,9))</f>
        <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8"/>
    </row>
    <row r="565" spans="2:38" ht="15" customHeight="1" x14ac:dyDescent="0.2">
      <c r="B565" s="138"/>
      <c r="C565" s="145"/>
      <c r="D565" s="146"/>
      <c r="E565" s="155"/>
      <c r="F565" s="156"/>
      <c r="G565" s="157"/>
      <c r="H565" s="129" t="s">
        <v>770</v>
      </c>
      <c r="I565" s="130"/>
      <c r="J565" s="130"/>
      <c r="K565" s="130"/>
      <c r="L565" s="130"/>
      <c r="M565" s="131" t="str">
        <f>IF(B560="","",VLOOKUP(B560,名簿掲載情報!A:M,10))</f>
        <v/>
      </c>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2"/>
      <c r="AL565" s="133"/>
    </row>
    <row r="566" spans="2:38" ht="30" customHeight="1" x14ac:dyDescent="0.2">
      <c r="B566" s="139"/>
      <c r="C566" s="125" t="s">
        <v>470</v>
      </c>
      <c r="D566" s="125"/>
      <c r="E566" s="125"/>
      <c r="F566" s="125"/>
      <c r="G566" s="125"/>
      <c r="H566" s="134" t="str">
        <f>IF(B560="","",VLOOKUP(B560,名簿掲載情報!A:M,13))</f>
        <v/>
      </c>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c r="AK566" s="135"/>
      <c r="AL566" s="136"/>
    </row>
    <row r="567" spans="2:38" ht="30" customHeight="1" x14ac:dyDescent="0.2">
      <c r="B567" s="137"/>
      <c r="C567" s="121" t="s">
        <v>519</v>
      </c>
      <c r="D567" s="122"/>
      <c r="E567" s="122"/>
      <c r="F567" s="122"/>
      <c r="G567" s="123"/>
      <c r="H567" s="13"/>
      <c r="I567" s="13"/>
      <c r="J567" s="13"/>
      <c r="K567" s="13" t="s">
        <v>136</v>
      </c>
      <c r="L567" s="140" t="str">
        <f>IF(B567="","",VLOOKUP(B567,名簿掲載情報!A:M,4))</f>
        <v/>
      </c>
      <c r="M567" s="140"/>
      <c r="N567" s="140"/>
      <c r="O567" s="140"/>
      <c r="P567" s="140"/>
      <c r="Q567" s="14" t="s">
        <v>137</v>
      </c>
      <c r="R567" s="13"/>
      <c r="S567" s="13"/>
      <c r="T567" s="15"/>
      <c r="U567" s="16"/>
      <c r="V567" s="16"/>
      <c r="X567" s="16"/>
      <c r="Y567" s="16"/>
      <c r="Z567" s="16"/>
      <c r="AA567" s="16"/>
      <c r="AB567" s="16"/>
      <c r="AC567" s="16"/>
      <c r="AD567" s="16"/>
      <c r="AE567" s="16"/>
      <c r="AF567" s="16"/>
      <c r="AG567" s="16"/>
      <c r="AH567" s="16"/>
      <c r="AI567" s="16"/>
      <c r="AJ567" s="16"/>
      <c r="AK567" s="16"/>
      <c r="AL567" s="16"/>
    </row>
    <row r="568" spans="2:38" ht="30" customHeight="1" x14ac:dyDescent="0.2">
      <c r="B568" s="138"/>
      <c r="C568" s="121" t="s">
        <v>61</v>
      </c>
      <c r="D568" s="122"/>
      <c r="E568" s="122"/>
      <c r="F568" s="122"/>
      <c r="G568" s="123"/>
      <c r="H568" s="124" t="str">
        <f>IF(B567="","",VLOOKUP(B567,名簿掲載情報!A:M,5))</f>
        <v/>
      </c>
      <c r="I568" s="124"/>
      <c r="J568" s="124"/>
      <c r="K568" s="124"/>
      <c r="L568" s="124"/>
      <c r="M568" s="124"/>
      <c r="N568" s="124"/>
      <c r="O568" s="124"/>
      <c r="P568" s="124"/>
      <c r="Q568" s="124"/>
      <c r="R568" s="124"/>
      <c r="S568" s="124"/>
      <c r="T568" s="124"/>
      <c r="U568" s="125" t="s">
        <v>64</v>
      </c>
      <c r="V568" s="125"/>
      <c r="W568" s="125"/>
      <c r="X568" s="125"/>
      <c r="Y568" s="125"/>
      <c r="Z568" s="124" t="str">
        <f>IF(B567="","",CONCATENATE(VLOOKUP(B567,名簿掲載情報!A:M,11),"　",VLOOKUP(B567,名簿掲載情報!A:M,12)))</f>
        <v/>
      </c>
      <c r="AA568" s="124"/>
      <c r="AB568" s="124"/>
      <c r="AC568" s="124"/>
      <c r="AD568" s="124"/>
      <c r="AE568" s="124"/>
      <c r="AF568" s="124"/>
      <c r="AG568" s="124"/>
      <c r="AH568" s="124"/>
      <c r="AI568" s="124"/>
      <c r="AJ568" s="124"/>
      <c r="AK568" s="124"/>
      <c r="AL568" s="124"/>
    </row>
    <row r="569" spans="2:38" ht="30" customHeight="1" x14ac:dyDescent="0.2">
      <c r="B569" s="138"/>
      <c r="C569" s="141" t="s">
        <v>764</v>
      </c>
      <c r="D569" s="142"/>
      <c r="E569" s="125" t="s">
        <v>765</v>
      </c>
      <c r="F569" s="125"/>
      <c r="G569" s="125"/>
      <c r="H569" s="148" t="str">
        <f>IF(B567="","",VLOOKUP(B567,名簿掲載情報!A:M,6))</f>
        <v/>
      </c>
      <c r="I569" s="148"/>
      <c r="J569" s="148"/>
      <c r="K569" s="148"/>
      <c r="L569" s="148"/>
      <c r="M569" s="148"/>
      <c r="N569" s="148"/>
      <c r="O569" s="148"/>
      <c r="P569" s="148"/>
      <c r="Q569" s="148"/>
      <c r="R569" s="148"/>
      <c r="S569" s="148"/>
      <c r="T569" s="148"/>
      <c r="U569" s="125" t="s">
        <v>766</v>
      </c>
      <c r="V569" s="125"/>
      <c r="W569" s="125"/>
      <c r="X569" s="125"/>
      <c r="Y569" s="125"/>
      <c r="Z569" s="134" t="str">
        <f>IF(B567="","",VLOOKUP(B567,名簿掲載情報!A:M,7))</f>
        <v/>
      </c>
      <c r="AA569" s="135"/>
      <c r="AB569" s="135"/>
      <c r="AC569" s="135"/>
      <c r="AD569" s="135"/>
      <c r="AE569" s="135"/>
      <c r="AF569" s="135"/>
      <c r="AG569" s="135"/>
      <c r="AH569" s="135"/>
      <c r="AI569" s="135"/>
      <c r="AJ569" s="135"/>
      <c r="AK569" s="135"/>
      <c r="AL569" s="136"/>
    </row>
    <row r="570" spans="2:38" ht="15" customHeight="1" x14ac:dyDescent="0.2">
      <c r="B570" s="138"/>
      <c r="C570" s="143"/>
      <c r="D570" s="144"/>
      <c r="E570" s="149" t="s">
        <v>767</v>
      </c>
      <c r="F570" s="150"/>
      <c r="G570" s="151"/>
      <c r="H570" s="158" t="s">
        <v>768</v>
      </c>
      <c r="I570" s="159"/>
      <c r="J570" s="159"/>
      <c r="K570" s="159"/>
      <c r="L570" s="160"/>
      <c r="M570" s="161" t="str">
        <f>IF(B567="","",VLOOKUP(B567,名簿掲載情報!A:M,8))</f>
        <v/>
      </c>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3"/>
    </row>
    <row r="571" spans="2:38" ht="15" customHeight="1" x14ac:dyDescent="0.2">
      <c r="B571" s="138"/>
      <c r="C571" s="143"/>
      <c r="D571" s="144"/>
      <c r="E571" s="152"/>
      <c r="F571" s="153"/>
      <c r="G571" s="154"/>
      <c r="H571" s="164" t="s">
        <v>769</v>
      </c>
      <c r="I571" s="165"/>
      <c r="J571" s="165"/>
      <c r="K571" s="165"/>
      <c r="L571" s="166"/>
      <c r="M571" s="126" t="str">
        <f>IF(B567="","",VLOOKUP(B567,名簿掲載情報!A:M,9))</f>
        <v/>
      </c>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8"/>
    </row>
    <row r="572" spans="2:38" ht="15" customHeight="1" x14ac:dyDescent="0.2">
      <c r="B572" s="138"/>
      <c r="C572" s="145"/>
      <c r="D572" s="146"/>
      <c r="E572" s="155"/>
      <c r="F572" s="156"/>
      <c r="G572" s="157"/>
      <c r="H572" s="129" t="s">
        <v>770</v>
      </c>
      <c r="I572" s="130"/>
      <c r="J572" s="130"/>
      <c r="K572" s="130"/>
      <c r="L572" s="130"/>
      <c r="M572" s="131" t="str">
        <f>IF(B567="","",VLOOKUP(B567,名簿掲載情報!A:M,10))</f>
        <v/>
      </c>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2"/>
      <c r="AL572" s="133"/>
    </row>
    <row r="573" spans="2:38" ht="30" customHeight="1" x14ac:dyDescent="0.2">
      <c r="B573" s="139"/>
      <c r="C573" s="125" t="s">
        <v>470</v>
      </c>
      <c r="D573" s="125"/>
      <c r="E573" s="125"/>
      <c r="F573" s="125"/>
      <c r="G573" s="125"/>
      <c r="H573" s="134" t="str">
        <f>IF(B567="","",VLOOKUP(B567,名簿掲載情報!A:M,13))</f>
        <v/>
      </c>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5"/>
      <c r="AL573" s="136"/>
    </row>
    <row r="574" spans="2:38" ht="30" customHeight="1" x14ac:dyDescent="0.2">
      <c r="B574" s="137"/>
      <c r="C574" s="121" t="s">
        <v>519</v>
      </c>
      <c r="D574" s="122"/>
      <c r="E574" s="122"/>
      <c r="F574" s="122"/>
      <c r="G574" s="123"/>
      <c r="H574" s="13"/>
      <c r="I574" s="13"/>
      <c r="J574" s="13"/>
      <c r="K574" s="13" t="s">
        <v>136</v>
      </c>
      <c r="L574" s="140" t="str">
        <f>IF(B574="","",VLOOKUP(B574,名簿掲載情報!A:M,4))</f>
        <v/>
      </c>
      <c r="M574" s="140"/>
      <c r="N574" s="140"/>
      <c r="O574" s="140"/>
      <c r="P574" s="140"/>
      <c r="Q574" s="14" t="s">
        <v>137</v>
      </c>
      <c r="R574" s="13"/>
      <c r="S574" s="13"/>
      <c r="T574" s="15"/>
      <c r="U574" s="16"/>
      <c r="V574" s="16"/>
      <c r="X574" s="16"/>
      <c r="Y574" s="16"/>
      <c r="Z574" s="16"/>
      <c r="AA574" s="16"/>
      <c r="AB574" s="16"/>
      <c r="AC574" s="16"/>
      <c r="AD574" s="16"/>
      <c r="AE574" s="16"/>
      <c r="AF574" s="16"/>
      <c r="AG574" s="16"/>
      <c r="AH574" s="16"/>
      <c r="AI574" s="16"/>
      <c r="AJ574" s="16"/>
      <c r="AK574" s="16"/>
      <c r="AL574" s="16"/>
    </row>
    <row r="575" spans="2:38" ht="30" customHeight="1" x14ac:dyDescent="0.2">
      <c r="B575" s="138"/>
      <c r="C575" s="121" t="s">
        <v>61</v>
      </c>
      <c r="D575" s="122"/>
      <c r="E575" s="122"/>
      <c r="F575" s="122"/>
      <c r="G575" s="123"/>
      <c r="H575" s="124" t="str">
        <f>IF(B574="","",VLOOKUP(B574,名簿掲載情報!A:M,5))</f>
        <v/>
      </c>
      <c r="I575" s="124"/>
      <c r="J575" s="124"/>
      <c r="K575" s="124"/>
      <c r="L575" s="124"/>
      <c r="M575" s="124"/>
      <c r="N575" s="124"/>
      <c r="O575" s="124"/>
      <c r="P575" s="124"/>
      <c r="Q575" s="124"/>
      <c r="R575" s="124"/>
      <c r="S575" s="124"/>
      <c r="T575" s="124"/>
      <c r="U575" s="125" t="s">
        <v>64</v>
      </c>
      <c r="V575" s="125"/>
      <c r="W575" s="125"/>
      <c r="X575" s="125"/>
      <c r="Y575" s="125"/>
      <c r="Z575" s="124" t="str">
        <f>IF(B574="","",CONCATENATE(VLOOKUP(B574,名簿掲載情報!A:M,11),"　",VLOOKUP(B574,名簿掲載情報!A:M,12)))</f>
        <v/>
      </c>
      <c r="AA575" s="124"/>
      <c r="AB575" s="124"/>
      <c r="AC575" s="124"/>
      <c r="AD575" s="124"/>
      <c r="AE575" s="124"/>
      <c r="AF575" s="124"/>
      <c r="AG575" s="124"/>
      <c r="AH575" s="124"/>
      <c r="AI575" s="124"/>
      <c r="AJ575" s="124"/>
      <c r="AK575" s="124"/>
      <c r="AL575" s="124"/>
    </row>
    <row r="576" spans="2:38" ht="30" customHeight="1" x14ac:dyDescent="0.2">
      <c r="B576" s="138"/>
      <c r="C576" s="141" t="s">
        <v>764</v>
      </c>
      <c r="D576" s="142"/>
      <c r="E576" s="125" t="s">
        <v>765</v>
      </c>
      <c r="F576" s="125"/>
      <c r="G576" s="125"/>
      <c r="H576" s="148" t="str">
        <f>IF(B574="","",VLOOKUP(B574,名簿掲載情報!A:M,6))</f>
        <v/>
      </c>
      <c r="I576" s="148"/>
      <c r="J576" s="148"/>
      <c r="K576" s="148"/>
      <c r="L576" s="148"/>
      <c r="M576" s="148"/>
      <c r="N576" s="148"/>
      <c r="O576" s="148"/>
      <c r="P576" s="148"/>
      <c r="Q576" s="148"/>
      <c r="R576" s="148"/>
      <c r="S576" s="148"/>
      <c r="T576" s="148"/>
      <c r="U576" s="125" t="s">
        <v>766</v>
      </c>
      <c r="V576" s="125"/>
      <c r="W576" s="125"/>
      <c r="X576" s="125"/>
      <c r="Y576" s="125"/>
      <c r="Z576" s="134" t="str">
        <f>IF(B574="","",VLOOKUP(B574,名簿掲載情報!A:M,7))</f>
        <v/>
      </c>
      <c r="AA576" s="135"/>
      <c r="AB576" s="135"/>
      <c r="AC576" s="135"/>
      <c r="AD576" s="135"/>
      <c r="AE576" s="135"/>
      <c r="AF576" s="135"/>
      <c r="AG576" s="135"/>
      <c r="AH576" s="135"/>
      <c r="AI576" s="135"/>
      <c r="AJ576" s="135"/>
      <c r="AK576" s="135"/>
      <c r="AL576" s="136"/>
    </row>
    <row r="577" spans="2:38" ht="15" customHeight="1" x14ac:dyDescent="0.2">
      <c r="B577" s="138"/>
      <c r="C577" s="143"/>
      <c r="D577" s="144"/>
      <c r="E577" s="149" t="s">
        <v>767</v>
      </c>
      <c r="F577" s="150"/>
      <c r="G577" s="151"/>
      <c r="H577" s="158" t="s">
        <v>768</v>
      </c>
      <c r="I577" s="159"/>
      <c r="J577" s="159"/>
      <c r="K577" s="159"/>
      <c r="L577" s="160"/>
      <c r="M577" s="161" t="str">
        <f>IF(B574="","",VLOOKUP(B574,名簿掲載情報!A:M,8))</f>
        <v/>
      </c>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3"/>
    </row>
    <row r="578" spans="2:38" ht="15" customHeight="1" x14ac:dyDescent="0.2">
      <c r="B578" s="138"/>
      <c r="C578" s="143"/>
      <c r="D578" s="144"/>
      <c r="E578" s="152"/>
      <c r="F578" s="153"/>
      <c r="G578" s="154"/>
      <c r="H578" s="164" t="s">
        <v>769</v>
      </c>
      <c r="I578" s="165"/>
      <c r="J578" s="165"/>
      <c r="K578" s="165"/>
      <c r="L578" s="166"/>
      <c r="M578" s="126" t="str">
        <f>IF(B574="","",VLOOKUP(B574,名簿掲載情報!A:M,9))</f>
        <v/>
      </c>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8"/>
    </row>
    <row r="579" spans="2:38" ht="15" customHeight="1" x14ac:dyDescent="0.2">
      <c r="B579" s="138"/>
      <c r="C579" s="145"/>
      <c r="D579" s="146"/>
      <c r="E579" s="155"/>
      <c r="F579" s="156"/>
      <c r="G579" s="157"/>
      <c r="H579" s="129" t="s">
        <v>770</v>
      </c>
      <c r="I579" s="130"/>
      <c r="J579" s="130"/>
      <c r="K579" s="130"/>
      <c r="L579" s="130"/>
      <c r="M579" s="131" t="str">
        <f>IF(B574="","",VLOOKUP(B574,名簿掲載情報!A:M,10))</f>
        <v/>
      </c>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2"/>
      <c r="AL579" s="133"/>
    </row>
    <row r="580" spans="2:38" ht="30" customHeight="1" x14ac:dyDescent="0.2">
      <c r="B580" s="139"/>
      <c r="C580" s="125" t="s">
        <v>470</v>
      </c>
      <c r="D580" s="125"/>
      <c r="E580" s="125"/>
      <c r="F580" s="125"/>
      <c r="G580" s="125"/>
      <c r="H580" s="134" t="str">
        <f>IF(B574="","",VLOOKUP(B574,名簿掲載情報!A:M,13))</f>
        <v/>
      </c>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5"/>
      <c r="AL580" s="136"/>
    </row>
    <row r="581" spans="2:38" ht="30" customHeight="1" x14ac:dyDescent="0.2">
      <c r="B581" s="137"/>
      <c r="C581" s="121" t="s">
        <v>519</v>
      </c>
      <c r="D581" s="122"/>
      <c r="E581" s="122"/>
      <c r="F581" s="122"/>
      <c r="G581" s="123"/>
      <c r="H581" s="13"/>
      <c r="I581" s="13"/>
      <c r="J581" s="13"/>
      <c r="K581" s="13" t="s">
        <v>136</v>
      </c>
      <c r="L581" s="140" t="str">
        <f>IF(B581="","",VLOOKUP(B581,名簿掲載情報!A:M,4))</f>
        <v/>
      </c>
      <c r="M581" s="140"/>
      <c r="N581" s="140"/>
      <c r="O581" s="140"/>
      <c r="P581" s="140"/>
      <c r="Q581" s="14" t="s">
        <v>137</v>
      </c>
      <c r="R581" s="13"/>
      <c r="S581" s="13"/>
      <c r="T581" s="15"/>
      <c r="U581" s="16"/>
      <c r="V581" s="16"/>
      <c r="X581" s="16"/>
      <c r="Y581" s="16"/>
      <c r="Z581" s="16"/>
      <c r="AA581" s="16"/>
      <c r="AB581" s="16"/>
      <c r="AC581" s="16"/>
      <c r="AD581" s="16"/>
      <c r="AE581" s="16"/>
      <c r="AF581" s="16"/>
      <c r="AG581" s="16"/>
      <c r="AH581" s="16"/>
      <c r="AI581" s="16"/>
      <c r="AJ581" s="16"/>
      <c r="AK581" s="16"/>
      <c r="AL581" s="16"/>
    </row>
    <row r="582" spans="2:38" ht="30" customHeight="1" x14ac:dyDescent="0.2">
      <c r="B582" s="138"/>
      <c r="C582" s="121" t="s">
        <v>61</v>
      </c>
      <c r="D582" s="122"/>
      <c r="E582" s="122"/>
      <c r="F582" s="122"/>
      <c r="G582" s="123"/>
      <c r="H582" s="124" t="str">
        <f>IF(B581="","",VLOOKUP(B581,名簿掲載情報!A:M,5))</f>
        <v/>
      </c>
      <c r="I582" s="124"/>
      <c r="J582" s="124"/>
      <c r="K582" s="124"/>
      <c r="L582" s="124"/>
      <c r="M582" s="124"/>
      <c r="N582" s="124"/>
      <c r="O582" s="124"/>
      <c r="P582" s="124"/>
      <c r="Q582" s="124"/>
      <c r="R582" s="124"/>
      <c r="S582" s="124"/>
      <c r="T582" s="124"/>
      <c r="U582" s="125" t="s">
        <v>64</v>
      </c>
      <c r="V582" s="125"/>
      <c r="W582" s="125"/>
      <c r="X582" s="125"/>
      <c r="Y582" s="125"/>
      <c r="Z582" s="124" t="str">
        <f>IF(B581="","",CONCATENATE(VLOOKUP(B581,名簿掲載情報!A:M,11),"　",VLOOKUP(B581,名簿掲載情報!A:M,12)))</f>
        <v/>
      </c>
      <c r="AA582" s="124"/>
      <c r="AB582" s="124"/>
      <c r="AC582" s="124"/>
      <c r="AD582" s="124"/>
      <c r="AE582" s="124"/>
      <c r="AF582" s="124"/>
      <c r="AG582" s="124"/>
      <c r="AH582" s="124"/>
      <c r="AI582" s="124"/>
      <c r="AJ582" s="124"/>
      <c r="AK582" s="124"/>
      <c r="AL582" s="124"/>
    </row>
    <row r="583" spans="2:38" ht="30" customHeight="1" x14ac:dyDescent="0.2">
      <c r="B583" s="138"/>
      <c r="C583" s="141" t="s">
        <v>764</v>
      </c>
      <c r="D583" s="142"/>
      <c r="E583" s="125" t="s">
        <v>765</v>
      </c>
      <c r="F583" s="125"/>
      <c r="G583" s="125"/>
      <c r="H583" s="148" t="str">
        <f>IF(B581="","",VLOOKUP(B581,名簿掲載情報!A:M,6))</f>
        <v/>
      </c>
      <c r="I583" s="148"/>
      <c r="J583" s="148"/>
      <c r="K583" s="148"/>
      <c r="L583" s="148"/>
      <c r="M583" s="148"/>
      <c r="N583" s="148"/>
      <c r="O583" s="148"/>
      <c r="P583" s="148"/>
      <c r="Q583" s="148"/>
      <c r="R583" s="148"/>
      <c r="S583" s="148"/>
      <c r="T583" s="148"/>
      <c r="U583" s="125" t="s">
        <v>766</v>
      </c>
      <c r="V583" s="125"/>
      <c r="W583" s="125"/>
      <c r="X583" s="125"/>
      <c r="Y583" s="125"/>
      <c r="Z583" s="134" t="str">
        <f>IF(B581="","",VLOOKUP(B581,名簿掲載情報!A:M,7))</f>
        <v/>
      </c>
      <c r="AA583" s="135"/>
      <c r="AB583" s="135"/>
      <c r="AC583" s="135"/>
      <c r="AD583" s="135"/>
      <c r="AE583" s="135"/>
      <c r="AF583" s="135"/>
      <c r="AG583" s="135"/>
      <c r="AH583" s="135"/>
      <c r="AI583" s="135"/>
      <c r="AJ583" s="135"/>
      <c r="AK583" s="135"/>
      <c r="AL583" s="136"/>
    </row>
    <row r="584" spans="2:38" ht="15" customHeight="1" x14ac:dyDescent="0.2">
      <c r="B584" s="138"/>
      <c r="C584" s="143"/>
      <c r="D584" s="144"/>
      <c r="E584" s="149" t="s">
        <v>767</v>
      </c>
      <c r="F584" s="150"/>
      <c r="G584" s="151"/>
      <c r="H584" s="158" t="s">
        <v>768</v>
      </c>
      <c r="I584" s="159"/>
      <c r="J584" s="159"/>
      <c r="K584" s="159"/>
      <c r="L584" s="160"/>
      <c r="M584" s="161" t="str">
        <f>IF(B581="","",VLOOKUP(B581,名簿掲載情報!A:M,8))</f>
        <v/>
      </c>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3"/>
    </row>
    <row r="585" spans="2:38" ht="15" customHeight="1" x14ac:dyDescent="0.2">
      <c r="B585" s="138"/>
      <c r="C585" s="143"/>
      <c r="D585" s="144"/>
      <c r="E585" s="152"/>
      <c r="F585" s="153"/>
      <c r="G585" s="154"/>
      <c r="H585" s="164" t="s">
        <v>769</v>
      </c>
      <c r="I585" s="165"/>
      <c r="J585" s="165"/>
      <c r="K585" s="165"/>
      <c r="L585" s="166"/>
      <c r="M585" s="126" t="str">
        <f>IF(B581="","",VLOOKUP(B581,名簿掲載情報!A:M,9))</f>
        <v/>
      </c>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8"/>
    </row>
    <row r="586" spans="2:38" ht="15" customHeight="1" x14ac:dyDescent="0.2">
      <c r="B586" s="138"/>
      <c r="C586" s="145"/>
      <c r="D586" s="146"/>
      <c r="E586" s="155"/>
      <c r="F586" s="156"/>
      <c r="G586" s="157"/>
      <c r="H586" s="129" t="s">
        <v>770</v>
      </c>
      <c r="I586" s="130"/>
      <c r="J586" s="130"/>
      <c r="K586" s="130"/>
      <c r="L586" s="130"/>
      <c r="M586" s="131" t="str">
        <f>IF(B581="","",VLOOKUP(B581,名簿掲載情報!A:M,10))</f>
        <v/>
      </c>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2"/>
      <c r="AL586" s="133"/>
    </row>
    <row r="587" spans="2:38" ht="30" customHeight="1" x14ac:dyDescent="0.2">
      <c r="B587" s="139"/>
      <c r="C587" s="125" t="s">
        <v>470</v>
      </c>
      <c r="D587" s="125"/>
      <c r="E587" s="125"/>
      <c r="F587" s="125"/>
      <c r="G587" s="125"/>
      <c r="H587" s="134" t="str">
        <f>IF(B581="","",VLOOKUP(B581,名簿掲載情報!A:M,13))</f>
        <v/>
      </c>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5"/>
      <c r="AL587" s="136"/>
    </row>
    <row r="588" spans="2:38" ht="30" customHeight="1" x14ac:dyDescent="0.2">
      <c r="B588" s="137"/>
      <c r="C588" s="121" t="s">
        <v>519</v>
      </c>
      <c r="D588" s="122"/>
      <c r="E588" s="122"/>
      <c r="F588" s="122"/>
      <c r="G588" s="123"/>
      <c r="H588" s="13"/>
      <c r="I588" s="13"/>
      <c r="J588" s="13"/>
      <c r="K588" s="13" t="s">
        <v>136</v>
      </c>
      <c r="L588" s="140" t="str">
        <f>IF(B588="","",VLOOKUP(B588,名簿掲載情報!A:M,4))</f>
        <v/>
      </c>
      <c r="M588" s="140"/>
      <c r="N588" s="140"/>
      <c r="O588" s="140"/>
      <c r="P588" s="140"/>
      <c r="Q588" s="14" t="s">
        <v>137</v>
      </c>
      <c r="R588" s="13"/>
      <c r="S588" s="13"/>
      <c r="T588" s="15"/>
      <c r="U588" s="16"/>
      <c r="V588" s="16"/>
      <c r="X588" s="16"/>
      <c r="Y588" s="16"/>
      <c r="Z588" s="16"/>
      <c r="AA588" s="16"/>
      <c r="AB588" s="16"/>
      <c r="AC588" s="16"/>
      <c r="AD588" s="16"/>
      <c r="AE588" s="16"/>
      <c r="AF588" s="16"/>
      <c r="AG588" s="16"/>
      <c r="AH588" s="16"/>
      <c r="AI588" s="16"/>
      <c r="AJ588" s="16"/>
      <c r="AK588" s="16"/>
      <c r="AL588" s="16"/>
    </row>
    <row r="589" spans="2:38" ht="30" customHeight="1" x14ac:dyDescent="0.2">
      <c r="B589" s="138"/>
      <c r="C589" s="121" t="s">
        <v>61</v>
      </c>
      <c r="D589" s="122"/>
      <c r="E589" s="122"/>
      <c r="F589" s="122"/>
      <c r="G589" s="123"/>
      <c r="H589" s="124" t="str">
        <f>IF(B588="","",VLOOKUP(B588,名簿掲載情報!A:M,5))</f>
        <v/>
      </c>
      <c r="I589" s="124"/>
      <c r="J589" s="124"/>
      <c r="K589" s="124"/>
      <c r="L589" s="124"/>
      <c r="M589" s="124"/>
      <c r="N589" s="124"/>
      <c r="O589" s="124"/>
      <c r="P589" s="124"/>
      <c r="Q589" s="124"/>
      <c r="R589" s="124"/>
      <c r="S589" s="124"/>
      <c r="T589" s="124"/>
      <c r="U589" s="125" t="s">
        <v>64</v>
      </c>
      <c r="V589" s="125"/>
      <c r="W589" s="125"/>
      <c r="X589" s="125"/>
      <c r="Y589" s="125"/>
      <c r="Z589" s="124" t="str">
        <f>IF(B588="","",CONCATENATE(VLOOKUP(B588,名簿掲載情報!A:M,11),"　",VLOOKUP(B588,名簿掲載情報!A:M,12)))</f>
        <v/>
      </c>
      <c r="AA589" s="124"/>
      <c r="AB589" s="124"/>
      <c r="AC589" s="124"/>
      <c r="AD589" s="124"/>
      <c r="AE589" s="124"/>
      <c r="AF589" s="124"/>
      <c r="AG589" s="124"/>
      <c r="AH589" s="124"/>
      <c r="AI589" s="124"/>
      <c r="AJ589" s="124"/>
      <c r="AK589" s="124"/>
      <c r="AL589" s="124"/>
    </row>
    <row r="590" spans="2:38" ht="30" customHeight="1" x14ac:dyDescent="0.2">
      <c r="B590" s="138"/>
      <c r="C590" s="141" t="s">
        <v>764</v>
      </c>
      <c r="D590" s="142"/>
      <c r="E590" s="125" t="s">
        <v>765</v>
      </c>
      <c r="F590" s="125"/>
      <c r="G590" s="125"/>
      <c r="H590" s="148" t="str">
        <f>IF(B588="","",VLOOKUP(B588,名簿掲載情報!A:M,6))</f>
        <v/>
      </c>
      <c r="I590" s="148"/>
      <c r="J590" s="148"/>
      <c r="K590" s="148"/>
      <c r="L590" s="148"/>
      <c r="M590" s="148"/>
      <c r="N590" s="148"/>
      <c r="O590" s="148"/>
      <c r="P590" s="148"/>
      <c r="Q590" s="148"/>
      <c r="R590" s="148"/>
      <c r="S590" s="148"/>
      <c r="T590" s="148"/>
      <c r="U590" s="125" t="s">
        <v>766</v>
      </c>
      <c r="V590" s="125"/>
      <c r="W590" s="125"/>
      <c r="X590" s="125"/>
      <c r="Y590" s="125"/>
      <c r="Z590" s="134" t="str">
        <f>IF(B588="","",VLOOKUP(B588,名簿掲載情報!A:M,7))</f>
        <v/>
      </c>
      <c r="AA590" s="135"/>
      <c r="AB590" s="135"/>
      <c r="AC590" s="135"/>
      <c r="AD590" s="135"/>
      <c r="AE590" s="135"/>
      <c r="AF590" s="135"/>
      <c r="AG590" s="135"/>
      <c r="AH590" s="135"/>
      <c r="AI590" s="135"/>
      <c r="AJ590" s="135"/>
      <c r="AK590" s="135"/>
      <c r="AL590" s="136"/>
    </row>
    <row r="591" spans="2:38" ht="15" customHeight="1" x14ac:dyDescent="0.2">
      <c r="B591" s="138"/>
      <c r="C591" s="143"/>
      <c r="D591" s="144"/>
      <c r="E591" s="149" t="s">
        <v>767</v>
      </c>
      <c r="F591" s="150"/>
      <c r="G591" s="151"/>
      <c r="H591" s="158" t="s">
        <v>768</v>
      </c>
      <c r="I591" s="159"/>
      <c r="J591" s="159"/>
      <c r="K591" s="159"/>
      <c r="L591" s="160"/>
      <c r="M591" s="161" t="str">
        <f>IF(B588="","",VLOOKUP(B588,名簿掲載情報!A:M,8))</f>
        <v/>
      </c>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3"/>
    </row>
    <row r="592" spans="2:38" ht="15" customHeight="1" x14ac:dyDescent="0.2">
      <c r="B592" s="138"/>
      <c r="C592" s="143"/>
      <c r="D592" s="144"/>
      <c r="E592" s="152"/>
      <c r="F592" s="153"/>
      <c r="G592" s="154"/>
      <c r="H592" s="164" t="s">
        <v>769</v>
      </c>
      <c r="I592" s="165"/>
      <c r="J592" s="165"/>
      <c r="K592" s="165"/>
      <c r="L592" s="166"/>
      <c r="M592" s="126" t="str">
        <f>IF(B588="","",VLOOKUP(B588,名簿掲載情報!A:M,9))</f>
        <v/>
      </c>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8"/>
    </row>
    <row r="593" spans="2:38" ht="15" customHeight="1" x14ac:dyDescent="0.2">
      <c r="B593" s="138"/>
      <c r="C593" s="145"/>
      <c r="D593" s="146"/>
      <c r="E593" s="155"/>
      <c r="F593" s="156"/>
      <c r="G593" s="157"/>
      <c r="H593" s="129" t="s">
        <v>770</v>
      </c>
      <c r="I593" s="130"/>
      <c r="J593" s="130"/>
      <c r="K593" s="130"/>
      <c r="L593" s="130"/>
      <c r="M593" s="131" t="str">
        <f>IF(B588="","",VLOOKUP(B588,名簿掲載情報!A:M,10))</f>
        <v/>
      </c>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2"/>
      <c r="AL593" s="133"/>
    </row>
    <row r="594" spans="2:38" ht="30" customHeight="1" x14ac:dyDescent="0.2">
      <c r="B594" s="139"/>
      <c r="C594" s="125" t="s">
        <v>470</v>
      </c>
      <c r="D594" s="125"/>
      <c r="E594" s="125"/>
      <c r="F594" s="125"/>
      <c r="G594" s="125"/>
      <c r="H594" s="134" t="str">
        <f>IF(B588="","",VLOOKUP(B588,名簿掲載情報!A:M,13))</f>
        <v/>
      </c>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5"/>
      <c r="AL594" s="136"/>
    </row>
    <row r="595" spans="2:38" ht="30" customHeight="1" x14ac:dyDescent="0.2">
      <c r="B595" s="137"/>
      <c r="C595" s="121" t="s">
        <v>519</v>
      </c>
      <c r="D595" s="122"/>
      <c r="E595" s="122"/>
      <c r="F595" s="122"/>
      <c r="G595" s="123"/>
      <c r="H595" s="13"/>
      <c r="I595" s="13"/>
      <c r="J595" s="13"/>
      <c r="K595" s="13" t="s">
        <v>136</v>
      </c>
      <c r="L595" s="140" t="str">
        <f>IF(B595="","",VLOOKUP(B595,名簿掲載情報!A:M,4))</f>
        <v/>
      </c>
      <c r="M595" s="140"/>
      <c r="N595" s="140"/>
      <c r="O595" s="140"/>
      <c r="P595" s="140"/>
      <c r="Q595" s="14" t="s">
        <v>137</v>
      </c>
      <c r="R595" s="13"/>
      <c r="S595" s="13"/>
      <c r="T595" s="15"/>
      <c r="U595" s="16"/>
      <c r="V595" s="16"/>
      <c r="X595" s="16"/>
      <c r="Y595" s="16"/>
      <c r="Z595" s="16"/>
      <c r="AA595" s="16"/>
      <c r="AB595" s="16"/>
      <c r="AC595" s="16"/>
      <c r="AD595" s="16"/>
      <c r="AE595" s="16"/>
      <c r="AF595" s="16"/>
      <c r="AG595" s="16"/>
      <c r="AH595" s="16"/>
      <c r="AI595" s="16"/>
      <c r="AJ595" s="16"/>
      <c r="AK595" s="16"/>
      <c r="AL595" s="16"/>
    </row>
    <row r="596" spans="2:38" ht="30" customHeight="1" x14ac:dyDescent="0.2">
      <c r="B596" s="138"/>
      <c r="C596" s="121" t="s">
        <v>61</v>
      </c>
      <c r="D596" s="122"/>
      <c r="E596" s="122"/>
      <c r="F596" s="122"/>
      <c r="G596" s="123"/>
      <c r="H596" s="124" t="str">
        <f>IF(B595="","",VLOOKUP(B595,名簿掲載情報!A:M,5))</f>
        <v/>
      </c>
      <c r="I596" s="124"/>
      <c r="J596" s="124"/>
      <c r="K596" s="124"/>
      <c r="L596" s="124"/>
      <c r="M596" s="124"/>
      <c r="N596" s="124"/>
      <c r="O596" s="124"/>
      <c r="P596" s="124"/>
      <c r="Q596" s="124"/>
      <c r="R596" s="124"/>
      <c r="S596" s="124"/>
      <c r="T596" s="124"/>
      <c r="U596" s="125" t="s">
        <v>64</v>
      </c>
      <c r="V596" s="125"/>
      <c r="W596" s="125"/>
      <c r="X596" s="125"/>
      <c r="Y596" s="125"/>
      <c r="Z596" s="124" t="str">
        <f>IF(B595="","",CONCATENATE(VLOOKUP(B595,名簿掲載情報!A:M,11),"　",VLOOKUP(B595,名簿掲載情報!A:M,12)))</f>
        <v/>
      </c>
      <c r="AA596" s="124"/>
      <c r="AB596" s="124"/>
      <c r="AC596" s="124"/>
      <c r="AD596" s="124"/>
      <c r="AE596" s="124"/>
      <c r="AF596" s="124"/>
      <c r="AG596" s="124"/>
      <c r="AH596" s="124"/>
      <c r="AI596" s="124"/>
      <c r="AJ596" s="124"/>
      <c r="AK596" s="124"/>
      <c r="AL596" s="124"/>
    </row>
    <row r="597" spans="2:38" ht="30" customHeight="1" x14ac:dyDescent="0.2">
      <c r="B597" s="138"/>
      <c r="C597" s="141" t="s">
        <v>764</v>
      </c>
      <c r="D597" s="142"/>
      <c r="E597" s="125" t="s">
        <v>765</v>
      </c>
      <c r="F597" s="125"/>
      <c r="G597" s="125"/>
      <c r="H597" s="148" t="str">
        <f>IF(B595="","",VLOOKUP(B595,名簿掲載情報!A:M,6))</f>
        <v/>
      </c>
      <c r="I597" s="148"/>
      <c r="J597" s="148"/>
      <c r="K597" s="148"/>
      <c r="L597" s="148"/>
      <c r="M597" s="148"/>
      <c r="N597" s="148"/>
      <c r="O597" s="148"/>
      <c r="P597" s="148"/>
      <c r="Q597" s="148"/>
      <c r="R597" s="148"/>
      <c r="S597" s="148"/>
      <c r="T597" s="148"/>
      <c r="U597" s="125" t="s">
        <v>766</v>
      </c>
      <c r="V597" s="125"/>
      <c r="W597" s="125"/>
      <c r="X597" s="125"/>
      <c r="Y597" s="125"/>
      <c r="Z597" s="134" t="str">
        <f>IF(B595="","",VLOOKUP(B595,名簿掲載情報!A:M,7))</f>
        <v/>
      </c>
      <c r="AA597" s="135"/>
      <c r="AB597" s="135"/>
      <c r="AC597" s="135"/>
      <c r="AD597" s="135"/>
      <c r="AE597" s="135"/>
      <c r="AF597" s="135"/>
      <c r="AG597" s="135"/>
      <c r="AH597" s="135"/>
      <c r="AI597" s="135"/>
      <c r="AJ597" s="135"/>
      <c r="AK597" s="135"/>
      <c r="AL597" s="136"/>
    </row>
    <row r="598" spans="2:38" ht="15" customHeight="1" x14ac:dyDescent="0.2">
      <c r="B598" s="138"/>
      <c r="C598" s="143"/>
      <c r="D598" s="144"/>
      <c r="E598" s="149" t="s">
        <v>767</v>
      </c>
      <c r="F598" s="150"/>
      <c r="G598" s="151"/>
      <c r="H598" s="158" t="s">
        <v>768</v>
      </c>
      <c r="I598" s="159"/>
      <c r="J598" s="159"/>
      <c r="K598" s="159"/>
      <c r="L598" s="160"/>
      <c r="M598" s="161" t="str">
        <f>IF(B595="","",VLOOKUP(B595,名簿掲載情報!A:M,8))</f>
        <v/>
      </c>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3"/>
    </row>
    <row r="599" spans="2:38" ht="15" customHeight="1" x14ac:dyDescent="0.2">
      <c r="B599" s="138"/>
      <c r="C599" s="143"/>
      <c r="D599" s="144"/>
      <c r="E599" s="152"/>
      <c r="F599" s="153"/>
      <c r="G599" s="154"/>
      <c r="H599" s="164" t="s">
        <v>769</v>
      </c>
      <c r="I599" s="165"/>
      <c r="J599" s="165"/>
      <c r="K599" s="165"/>
      <c r="L599" s="166"/>
      <c r="M599" s="126" t="str">
        <f>IF(B595="","",VLOOKUP(B595,名簿掲載情報!A:M,9))</f>
        <v/>
      </c>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8"/>
    </row>
    <row r="600" spans="2:38" ht="15" customHeight="1" x14ac:dyDescent="0.2">
      <c r="B600" s="138"/>
      <c r="C600" s="145"/>
      <c r="D600" s="146"/>
      <c r="E600" s="155"/>
      <c r="F600" s="156"/>
      <c r="G600" s="157"/>
      <c r="H600" s="129" t="s">
        <v>770</v>
      </c>
      <c r="I600" s="130"/>
      <c r="J600" s="130"/>
      <c r="K600" s="130"/>
      <c r="L600" s="130"/>
      <c r="M600" s="131" t="str">
        <f>IF(B595="","",VLOOKUP(B595,名簿掲載情報!A:M,10))</f>
        <v/>
      </c>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2"/>
      <c r="AL600" s="133"/>
    </row>
    <row r="601" spans="2:38" ht="30" customHeight="1" x14ac:dyDescent="0.2">
      <c r="B601" s="139"/>
      <c r="C601" s="125" t="s">
        <v>470</v>
      </c>
      <c r="D601" s="125"/>
      <c r="E601" s="125"/>
      <c r="F601" s="125"/>
      <c r="G601" s="125"/>
      <c r="H601" s="134" t="str">
        <f>IF(B595="","",VLOOKUP(B595,名簿掲載情報!A:M,13))</f>
        <v/>
      </c>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5"/>
      <c r="AL601" s="136"/>
    </row>
    <row r="602" spans="2:38" ht="30" customHeight="1" x14ac:dyDescent="0.2">
      <c r="B602" s="137"/>
      <c r="C602" s="121" t="s">
        <v>519</v>
      </c>
      <c r="D602" s="122"/>
      <c r="E602" s="122"/>
      <c r="F602" s="122"/>
      <c r="G602" s="123"/>
      <c r="H602" s="13"/>
      <c r="I602" s="13"/>
      <c r="J602" s="13"/>
      <c r="K602" s="13" t="s">
        <v>136</v>
      </c>
      <c r="L602" s="140" t="str">
        <f>IF(B602="","",VLOOKUP(B602,名簿掲載情報!A:M,4))</f>
        <v/>
      </c>
      <c r="M602" s="140"/>
      <c r="N602" s="140"/>
      <c r="O602" s="140"/>
      <c r="P602" s="140"/>
      <c r="Q602" s="14" t="s">
        <v>137</v>
      </c>
      <c r="R602" s="13"/>
      <c r="S602" s="13"/>
      <c r="T602" s="15"/>
      <c r="U602" s="16"/>
      <c r="V602" s="16"/>
      <c r="X602" s="16"/>
      <c r="Y602" s="16"/>
      <c r="Z602" s="16"/>
      <c r="AA602" s="16"/>
      <c r="AB602" s="16"/>
      <c r="AC602" s="16"/>
      <c r="AD602" s="16"/>
      <c r="AE602" s="16"/>
      <c r="AF602" s="16"/>
      <c r="AG602" s="16"/>
      <c r="AH602" s="16"/>
      <c r="AI602" s="16"/>
      <c r="AJ602" s="16"/>
      <c r="AK602" s="16"/>
      <c r="AL602" s="16"/>
    </row>
    <row r="603" spans="2:38" ht="30" customHeight="1" x14ac:dyDescent="0.2">
      <c r="B603" s="138"/>
      <c r="C603" s="121" t="s">
        <v>61</v>
      </c>
      <c r="D603" s="122"/>
      <c r="E603" s="122"/>
      <c r="F603" s="122"/>
      <c r="G603" s="123"/>
      <c r="H603" s="124" t="str">
        <f>IF(B602="","",VLOOKUP(B602,名簿掲載情報!A:M,5))</f>
        <v/>
      </c>
      <c r="I603" s="124"/>
      <c r="J603" s="124"/>
      <c r="K603" s="124"/>
      <c r="L603" s="124"/>
      <c r="M603" s="124"/>
      <c r="N603" s="124"/>
      <c r="O603" s="124"/>
      <c r="P603" s="124"/>
      <c r="Q603" s="124"/>
      <c r="R603" s="124"/>
      <c r="S603" s="124"/>
      <c r="T603" s="124"/>
      <c r="U603" s="125" t="s">
        <v>64</v>
      </c>
      <c r="V603" s="125"/>
      <c r="W603" s="125"/>
      <c r="X603" s="125"/>
      <c r="Y603" s="125"/>
      <c r="Z603" s="124" t="str">
        <f>IF(B602="","",CONCATENATE(VLOOKUP(B602,名簿掲載情報!A:M,11),"　",VLOOKUP(B602,名簿掲載情報!A:M,12)))</f>
        <v/>
      </c>
      <c r="AA603" s="124"/>
      <c r="AB603" s="124"/>
      <c r="AC603" s="124"/>
      <c r="AD603" s="124"/>
      <c r="AE603" s="124"/>
      <c r="AF603" s="124"/>
      <c r="AG603" s="124"/>
      <c r="AH603" s="124"/>
      <c r="AI603" s="124"/>
      <c r="AJ603" s="124"/>
      <c r="AK603" s="124"/>
      <c r="AL603" s="124"/>
    </row>
    <row r="604" spans="2:38" ht="30" customHeight="1" x14ac:dyDescent="0.2">
      <c r="B604" s="138"/>
      <c r="C604" s="141" t="s">
        <v>764</v>
      </c>
      <c r="D604" s="142"/>
      <c r="E604" s="125" t="s">
        <v>765</v>
      </c>
      <c r="F604" s="125"/>
      <c r="G604" s="125"/>
      <c r="H604" s="148" t="str">
        <f>IF(B602="","",VLOOKUP(B602,名簿掲載情報!A:M,6))</f>
        <v/>
      </c>
      <c r="I604" s="148"/>
      <c r="J604" s="148"/>
      <c r="K604" s="148"/>
      <c r="L604" s="148"/>
      <c r="M604" s="148"/>
      <c r="N604" s="148"/>
      <c r="O604" s="148"/>
      <c r="P604" s="148"/>
      <c r="Q604" s="148"/>
      <c r="R604" s="148"/>
      <c r="S604" s="148"/>
      <c r="T604" s="148"/>
      <c r="U604" s="125" t="s">
        <v>766</v>
      </c>
      <c r="V604" s="125"/>
      <c r="W604" s="125"/>
      <c r="X604" s="125"/>
      <c r="Y604" s="125"/>
      <c r="Z604" s="134" t="str">
        <f>IF(B602="","",VLOOKUP(B602,名簿掲載情報!A:M,7))</f>
        <v/>
      </c>
      <c r="AA604" s="135"/>
      <c r="AB604" s="135"/>
      <c r="AC604" s="135"/>
      <c r="AD604" s="135"/>
      <c r="AE604" s="135"/>
      <c r="AF604" s="135"/>
      <c r="AG604" s="135"/>
      <c r="AH604" s="135"/>
      <c r="AI604" s="135"/>
      <c r="AJ604" s="135"/>
      <c r="AK604" s="135"/>
      <c r="AL604" s="136"/>
    </row>
    <row r="605" spans="2:38" ht="15" customHeight="1" x14ac:dyDescent="0.2">
      <c r="B605" s="138"/>
      <c r="C605" s="143"/>
      <c r="D605" s="144"/>
      <c r="E605" s="149" t="s">
        <v>767</v>
      </c>
      <c r="F605" s="150"/>
      <c r="G605" s="151"/>
      <c r="H605" s="158" t="s">
        <v>768</v>
      </c>
      <c r="I605" s="159"/>
      <c r="J605" s="159"/>
      <c r="K605" s="159"/>
      <c r="L605" s="160"/>
      <c r="M605" s="161" t="str">
        <f>IF(B602="","",VLOOKUP(B602,名簿掲載情報!A:M,8))</f>
        <v/>
      </c>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3"/>
    </row>
    <row r="606" spans="2:38" ht="15" customHeight="1" x14ac:dyDescent="0.2">
      <c r="B606" s="138"/>
      <c r="C606" s="143"/>
      <c r="D606" s="144"/>
      <c r="E606" s="152"/>
      <c r="F606" s="153"/>
      <c r="G606" s="154"/>
      <c r="H606" s="164" t="s">
        <v>769</v>
      </c>
      <c r="I606" s="165"/>
      <c r="J606" s="165"/>
      <c r="K606" s="165"/>
      <c r="L606" s="166"/>
      <c r="M606" s="126" t="str">
        <f>IF(B602="","",VLOOKUP(B602,名簿掲載情報!A:M,9))</f>
        <v/>
      </c>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8"/>
    </row>
    <row r="607" spans="2:38" ht="15" customHeight="1" x14ac:dyDescent="0.2">
      <c r="B607" s="138"/>
      <c r="C607" s="145"/>
      <c r="D607" s="146"/>
      <c r="E607" s="155"/>
      <c r="F607" s="156"/>
      <c r="G607" s="157"/>
      <c r="H607" s="129" t="s">
        <v>770</v>
      </c>
      <c r="I607" s="130"/>
      <c r="J607" s="130"/>
      <c r="K607" s="130"/>
      <c r="L607" s="130"/>
      <c r="M607" s="131" t="str">
        <f>IF(B602="","",VLOOKUP(B602,名簿掲載情報!A:M,10))</f>
        <v/>
      </c>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2"/>
      <c r="AL607" s="133"/>
    </row>
    <row r="608" spans="2:38" ht="30" customHeight="1" x14ac:dyDescent="0.2">
      <c r="B608" s="139"/>
      <c r="C608" s="125" t="s">
        <v>470</v>
      </c>
      <c r="D608" s="125"/>
      <c r="E608" s="125"/>
      <c r="F608" s="125"/>
      <c r="G608" s="125"/>
      <c r="H608" s="134" t="str">
        <f>IF(B602="","",VLOOKUP(B602,名簿掲載情報!A:M,13))</f>
        <v/>
      </c>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5"/>
      <c r="AL608" s="136"/>
    </row>
    <row r="609" spans="2:38" ht="30" customHeight="1" x14ac:dyDescent="0.2">
      <c r="B609" s="137"/>
      <c r="C609" s="121" t="s">
        <v>519</v>
      </c>
      <c r="D609" s="122"/>
      <c r="E609" s="122"/>
      <c r="F609" s="122"/>
      <c r="G609" s="123"/>
      <c r="H609" s="13"/>
      <c r="I609" s="13"/>
      <c r="J609" s="13"/>
      <c r="K609" s="13" t="s">
        <v>136</v>
      </c>
      <c r="L609" s="140" t="str">
        <f>IF(B609="","",VLOOKUP(B609,名簿掲載情報!A:M,4))</f>
        <v/>
      </c>
      <c r="M609" s="140"/>
      <c r="N609" s="140"/>
      <c r="O609" s="140"/>
      <c r="P609" s="140"/>
      <c r="Q609" s="14" t="s">
        <v>137</v>
      </c>
      <c r="R609" s="13"/>
      <c r="S609" s="13"/>
      <c r="T609" s="15"/>
      <c r="U609" s="16"/>
      <c r="V609" s="16"/>
      <c r="X609" s="16"/>
      <c r="Y609" s="16"/>
      <c r="Z609" s="16"/>
      <c r="AA609" s="16"/>
      <c r="AB609" s="16"/>
      <c r="AC609" s="16"/>
      <c r="AD609" s="16"/>
      <c r="AE609" s="16"/>
      <c r="AF609" s="16"/>
      <c r="AG609" s="16"/>
      <c r="AH609" s="16"/>
      <c r="AI609" s="16"/>
      <c r="AJ609" s="16"/>
      <c r="AK609" s="16"/>
      <c r="AL609" s="16"/>
    </row>
    <row r="610" spans="2:38" ht="30" customHeight="1" x14ac:dyDescent="0.2">
      <c r="B610" s="138"/>
      <c r="C610" s="121" t="s">
        <v>61</v>
      </c>
      <c r="D610" s="122"/>
      <c r="E610" s="122"/>
      <c r="F610" s="122"/>
      <c r="G610" s="123"/>
      <c r="H610" s="124" t="str">
        <f>IF(B609="","",VLOOKUP(B609,名簿掲載情報!A:M,5))</f>
        <v/>
      </c>
      <c r="I610" s="124"/>
      <c r="J610" s="124"/>
      <c r="K610" s="124"/>
      <c r="L610" s="124"/>
      <c r="M610" s="124"/>
      <c r="N610" s="124"/>
      <c r="O610" s="124"/>
      <c r="P610" s="124"/>
      <c r="Q610" s="124"/>
      <c r="R610" s="124"/>
      <c r="S610" s="124"/>
      <c r="T610" s="124"/>
      <c r="U610" s="125" t="s">
        <v>64</v>
      </c>
      <c r="V610" s="125"/>
      <c r="W610" s="125"/>
      <c r="X610" s="125"/>
      <c r="Y610" s="125"/>
      <c r="Z610" s="124" t="str">
        <f>IF(B609="","",CONCATENATE(VLOOKUP(B609,名簿掲載情報!A:M,11),"　",VLOOKUP(B609,名簿掲載情報!A:M,12)))</f>
        <v/>
      </c>
      <c r="AA610" s="124"/>
      <c r="AB610" s="124"/>
      <c r="AC610" s="124"/>
      <c r="AD610" s="124"/>
      <c r="AE610" s="124"/>
      <c r="AF610" s="124"/>
      <c r="AG610" s="124"/>
      <c r="AH610" s="124"/>
      <c r="AI610" s="124"/>
      <c r="AJ610" s="124"/>
      <c r="AK610" s="124"/>
      <c r="AL610" s="124"/>
    </row>
    <row r="611" spans="2:38" ht="30" customHeight="1" x14ac:dyDescent="0.2">
      <c r="B611" s="138"/>
      <c r="C611" s="141" t="s">
        <v>764</v>
      </c>
      <c r="D611" s="142"/>
      <c r="E611" s="125" t="s">
        <v>765</v>
      </c>
      <c r="F611" s="125"/>
      <c r="G611" s="125"/>
      <c r="H611" s="148" t="str">
        <f>IF(B609="","",VLOOKUP(B609,名簿掲載情報!A:M,6))</f>
        <v/>
      </c>
      <c r="I611" s="148"/>
      <c r="J611" s="148"/>
      <c r="K611" s="148"/>
      <c r="L611" s="148"/>
      <c r="M611" s="148"/>
      <c r="N611" s="148"/>
      <c r="O611" s="148"/>
      <c r="P611" s="148"/>
      <c r="Q611" s="148"/>
      <c r="R611" s="148"/>
      <c r="S611" s="148"/>
      <c r="T611" s="148"/>
      <c r="U611" s="125" t="s">
        <v>766</v>
      </c>
      <c r="V611" s="125"/>
      <c r="W611" s="125"/>
      <c r="X611" s="125"/>
      <c r="Y611" s="125"/>
      <c r="Z611" s="134" t="str">
        <f>IF(B609="","",VLOOKUP(B609,名簿掲載情報!A:M,7))</f>
        <v/>
      </c>
      <c r="AA611" s="135"/>
      <c r="AB611" s="135"/>
      <c r="AC611" s="135"/>
      <c r="AD611" s="135"/>
      <c r="AE611" s="135"/>
      <c r="AF611" s="135"/>
      <c r="AG611" s="135"/>
      <c r="AH611" s="135"/>
      <c r="AI611" s="135"/>
      <c r="AJ611" s="135"/>
      <c r="AK611" s="135"/>
      <c r="AL611" s="136"/>
    </row>
    <row r="612" spans="2:38" ht="15" customHeight="1" x14ac:dyDescent="0.2">
      <c r="B612" s="138"/>
      <c r="C612" s="143"/>
      <c r="D612" s="144"/>
      <c r="E612" s="149" t="s">
        <v>767</v>
      </c>
      <c r="F612" s="150"/>
      <c r="G612" s="151"/>
      <c r="H612" s="158" t="s">
        <v>768</v>
      </c>
      <c r="I612" s="159"/>
      <c r="J612" s="159"/>
      <c r="K612" s="159"/>
      <c r="L612" s="160"/>
      <c r="M612" s="161" t="str">
        <f>IF(B609="","",VLOOKUP(B609,名簿掲載情報!A:M,8))</f>
        <v/>
      </c>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3"/>
    </row>
    <row r="613" spans="2:38" ht="15" customHeight="1" x14ac:dyDescent="0.2">
      <c r="B613" s="138"/>
      <c r="C613" s="143"/>
      <c r="D613" s="144"/>
      <c r="E613" s="152"/>
      <c r="F613" s="153"/>
      <c r="G613" s="154"/>
      <c r="H613" s="164" t="s">
        <v>769</v>
      </c>
      <c r="I613" s="165"/>
      <c r="J613" s="165"/>
      <c r="K613" s="165"/>
      <c r="L613" s="166"/>
      <c r="M613" s="126" t="str">
        <f>IF(B609="","",VLOOKUP(B609,名簿掲載情報!A:M,9))</f>
        <v/>
      </c>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8"/>
    </row>
    <row r="614" spans="2:38" ht="15" customHeight="1" x14ac:dyDescent="0.2">
      <c r="B614" s="138"/>
      <c r="C614" s="145"/>
      <c r="D614" s="146"/>
      <c r="E614" s="155"/>
      <c r="F614" s="156"/>
      <c r="G614" s="157"/>
      <c r="H614" s="129" t="s">
        <v>770</v>
      </c>
      <c r="I614" s="130"/>
      <c r="J614" s="130"/>
      <c r="K614" s="130"/>
      <c r="L614" s="130"/>
      <c r="M614" s="131" t="str">
        <f>IF(B609="","",VLOOKUP(B609,名簿掲載情報!A:M,10))</f>
        <v/>
      </c>
      <c r="N614" s="132"/>
      <c r="O614" s="132"/>
      <c r="P614" s="132"/>
      <c r="Q614" s="132"/>
      <c r="R614" s="132"/>
      <c r="S614" s="132"/>
      <c r="T614" s="132"/>
      <c r="U614" s="132"/>
      <c r="V614" s="132"/>
      <c r="W614" s="132"/>
      <c r="X614" s="132"/>
      <c r="Y614" s="132"/>
      <c r="Z614" s="132"/>
      <c r="AA614" s="132"/>
      <c r="AB614" s="132"/>
      <c r="AC614" s="132"/>
      <c r="AD614" s="132"/>
      <c r="AE614" s="132"/>
      <c r="AF614" s="132"/>
      <c r="AG614" s="132"/>
      <c r="AH614" s="132"/>
      <c r="AI614" s="132"/>
      <c r="AJ614" s="132"/>
      <c r="AK614" s="132"/>
      <c r="AL614" s="133"/>
    </row>
    <row r="615" spans="2:38" ht="30" customHeight="1" x14ac:dyDescent="0.2">
      <c r="B615" s="139"/>
      <c r="C615" s="125" t="s">
        <v>470</v>
      </c>
      <c r="D615" s="125"/>
      <c r="E615" s="125"/>
      <c r="F615" s="125"/>
      <c r="G615" s="125"/>
      <c r="H615" s="134" t="str">
        <f>IF(B609="","",VLOOKUP(B609,名簿掲載情報!A:M,13))</f>
        <v/>
      </c>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5"/>
      <c r="AL615" s="136"/>
    </row>
    <row r="616" spans="2:38" ht="30" customHeight="1" x14ac:dyDescent="0.2">
      <c r="B616" s="137"/>
      <c r="C616" s="121" t="s">
        <v>519</v>
      </c>
      <c r="D616" s="122"/>
      <c r="E616" s="122"/>
      <c r="F616" s="122"/>
      <c r="G616" s="123"/>
      <c r="H616" s="13"/>
      <c r="I616" s="13"/>
      <c r="J616" s="13"/>
      <c r="K616" s="13" t="s">
        <v>136</v>
      </c>
      <c r="L616" s="140" t="str">
        <f>IF(B616="","",VLOOKUP(B616,名簿掲載情報!A:M,4))</f>
        <v/>
      </c>
      <c r="M616" s="140"/>
      <c r="N616" s="140"/>
      <c r="O616" s="140"/>
      <c r="P616" s="140"/>
      <c r="Q616" s="14" t="s">
        <v>137</v>
      </c>
      <c r="R616" s="13"/>
      <c r="S616" s="13"/>
      <c r="T616" s="15"/>
      <c r="U616" s="16"/>
      <c r="V616" s="16"/>
      <c r="X616" s="16"/>
      <c r="Y616" s="16"/>
      <c r="Z616" s="16"/>
      <c r="AA616" s="16"/>
      <c r="AB616" s="16"/>
      <c r="AC616" s="16"/>
      <c r="AD616" s="16"/>
      <c r="AE616" s="16"/>
      <c r="AF616" s="16"/>
      <c r="AG616" s="16"/>
      <c r="AH616" s="16"/>
      <c r="AI616" s="16"/>
      <c r="AJ616" s="16"/>
      <c r="AK616" s="16"/>
      <c r="AL616" s="16"/>
    </row>
    <row r="617" spans="2:38" ht="30" customHeight="1" x14ac:dyDescent="0.2">
      <c r="B617" s="138"/>
      <c r="C617" s="121" t="s">
        <v>61</v>
      </c>
      <c r="D617" s="122"/>
      <c r="E617" s="122"/>
      <c r="F617" s="122"/>
      <c r="G617" s="123"/>
      <c r="H617" s="124" t="str">
        <f>IF(B616="","",VLOOKUP(B616,名簿掲載情報!A:M,5))</f>
        <v/>
      </c>
      <c r="I617" s="124"/>
      <c r="J617" s="124"/>
      <c r="K617" s="124"/>
      <c r="L617" s="124"/>
      <c r="M617" s="124"/>
      <c r="N617" s="124"/>
      <c r="O617" s="124"/>
      <c r="P617" s="124"/>
      <c r="Q617" s="124"/>
      <c r="R617" s="124"/>
      <c r="S617" s="124"/>
      <c r="T617" s="124"/>
      <c r="U617" s="125" t="s">
        <v>64</v>
      </c>
      <c r="V617" s="125"/>
      <c r="W617" s="125"/>
      <c r="X617" s="125"/>
      <c r="Y617" s="125"/>
      <c r="Z617" s="124" t="str">
        <f>IF(B616="","",CONCATENATE(VLOOKUP(B616,名簿掲載情報!A:M,11),"　",VLOOKUP(B616,名簿掲載情報!A:M,12)))</f>
        <v/>
      </c>
      <c r="AA617" s="124"/>
      <c r="AB617" s="124"/>
      <c r="AC617" s="124"/>
      <c r="AD617" s="124"/>
      <c r="AE617" s="124"/>
      <c r="AF617" s="124"/>
      <c r="AG617" s="124"/>
      <c r="AH617" s="124"/>
      <c r="AI617" s="124"/>
      <c r="AJ617" s="124"/>
      <c r="AK617" s="124"/>
      <c r="AL617" s="124"/>
    </row>
    <row r="618" spans="2:38" ht="30" customHeight="1" x14ac:dyDescent="0.2">
      <c r="B618" s="138"/>
      <c r="C618" s="141" t="s">
        <v>764</v>
      </c>
      <c r="D618" s="142"/>
      <c r="E618" s="125" t="s">
        <v>765</v>
      </c>
      <c r="F618" s="125"/>
      <c r="G618" s="125"/>
      <c r="H618" s="148" t="str">
        <f>IF(B616="","",VLOOKUP(B616,名簿掲載情報!A:M,6))</f>
        <v/>
      </c>
      <c r="I618" s="148"/>
      <c r="J618" s="148"/>
      <c r="K618" s="148"/>
      <c r="L618" s="148"/>
      <c r="M618" s="148"/>
      <c r="N618" s="148"/>
      <c r="O618" s="148"/>
      <c r="P618" s="148"/>
      <c r="Q618" s="148"/>
      <c r="R618" s="148"/>
      <c r="S618" s="148"/>
      <c r="T618" s="148"/>
      <c r="U618" s="125" t="s">
        <v>766</v>
      </c>
      <c r="V618" s="125"/>
      <c r="W618" s="125"/>
      <c r="X618" s="125"/>
      <c r="Y618" s="125"/>
      <c r="Z618" s="134" t="str">
        <f>IF(B616="","",VLOOKUP(B616,名簿掲載情報!A:M,7))</f>
        <v/>
      </c>
      <c r="AA618" s="135"/>
      <c r="AB618" s="135"/>
      <c r="AC618" s="135"/>
      <c r="AD618" s="135"/>
      <c r="AE618" s="135"/>
      <c r="AF618" s="135"/>
      <c r="AG618" s="135"/>
      <c r="AH618" s="135"/>
      <c r="AI618" s="135"/>
      <c r="AJ618" s="135"/>
      <c r="AK618" s="135"/>
      <c r="AL618" s="136"/>
    </row>
    <row r="619" spans="2:38" ht="15" customHeight="1" x14ac:dyDescent="0.2">
      <c r="B619" s="138"/>
      <c r="C619" s="143"/>
      <c r="D619" s="144"/>
      <c r="E619" s="149" t="s">
        <v>767</v>
      </c>
      <c r="F619" s="150"/>
      <c r="G619" s="151"/>
      <c r="H619" s="158" t="s">
        <v>768</v>
      </c>
      <c r="I619" s="159"/>
      <c r="J619" s="159"/>
      <c r="K619" s="159"/>
      <c r="L619" s="160"/>
      <c r="M619" s="161" t="str">
        <f>IF(B616="","",VLOOKUP(B616,名簿掲載情報!A:M,8))</f>
        <v/>
      </c>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3"/>
    </row>
    <row r="620" spans="2:38" ht="15" customHeight="1" x14ac:dyDescent="0.2">
      <c r="B620" s="138"/>
      <c r="C620" s="143"/>
      <c r="D620" s="144"/>
      <c r="E620" s="152"/>
      <c r="F620" s="153"/>
      <c r="G620" s="154"/>
      <c r="H620" s="164" t="s">
        <v>769</v>
      </c>
      <c r="I620" s="165"/>
      <c r="J620" s="165"/>
      <c r="K620" s="165"/>
      <c r="L620" s="166"/>
      <c r="M620" s="126" t="str">
        <f>IF(B616="","",VLOOKUP(B616,名簿掲載情報!A:M,9))</f>
        <v/>
      </c>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8"/>
    </row>
    <row r="621" spans="2:38" ht="15" customHeight="1" x14ac:dyDescent="0.2">
      <c r="B621" s="138"/>
      <c r="C621" s="145"/>
      <c r="D621" s="146"/>
      <c r="E621" s="155"/>
      <c r="F621" s="156"/>
      <c r="G621" s="157"/>
      <c r="H621" s="129" t="s">
        <v>770</v>
      </c>
      <c r="I621" s="130"/>
      <c r="J621" s="130"/>
      <c r="K621" s="130"/>
      <c r="L621" s="130"/>
      <c r="M621" s="131" t="str">
        <f>IF(B616="","",VLOOKUP(B616,名簿掲載情報!A:M,10))</f>
        <v/>
      </c>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2"/>
      <c r="AK621" s="132"/>
      <c r="AL621" s="133"/>
    </row>
    <row r="622" spans="2:38" ht="30" customHeight="1" x14ac:dyDescent="0.2">
      <c r="B622" s="139"/>
      <c r="C622" s="125" t="s">
        <v>470</v>
      </c>
      <c r="D622" s="125"/>
      <c r="E622" s="125"/>
      <c r="F622" s="125"/>
      <c r="G622" s="125"/>
      <c r="H622" s="134" t="str">
        <f>IF(B616="","",VLOOKUP(B616,名簿掲載情報!A:M,13))</f>
        <v/>
      </c>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5"/>
      <c r="AL622" s="136"/>
    </row>
    <row r="623" spans="2:38" ht="30" customHeight="1" x14ac:dyDescent="0.2">
      <c r="B623" s="137"/>
      <c r="C623" s="121" t="s">
        <v>519</v>
      </c>
      <c r="D623" s="122"/>
      <c r="E623" s="122"/>
      <c r="F623" s="122"/>
      <c r="G623" s="123"/>
      <c r="H623" s="13"/>
      <c r="I623" s="13"/>
      <c r="J623" s="13"/>
      <c r="K623" s="13" t="s">
        <v>136</v>
      </c>
      <c r="L623" s="140" t="str">
        <f>IF(B623="","",VLOOKUP(B623,名簿掲載情報!A:M,4))</f>
        <v/>
      </c>
      <c r="M623" s="140"/>
      <c r="N623" s="140"/>
      <c r="O623" s="140"/>
      <c r="P623" s="140"/>
      <c r="Q623" s="14" t="s">
        <v>137</v>
      </c>
      <c r="R623" s="13"/>
      <c r="S623" s="13"/>
      <c r="T623" s="15"/>
      <c r="U623" s="16"/>
      <c r="V623" s="16"/>
      <c r="X623" s="16"/>
      <c r="Y623" s="16"/>
      <c r="Z623" s="16"/>
      <c r="AA623" s="16"/>
      <c r="AB623" s="16"/>
      <c r="AC623" s="16"/>
      <c r="AD623" s="16"/>
      <c r="AE623" s="16"/>
      <c r="AF623" s="16"/>
      <c r="AG623" s="16"/>
      <c r="AH623" s="16"/>
      <c r="AI623" s="16"/>
      <c r="AJ623" s="16"/>
      <c r="AK623" s="16"/>
      <c r="AL623" s="16"/>
    </row>
    <row r="624" spans="2:38" ht="30" customHeight="1" x14ac:dyDescent="0.2">
      <c r="B624" s="138"/>
      <c r="C624" s="121" t="s">
        <v>61</v>
      </c>
      <c r="D624" s="122"/>
      <c r="E624" s="122"/>
      <c r="F624" s="122"/>
      <c r="G624" s="123"/>
      <c r="H624" s="124" t="str">
        <f>IF(B623="","",VLOOKUP(B623,名簿掲載情報!A:M,5))</f>
        <v/>
      </c>
      <c r="I624" s="124"/>
      <c r="J624" s="124"/>
      <c r="K624" s="124"/>
      <c r="L624" s="124"/>
      <c r="M624" s="124"/>
      <c r="N624" s="124"/>
      <c r="O624" s="124"/>
      <c r="P624" s="124"/>
      <c r="Q624" s="124"/>
      <c r="R624" s="124"/>
      <c r="S624" s="124"/>
      <c r="T624" s="124"/>
      <c r="U624" s="125" t="s">
        <v>64</v>
      </c>
      <c r="V624" s="125"/>
      <c r="W624" s="125"/>
      <c r="X624" s="125"/>
      <c r="Y624" s="125"/>
      <c r="Z624" s="124" t="str">
        <f>IF(B623="","",CONCATENATE(VLOOKUP(B623,名簿掲載情報!A:M,11),"　",VLOOKUP(B623,名簿掲載情報!A:M,12)))</f>
        <v/>
      </c>
      <c r="AA624" s="124"/>
      <c r="AB624" s="124"/>
      <c r="AC624" s="124"/>
      <c r="AD624" s="124"/>
      <c r="AE624" s="124"/>
      <c r="AF624" s="124"/>
      <c r="AG624" s="124"/>
      <c r="AH624" s="124"/>
      <c r="AI624" s="124"/>
      <c r="AJ624" s="124"/>
      <c r="AK624" s="124"/>
      <c r="AL624" s="124"/>
    </row>
    <row r="625" spans="2:38" ht="30" customHeight="1" x14ac:dyDescent="0.2">
      <c r="B625" s="138"/>
      <c r="C625" s="141" t="s">
        <v>764</v>
      </c>
      <c r="D625" s="142"/>
      <c r="E625" s="125" t="s">
        <v>765</v>
      </c>
      <c r="F625" s="125"/>
      <c r="G625" s="125"/>
      <c r="H625" s="148" t="str">
        <f>IF(B623="","",VLOOKUP(B623,名簿掲載情報!A:M,6))</f>
        <v/>
      </c>
      <c r="I625" s="148"/>
      <c r="J625" s="148"/>
      <c r="K625" s="148"/>
      <c r="L625" s="148"/>
      <c r="M625" s="148"/>
      <c r="N625" s="148"/>
      <c r="O625" s="148"/>
      <c r="P625" s="148"/>
      <c r="Q625" s="148"/>
      <c r="R625" s="148"/>
      <c r="S625" s="148"/>
      <c r="T625" s="148"/>
      <c r="U625" s="125" t="s">
        <v>766</v>
      </c>
      <c r="V625" s="125"/>
      <c r="W625" s="125"/>
      <c r="X625" s="125"/>
      <c r="Y625" s="125"/>
      <c r="Z625" s="134" t="str">
        <f>IF(B623="","",VLOOKUP(B623,名簿掲載情報!A:M,7))</f>
        <v/>
      </c>
      <c r="AA625" s="135"/>
      <c r="AB625" s="135"/>
      <c r="AC625" s="135"/>
      <c r="AD625" s="135"/>
      <c r="AE625" s="135"/>
      <c r="AF625" s="135"/>
      <c r="AG625" s="135"/>
      <c r="AH625" s="135"/>
      <c r="AI625" s="135"/>
      <c r="AJ625" s="135"/>
      <c r="AK625" s="135"/>
      <c r="AL625" s="136"/>
    </row>
    <row r="626" spans="2:38" ht="15" customHeight="1" x14ac:dyDescent="0.2">
      <c r="B626" s="138"/>
      <c r="C626" s="143"/>
      <c r="D626" s="144"/>
      <c r="E626" s="149" t="s">
        <v>767</v>
      </c>
      <c r="F626" s="150"/>
      <c r="G626" s="151"/>
      <c r="H626" s="158" t="s">
        <v>768</v>
      </c>
      <c r="I626" s="159"/>
      <c r="J626" s="159"/>
      <c r="K626" s="159"/>
      <c r="L626" s="160"/>
      <c r="M626" s="161" t="str">
        <f>IF(B623="","",VLOOKUP(B623,名簿掲載情報!A:M,8))</f>
        <v/>
      </c>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3"/>
    </row>
    <row r="627" spans="2:38" ht="15" customHeight="1" x14ac:dyDescent="0.2">
      <c r="B627" s="138"/>
      <c r="C627" s="143"/>
      <c r="D627" s="144"/>
      <c r="E627" s="152"/>
      <c r="F627" s="153"/>
      <c r="G627" s="154"/>
      <c r="H627" s="164" t="s">
        <v>769</v>
      </c>
      <c r="I627" s="165"/>
      <c r="J627" s="165"/>
      <c r="K627" s="165"/>
      <c r="L627" s="166"/>
      <c r="M627" s="126" t="str">
        <f>IF(B623="","",VLOOKUP(B623,名簿掲載情報!A:M,9))</f>
        <v/>
      </c>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8"/>
    </row>
    <row r="628" spans="2:38" ht="15" customHeight="1" x14ac:dyDescent="0.2">
      <c r="B628" s="138"/>
      <c r="C628" s="145"/>
      <c r="D628" s="146"/>
      <c r="E628" s="155"/>
      <c r="F628" s="156"/>
      <c r="G628" s="157"/>
      <c r="H628" s="129" t="s">
        <v>770</v>
      </c>
      <c r="I628" s="130"/>
      <c r="J628" s="130"/>
      <c r="K628" s="130"/>
      <c r="L628" s="130"/>
      <c r="M628" s="131" t="str">
        <f>IF(B623="","",VLOOKUP(B623,名簿掲載情報!A:M,10))</f>
        <v/>
      </c>
      <c r="N628" s="132"/>
      <c r="O628" s="132"/>
      <c r="P628" s="132"/>
      <c r="Q628" s="132"/>
      <c r="R628" s="132"/>
      <c r="S628" s="132"/>
      <c r="T628" s="132"/>
      <c r="U628" s="132"/>
      <c r="V628" s="132"/>
      <c r="W628" s="132"/>
      <c r="X628" s="132"/>
      <c r="Y628" s="132"/>
      <c r="Z628" s="132"/>
      <c r="AA628" s="132"/>
      <c r="AB628" s="132"/>
      <c r="AC628" s="132"/>
      <c r="AD628" s="132"/>
      <c r="AE628" s="132"/>
      <c r="AF628" s="132"/>
      <c r="AG628" s="132"/>
      <c r="AH628" s="132"/>
      <c r="AI628" s="132"/>
      <c r="AJ628" s="132"/>
      <c r="AK628" s="132"/>
      <c r="AL628" s="133"/>
    </row>
    <row r="629" spans="2:38" ht="30" customHeight="1" x14ac:dyDescent="0.2">
      <c r="B629" s="139"/>
      <c r="C629" s="125" t="s">
        <v>470</v>
      </c>
      <c r="D629" s="125"/>
      <c r="E629" s="125"/>
      <c r="F629" s="125"/>
      <c r="G629" s="125"/>
      <c r="H629" s="134" t="str">
        <f>IF(B623="","",VLOOKUP(B623,名簿掲載情報!A:M,13))</f>
        <v/>
      </c>
      <c r="I629" s="135"/>
      <c r="J629" s="135"/>
      <c r="K629" s="135"/>
      <c r="L629" s="135"/>
      <c r="M629" s="135"/>
      <c r="N629" s="135"/>
      <c r="O629" s="135"/>
      <c r="P629" s="135"/>
      <c r="Q629" s="135"/>
      <c r="R629" s="135"/>
      <c r="S629" s="135"/>
      <c r="T629" s="135"/>
      <c r="U629" s="135"/>
      <c r="V629" s="135"/>
      <c r="W629" s="135"/>
      <c r="X629" s="135"/>
      <c r="Y629" s="135"/>
      <c r="Z629" s="135"/>
      <c r="AA629" s="135"/>
      <c r="AB629" s="135"/>
      <c r="AC629" s="135"/>
      <c r="AD629" s="135"/>
      <c r="AE629" s="135"/>
      <c r="AF629" s="135"/>
      <c r="AG629" s="135"/>
      <c r="AH629" s="135"/>
      <c r="AI629" s="135"/>
      <c r="AJ629" s="135"/>
      <c r="AK629" s="135"/>
      <c r="AL629" s="136"/>
    </row>
    <row r="630" spans="2:38" ht="30" customHeight="1" x14ac:dyDescent="0.2">
      <c r="B630" s="137"/>
      <c r="C630" s="121" t="s">
        <v>519</v>
      </c>
      <c r="D630" s="122"/>
      <c r="E630" s="122"/>
      <c r="F630" s="122"/>
      <c r="G630" s="123"/>
      <c r="H630" s="13"/>
      <c r="I630" s="13"/>
      <c r="J630" s="13"/>
      <c r="K630" s="13" t="s">
        <v>136</v>
      </c>
      <c r="L630" s="140" t="str">
        <f>IF(B630="","",VLOOKUP(B630,名簿掲載情報!A:M,4))</f>
        <v/>
      </c>
      <c r="M630" s="140"/>
      <c r="N630" s="140"/>
      <c r="O630" s="140"/>
      <c r="P630" s="140"/>
      <c r="Q630" s="14" t="s">
        <v>137</v>
      </c>
      <c r="R630" s="13"/>
      <c r="S630" s="13"/>
      <c r="T630" s="15"/>
      <c r="U630" s="16"/>
      <c r="V630" s="16"/>
      <c r="X630" s="16"/>
      <c r="Y630" s="16"/>
      <c r="Z630" s="16"/>
      <c r="AA630" s="16"/>
      <c r="AB630" s="16"/>
      <c r="AC630" s="16"/>
      <c r="AD630" s="16"/>
      <c r="AE630" s="16"/>
      <c r="AF630" s="16"/>
      <c r="AG630" s="16"/>
      <c r="AH630" s="16"/>
      <c r="AI630" s="16"/>
      <c r="AJ630" s="16"/>
      <c r="AK630" s="16"/>
      <c r="AL630" s="16"/>
    </row>
    <row r="631" spans="2:38" ht="30" customHeight="1" x14ac:dyDescent="0.2">
      <c r="B631" s="138"/>
      <c r="C631" s="121" t="s">
        <v>61</v>
      </c>
      <c r="D631" s="122"/>
      <c r="E631" s="122"/>
      <c r="F631" s="122"/>
      <c r="G631" s="123"/>
      <c r="H631" s="124" t="str">
        <f>IF(B630="","",VLOOKUP(B630,名簿掲載情報!A:M,5))</f>
        <v/>
      </c>
      <c r="I631" s="124"/>
      <c r="J631" s="124"/>
      <c r="K631" s="124"/>
      <c r="L631" s="124"/>
      <c r="M631" s="124"/>
      <c r="N631" s="124"/>
      <c r="O631" s="124"/>
      <c r="P631" s="124"/>
      <c r="Q631" s="124"/>
      <c r="R631" s="124"/>
      <c r="S631" s="124"/>
      <c r="T631" s="124"/>
      <c r="U631" s="125" t="s">
        <v>64</v>
      </c>
      <c r="V631" s="125"/>
      <c r="W631" s="125"/>
      <c r="X631" s="125"/>
      <c r="Y631" s="125"/>
      <c r="Z631" s="124" t="str">
        <f>IF(B630="","",CONCATENATE(VLOOKUP(B630,名簿掲載情報!A:M,11),"　",VLOOKUP(B630,名簿掲載情報!A:M,12)))</f>
        <v/>
      </c>
      <c r="AA631" s="124"/>
      <c r="AB631" s="124"/>
      <c r="AC631" s="124"/>
      <c r="AD631" s="124"/>
      <c r="AE631" s="124"/>
      <c r="AF631" s="124"/>
      <c r="AG631" s="124"/>
      <c r="AH631" s="124"/>
      <c r="AI631" s="124"/>
      <c r="AJ631" s="124"/>
      <c r="AK631" s="124"/>
      <c r="AL631" s="124"/>
    </row>
    <row r="632" spans="2:38" ht="30" customHeight="1" x14ac:dyDescent="0.2">
      <c r="B632" s="138"/>
      <c r="C632" s="141" t="s">
        <v>764</v>
      </c>
      <c r="D632" s="142"/>
      <c r="E632" s="125" t="s">
        <v>765</v>
      </c>
      <c r="F632" s="125"/>
      <c r="G632" s="125"/>
      <c r="H632" s="148" t="str">
        <f>IF(B630="","",VLOOKUP(B630,名簿掲載情報!A:M,6))</f>
        <v/>
      </c>
      <c r="I632" s="148"/>
      <c r="J632" s="148"/>
      <c r="K632" s="148"/>
      <c r="L632" s="148"/>
      <c r="M632" s="148"/>
      <c r="N632" s="148"/>
      <c r="O632" s="148"/>
      <c r="P632" s="148"/>
      <c r="Q632" s="148"/>
      <c r="R632" s="148"/>
      <c r="S632" s="148"/>
      <c r="T632" s="148"/>
      <c r="U632" s="125" t="s">
        <v>766</v>
      </c>
      <c r="V632" s="125"/>
      <c r="W632" s="125"/>
      <c r="X632" s="125"/>
      <c r="Y632" s="125"/>
      <c r="Z632" s="134" t="str">
        <f>IF(B630="","",VLOOKUP(B630,名簿掲載情報!A:M,7))</f>
        <v/>
      </c>
      <c r="AA632" s="135"/>
      <c r="AB632" s="135"/>
      <c r="AC632" s="135"/>
      <c r="AD632" s="135"/>
      <c r="AE632" s="135"/>
      <c r="AF632" s="135"/>
      <c r="AG632" s="135"/>
      <c r="AH632" s="135"/>
      <c r="AI632" s="135"/>
      <c r="AJ632" s="135"/>
      <c r="AK632" s="135"/>
      <c r="AL632" s="136"/>
    </row>
    <row r="633" spans="2:38" ht="15" customHeight="1" x14ac:dyDescent="0.2">
      <c r="B633" s="138"/>
      <c r="C633" s="143"/>
      <c r="D633" s="144"/>
      <c r="E633" s="149" t="s">
        <v>767</v>
      </c>
      <c r="F633" s="150"/>
      <c r="G633" s="151"/>
      <c r="H633" s="158" t="s">
        <v>768</v>
      </c>
      <c r="I633" s="159"/>
      <c r="J633" s="159"/>
      <c r="K633" s="159"/>
      <c r="L633" s="160"/>
      <c r="M633" s="161" t="str">
        <f>IF(B630="","",VLOOKUP(B630,名簿掲載情報!A:M,8))</f>
        <v/>
      </c>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3"/>
    </row>
    <row r="634" spans="2:38" ht="15" customHeight="1" x14ac:dyDescent="0.2">
      <c r="B634" s="138"/>
      <c r="C634" s="143"/>
      <c r="D634" s="144"/>
      <c r="E634" s="152"/>
      <c r="F634" s="153"/>
      <c r="G634" s="154"/>
      <c r="H634" s="164" t="s">
        <v>769</v>
      </c>
      <c r="I634" s="165"/>
      <c r="J634" s="165"/>
      <c r="K634" s="165"/>
      <c r="L634" s="166"/>
      <c r="M634" s="126" t="str">
        <f>IF(B630="","",VLOOKUP(B630,名簿掲載情報!A:M,9))</f>
        <v/>
      </c>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8"/>
    </row>
    <row r="635" spans="2:38" ht="15" customHeight="1" x14ac:dyDescent="0.2">
      <c r="B635" s="138"/>
      <c r="C635" s="145"/>
      <c r="D635" s="146"/>
      <c r="E635" s="155"/>
      <c r="F635" s="156"/>
      <c r="G635" s="157"/>
      <c r="H635" s="129" t="s">
        <v>770</v>
      </c>
      <c r="I635" s="130"/>
      <c r="J635" s="130"/>
      <c r="K635" s="130"/>
      <c r="L635" s="130"/>
      <c r="M635" s="131" t="str">
        <f>IF(B630="","",VLOOKUP(B630,名簿掲載情報!A:M,10))</f>
        <v/>
      </c>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2"/>
      <c r="AL635" s="133"/>
    </row>
    <row r="636" spans="2:38" ht="30" customHeight="1" x14ac:dyDescent="0.2">
      <c r="B636" s="139"/>
      <c r="C636" s="125" t="s">
        <v>470</v>
      </c>
      <c r="D636" s="125"/>
      <c r="E636" s="125"/>
      <c r="F636" s="125"/>
      <c r="G636" s="125"/>
      <c r="H636" s="134" t="str">
        <f>IF(B630="","",VLOOKUP(B630,名簿掲載情報!A:M,13))</f>
        <v/>
      </c>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5"/>
      <c r="AL636" s="136"/>
    </row>
    <row r="637" spans="2:38" ht="30" customHeight="1" x14ac:dyDescent="0.2">
      <c r="B637" s="137"/>
      <c r="C637" s="121" t="s">
        <v>519</v>
      </c>
      <c r="D637" s="122"/>
      <c r="E637" s="122"/>
      <c r="F637" s="122"/>
      <c r="G637" s="123"/>
      <c r="H637" s="13"/>
      <c r="I637" s="13"/>
      <c r="J637" s="13"/>
      <c r="K637" s="13" t="s">
        <v>136</v>
      </c>
      <c r="L637" s="140" t="str">
        <f>IF(B637="","",VLOOKUP(B637,名簿掲載情報!A:M,4))</f>
        <v/>
      </c>
      <c r="M637" s="140"/>
      <c r="N637" s="140"/>
      <c r="O637" s="140"/>
      <c r="P637" s="140"/>
      <c r="Q637" s="14" t="s">
        <v>137</v>
      </c>
      <c r="R637" s="13"/>
      <c r="S637" s="13"/>
      <c r="T637" s="15"/>
      <c r="U637" s="16"/>
      <c r="V637" s="16"/>
      <c r="X637" s="16"/>
      <c r="Y637" s="16"/>
      <c r="Z637" s="16"/>
      <c r="AA637" s="16"/>
      <c r="AB637" s="16"/>
      <c r="AC637" s="16"/>
      <c r="AD637" s="16"/>
      <c r="AE637" s="16"/>
      <c r="AF637" s="16"/>
      <c r="AG637" s="16"/>
      <c r="AH637" s="16"/>
      <c r="AI637" s="16"/>
      <c r="AJ637" s="16"/>
      <c r="AK637" s="16"/>
      <c r="AL637" s="16"/>
    </row>
    <row r="638" spans="2:38" ht="30" customHeight="1" x14ac:dyDescent="0.2">
      <c r="B638" s="138"/>
      <c r="C638" s="121" t="s">
        <v>61</v>
      </c>
      <c r="D638" s="122"/>
      <c r="E638" s="122"/>
      <c r="F638" s="122"/>
      <c r="G638" s="123"/>
      <c r="H638" s="124" t="str">
        <f>IF(B637="","",VLOOKUP(B637,名簿掲載情報!A:M,5))</f>
        <v/>
      </c>
      <c r="I638" s="124"/>
      <c r="J638" s="124"/>
      <c r="K638" s="124"/>
      <c r="L638" s="124"/>
      <c r="M638" s="124"/>
      <c r="N638" s="124"/>
      <c r="O638" s="124"/>
      <c r="P638" s="124"/>
      <c r="Q638" s="124"/>
      <c r="R638" s="124"/>
      <c r="S638" s="124"/>
      <c r="T638" s="124"/>
      <c r="U638" s="125" t="s">
        <v>64</v>
      </c>
      <c r="V638" s="125"/>
      <c r="W638" s="125"/>
      <c r="X638" s="125"/>
      <c r="Y638" s="125"/>
      <c r="Z638" s="124" t="str">
        <f>IF(B637="","",CONCATENATE(VLOOKUP(B637,名簿掲載情報!A:M,11),"　",VLOOKUP(B637,名簿掲載情報!A:M,12)))</f>
        <v/>
      </c>
      <c r="AA638" s="124"/>
      <c r="AB638" s="124"/>
      <c r="AC638" s="124"/>
      <c r="AD638" s="124"/>
      <c r="AE638" s="124"/>
      <c r="AF638" s="124"/>
      <c r="AG638" s="124"/>
      <c r="AH638" s="124"/>
      <c r="AI638" s="124"/>
      <c r="AJ638" s="124"/>
      <c r="AK638" s="124"/>
      <c r="AL638" s="124"/>
    </row>
    <row r="639" spans="2:38" ht="30" customHeight="1" x14ac:dyDescent="0.2">
      <c r="B639" s="138"/>
      <c r="C639" s="141" t="s">
        <v>764</v>
      </c>
      <c r="D639" s="142"/>
      <c r="E639" s="125" t="s">
        <v>765</v>
      </c>
      <c r="F639" s="125"/>
      <c r="G639" s="125"/>
      <c r="H639" s="148" t="str">
        <f>IF(B637="","",VLOOKUP(B637,名簿掲載情報!A:M,6))</f>
        <v/>
      </c>
      <c r="I639" s="148"/>
      <c r="J639" s="148"/>
      <c r="K639" s="148"/>
      <c r="L639" s="148"/>
      <c r="M639" s="148"/>
      <c r="N639" s="148"/>
      <c r="O639" s="148"/>
      <c r="P639" s="148"/>
      <c r="Q639" s="148"/>
      <c r="R639" s="148"/>
      <c r="S639" s="148"/>
      <c r="T639" s="148"/>
      <c r="U639" s="125" t="s">
        <v>766</v>
      </c>
      <c r="V639" s="125"/>
      <c r="W639" s="125"/>
      <c r="X639" s="125"/>
      <c r="Y639" s="125"/>
      <c r="Z639" s="134" t="str">
        <f>IF(B637="","",VLOOKUP(B637,名簿掲載情報!A:M,7))</f>
        <v/>
      </c>
      <c r="AA639" s="135"/>
      <c r="AB639" s="135"/>
      <c r="AC639" s="135"/>
      <c r="AD639" s="135"/>
      <c r="AE639" s="135"/>
      <c r="AF639" s="135"/>
      <c r="AG639" s="135"/>
      <c r="AH639" s="135"/>
      <c r="AI639" s="135"/>
      <c r="AJ639" s="135"/>
      <c r="AK639" s="135"/>
      <c r="AL639" s="136"/>
    </row>
    <row r="640" spans="2:38" ht="15" customHeight="1" x14ac:dyDescent="0.2">
      <c r="B640" s="138"/>
      <c r="C640" s="143"/>
      <c r="D640" s="144"/>
      <c r="E640" s="149" t="s">
        <v>767</v>
      </c>
      <c r="F640" s="150"/>
      <c r="G640" s="151"/>
      <c r="H640" s="158" t="s">
        <v>768</v>
      </c>
      <c r="I640" s="159"/>
      <c r="J640" s="159"/>
      <c r="K640" s="159"/>
      <c r="L640" s="160"/>
      <c r="M640" s="161" t="str">
        <f>IF(B637="","",VLOOKUP(B637,名簿掲載情報!A:M,8))</f>
        <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3"/>
    </row>
    <row r="641" spans="2:38" ht="15" customHeight="1" x14ac:dyDescent="0.2">
      <c r="B641" s="138"/>
      <c r="C641" s="143"/>
      <c r="D641" s="144"/>
      <c r="E641" s="152"/>
      <c r="F641" s="153"/>
      <c r="G641" s="154"/>
      <c r="H641" s="164" t="s">
        <v>769</v>
      </c>
      <c r="I641" s="165"/>
      <c r="J641" s="165"/>
      <c r="K641" s="165"/>
      <c r="L641" s="166"/>
      <c r="M641" s="126" t="str">
        <f>IF(B637="","",VLOOKUP(B637,名簿掲載情報!A:M,9))</f>
        <v/>
      </c>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8"/>
    </row>
    <row r="642" spans="2:38" ht="15" customHeight="1" x14ac:dyDescent="0.2">
      <c r="B642" s="138"/>
      <c r="C642" s="145"/>
      <c r="D642" s="146"/>
      <c r="E642" s="155"/>
      <c r="F642" s="156"/>
      <c r="G642" s="157"/>
      <c r="H642" s="129" t="s">
        <v>770</v>
      </c>
      <c r="I642" s="130"/>
      <c r="J642" s="130"/>
      <c r="K642" s="130"/>
      <c r="L642" s="130"/>
      <c r="M642" s="131" t="str">
        <f>IF(B637="","",VLOOKUP(B637,名簿掲載情報!A:M,10))</f>
        <v/>
      </c>
      <c r="N642" s="132"/>
      <c r="O642" s="132"/>
      <c r="P642" s="132"/>
      <c r="Q642" s="132"/>
      <c r="R642" s="132"/>
      <c r="S642" s="132"/>
      <c r="T642" s="132"/>
      <c r="U642" s="132"/>
      <c r="V642" s="132"/>
      <c r="W642" s="132"/>
      <c r="X642" s="132"/>
      <c r="Y642" s="132"/>
      <c r="Z642" s="132"/>
      <c r="AA642" s="132"/>
      <c r="AB642" s="132"/>
      <c r="AC642" s="132"/>
      <c r="AD642" s="132"/>
      <c r="AE642" s="132"/>
      <c r="AF642" s="132"/>
      <c r="AG642" s="132"/>
      <c r="AH642" s="132"/>
      <c r="AI642" s="132"/>
      <c r="AJ642" s="132"/>
      <c r="AK642" s="132"/>
      <c r="AL642" s="133"/>
    </row>
    <row r="643" spans="2:38" ht="30" customHeight="1" x14ac:dyDescent="0.2">
      <c r="B643" s="139"/>
      <c r="C643" s="125" t="s">
        <v>470</v>
      </c>
      <c r="D643" s="125"/>
      <c r="E643" s="125"/>
      <c r="F643" s="125"/>
      <c r="G643" s="125"/>
      <c r="H643" s="134" t="str">
        <f>IF(B637="","",VLOOKUP(B637,名簿掲載情報!A:M,13))</f>
        <v/>
      </c>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6"/>
    </row>
    <row r="644" spans="2:38" ht="30" customHeight="1" x14ac:dyDescent="0.2"/>
    <row r="645" spans="2:38" ht="30" customHeight="1" x14ac:dyDescent="0.2"/>
    <row r="646" spans="2:38" ht="30" customHeight="1" x14ac:dyDescent="0.2"/>
    <row r="647" spans="2:38" ht="30" customHeight="1" x14ac:dyDescent="0.2"/>
    <row r="648" spans="2:38" ht="30" customHeight="1" x14ac:dyDescent="0.2"/>
    <row r="649" spans="2:38" ht="30" customHeight="1" x14ac:dyDescent="0.2"/>
  </sheetData>
  <mergeCells count="1911">
    <mergeCell ref="B637:B643"/>
    <mergeCell ref="C637:G637"/>
    <mergeCell ref="L637:P637"/>
    <mergeCell ref="C638:G638"/>
    <mergeCell ref="H638:T638"/>
    <mergeCell ref="U638:Y638"/>
    <mergeCell ref="Z638:AL638"/>
    <mergeCell ref="C639:D642"/>
    <mergeCell ref="E639:G639"/>
    <mergeCell ref="H639:T639"/>
    <mergeCell ref="U639:Y639"/>
    <mergeCell ref="Z639:AL639"/>
    <mergeCell ref="E640:G642"/>
    <mergeCell ref="H640:L640"/>
    <mergeCell ref="M640:AL640"/>
    <mergeCell ref="H641:L641"/>
    <mergeCell ref="M641:AL641"/>
    <mergeCell ref="H642:L642"/>
    <mergeCell ref="M642:AL642"/>
    <mergeCell ref="C643:G643"/>
    <mergeCell ref="H643:AL643"/>
    <mergeCell ref="B630:B636"/>
    <mergeCell ref="C630:G630"/>
    <mergeCell ref="L630:P630"/>
    <mergeCell ref="C631:G631"/>
    <mergeCell ref="H631:T631"/>
    <mergeCell ref="U631:Y631"/>
    <mergeCell ref="Z631:AL631"/>
    <mergeCell ref="C632:D635"/>
    <mergeCell ref="E632:G632"/>
    <mergeCell ref="H632:T632"/>
    <mergeCell ref="U632:Y632"/>
    <mergeCell ref="Z632:AL632"/>
    <mergeCell ref="E633:G635"/>
    <mergeCell ref="H633:L633"/>
    <mergeCell ref="M633:AL633"/>
    <mergeCell ref="H634:L634"/>
    <mergeCell ref="M634:AL634"/>
    <mergeCell ref="H635:L635"/>
    <mergeCell ref="M635:AL635"/>
    <mergeCell ref="C636:G636"/>
    <mergeCell ref="H636:AL636"/>
    <mergeCell ref="B623:B629"/>
    <mergeCell ref="C623:G623"/>
    <mergeCell ref="L623:P623"/>
    <mergeCell ref="C624:G624"/>
    <mergeCell ref="H624:T624"/>
    <mergeCell ref="U624:Y624"/>
    <mergeCell ref="Z624:AL624"/>
    <mergeCell ref="C625:D628"/>
    <mergeCell ref="E625:G625"/>
    <mergeCell ref="H625:T625"/>
    <mergeCell ref="U625:Y625"/>
    <mergeCell ref="Z625:AL625"/>
    <mergeCell ref="E626:G628"/>
    <mergeCell ref="H626:L626"/>
    <mergeCell ref="M626:AL626"/>
    <mergeCell ref="H627:L627"/>
    <mergeCell ref="M627:AL627"/>
    <mergeCell ref="H628:L628"/>
    <mergeCell ref="M628:AL628"/>
    <mergeCell ref="C629:G629"/>
    <mergeCell ref="H629:AL629"/>
    <mergeCell ref="B616:B622"/>
    <mergeCell ref="C616:G616"/>
    <mergeCell ref="L616:P616"/>
    <mergeCell ref="C617:G617"/>
    <mergeCell ref="H617:T617"/>
    <mergeCell ref="U617:Y617"/>
    <mergeCell ref="Z617:AL617"/>
    <mergeCell ref="C618:D621"/>
    <mergeCell ref="E618:G618"/>
    <mergeCell ref="H618:T618"/>
    <mergeCell ref="U618:Y618"/>
    <mergeCell ref="Z618:AL618"/>
    <mergeCell ref="E619:G621"/>
    <mergeCell ref="H619:L619"/>
    <mergeCell ref="M619:AL619"/>
    <mergeCell ref="H620:L620"/>
    <mergeCell ref="M620:AL620"/>
    <mergeCell ref="H621:L621"/>
    <mergeCell ref="M621:AL621"/>
    <mergeCell ref="C622:G622"/>
    <mergeCell ref="H622:AL622"/>
    <mergeCell ref="B609:B615"/>
    <mergeCell ref="C609:G609"/>
    <mergeCell ref="L609:P609"/>
    <mergeCell ref="C610:G610"/>
    <mergeCell ref="H610:T610"/>
    <mergeCell ref="U610:Y610"/>
    <mergeCell ref="Z610:AL610"/>
    <mergeCell ref="C611:D614"/>
    <mergeCell ref="E611:G611"/>
    <mergeCell ref="H611:T611"/>
    <mergeCell ref="U611:Y611"/>
    <mergeCell ref="Z611:AL611"/>
    <mergeCell ref="E612:G614"/>
    <mergeCell ref="H612:L612"/>
    <mergeCell ref="M612:AL612"/>
    <mergeCell ref="H613:L613"/>
    <mergeCell ref="M613:AL613"/>
    <mergeCell ref="H614:L614"/>
    <mergeCell ref="M614:AL614"/>
    <mergeCell ref="C615:G615"/>
    <mergeCell ref="H615:AL615"/>
    <mergeCell ref="B602:B608"/>
    <mergeCell ref="C602:G602"/>
    <mergeCell ref="L602:P602"/>
    <mergeCell ref="C603:G603"/>
    <mergeCell ref="H603:T603"/>
    <mergeCell ref="U603:Y603"/>
    <mergeCell ref="Z603:AL603"/>
    <mergeCell ref="C604:D607"/>
    <mergeCell ref="E604:G604"/>
    <mergeCell ref="H604:T604"/>
    <mergeCell ref="U604:Y604"/>
    <mergeCell ref="Z604:AL604"/>
    <mergeCell ref="E605:G607"/>
    <mergeCell ref="H605:L605"/>
    <mergeCell ref="M605:AL605"/>
    <mergeCell ref="H606:L606"/>
    <mergeCell ref="M606:AL606"/>
    <mergeCell ref="H607:L607"/>
    <mergeCell ref="M607:AL607"/>
    <mergeCell ref="C608:G608"/>
    <mergeCell ref="H608:AL608"/>
    <mergeCell ref="B595:B601"/>
    <mergeCell ref="C595:G595"/>
    <mergeCell ref="L595:P595"/>
    <mergeCell ref="C596:G596"/>
    <mergeCell ref="H596:T596"/>
    <mergeCell ref="U596:Y596"/>
    <mergeCell ref="Z596:AL596"/>
    <mergeCell ref="C597:D600"/>
    <mergeCell ref="E597:G597"/>
    <mergeCell ref="H597:T597"/>
    <mergeCell ref="U597:Y597"/>
    <mergeCell ref="Z597:AL597"/>
    <mergeCell ref="E598:G600"/>
    <mergeCell ref="H598:L598"/>
    <mergeCell ref="M598:AL598"/>
    <mergeCell ref="H599:L599"/>
    <mergeCell ref="M599:AL599"/>
    <mergeCell ref="H600:L600"/>
    <mergeCell ref="M600:AL600"/>
    <mergeCell ref="C601:G601"/>
    <mergeCell ref="H601:AL601"/>
    <mergeCell ref="B588:B594"/>
    <mergeCell ref="C588:G588"/>
    <mergeCell ref="L588:P588"/>
    <mergeCell ref="C589:G589"/>
    <mergeCell ref="H589:T589"/>
    <mergeCell ref="U589:Y589"/>
    <mergeCell ref="Z589:AL589"/>
    <mergeCell ref="C590:D593"/>
    <mergeCell ref="E590:G590"/>
    <mergeCell ref="H590:T590"/>
    <mergeCell ref="U590:Y590"/>
    <mergeCell ref="Z590:AL590"/>
    <mergeCell ref="E591:G593"/>
    <mergeCell ref="H591:L591"/>
    <mergeCell ref="M591:AL591"/>
    <mergeCell ref="H592:L592"/>
    <mergeCell ref="M592:AL592"/>
    <mergeCell ref="H593:L593"/>
    <mergeCell ref="M593:AL593"/>
    <mergeCell ref="C594:G594"/>
    <mergeCell ref="H594:AL594"/>
    <mergeCell ref="B581:B587"/>
    <mergeCell ref="C581:G581"/>
    <mergeCell ref="L581:P581"/>
    <mergeCell ref="C582:G582"/>
    <mergeCell ref="H582:T582"/>
    <mergeCell ref="U582:Y582"/>
    <mergeCell ref="Z582:AL582"/>
    <mergeCell ref="C583:D586"/>
    <mergeCell ref="E583:G583"/>
    <mergeCell ref="H583:T583"/>
    <mergeCell ref="U583:Y583"/>
    <mergeCell ref="Z583:AL583"/>
    <mergeCell ref="E584:G586"/>
    <mergeCell ref="H584:L584"/>
    <mergeCell ref="M584:AL584"/>
    <mergeCell ref="H585:L585"/>
    <mergeCell ref="M585:AL585"/>
    <mergeCell ref="H586:L586"/>
    <mergeCell ref="M586:AL586"/>
    <mergeCell ref="C587:G587"/>
    <mergeCell ref="H587:AL587"/>
    <mergeCell ref="B574:B580"/>
    <mergeCell ref="C574:G574"/>
    <mergeCell ref="L574:P574"/>
    <mergeCell ref="C575:G575"/>
    <mergeCell ref="H575:T575"/>
    <mergeCell ref="U575:Y575"/>
    <mergeCell ref="Z575:AL575"/>
    <mergeCell ref="C576:D579"/>
    <mergeCell ref="E576:G576"/>
    <mergeCell ref="H576:T576"/>
    <mergeCell ref="U576:Y576"/>
    <mergeCell ref="Z576:AL576"/>
    <mergeCell ref="E577:G579"/>
    <mergeCell ref="H577:L577"/>
    <mergeCell ref="M577:AL577"/>
    <mergeCell ref="H578:L578"/>
    <mergeCell ref="M578:AL578"/>
    <mergeCell ref="H579:L579"/>
    <mergeCell ref="M579:AL579"/>
    <mergeCell ref="C580:G580"/>
    <mergeCell ref="H580:AL580"/>
    <mergeCell ref="B567:B573"/>
    <mergeCell ref="C567:G567"/>
    <mergeCell ref="L567:P567"/>
    <mergeCell ref="C568:G568"/>
    <mergeCell ref="H568:T568"/>
    <mergeCell ref="U568:Y568"/>
    <mergeCell ref="Z568:AL568"/>
    <mergeCell ref="C569:D572"/>
    <mergeCell ref="E569:G569"/>
    <mergeCell ref="H569:T569"/>
    <mergeCell ref="U569:Y569"/>
    <mergeCell ref="Z569:AL569"/>
    <mergeCell ref="E570:G572"/>
    <mergeCell ref="H570:L570"/>
    <mergeCell ref="M570:AL570"/>
    <mergeCell ref="H571:L571"/>
    <mergeCell ref="M571:AL571"/>
    <mergeCell ref="H572:L572"/>
    <mergeCell ref="M572:AL572"/>
    <mergeCell ref="C573:G573"/>
    <mergeCell ref="H573:AL573"/>
    <mergeCell ref="B560:B566"/>
    <mergeCell ref="C560:G560"/>
    <mergeCell ref="L560:P560"/>
    <mergeCell ref="C561:G561"/>
    <mergeCell ref="H561:T561"/>
    <mergeCell ref="U561:Y561"/>
    <mergeCell ref="Z561:AL561"/>
    <mergeCell ref="C562:D565"/>
    <mergeCell ref="E562:G562"/>
    <mergeCell ref="H562:T562"/>
    <mergeCell ref="U562:Y562"/>
    <mergeCell ref="Z562:AL562"/>
    <mergeCell ref="E563:G565"/>
    <mergeCell ref="H563:L563"/>
    <mergeCell ref="M563:AL563"/>
    <mergeCell ref="H564:L564"/>
    <mergeCell ref="M564:AL564"/>
    <mergeCell ref="H565:L565"/>
    <mergeCell ref="M565:AL565"/>
    <mergeCell ref="C566:G566"/>
    <mergeCell ref="H566:AL566"/>
    <mergeCell ref="B553:B559"/>
    <mergeCell ref="C553:G553"/>
    <mergeCell ref="L553:P553"/>
    <mergeCell ref="C554:G554"/>
    <mergeCell ref="H554:T554"/>
    <mergeCell ref="U554:Y554"/>
    <mergeCell ref="Z554:AL554"/>
    <mergeCell ref="C555:D558"/>
    <mergeCell ref="E555:G555"/>
    <mergeCell ref="H555:T555"/>
    <mergeCell ref="U555:Y555"/>
    <mergeCell ref="Z555:AL555"/>
    <mergeCell ref="E556:G558"/>
    <mergeCell ref="H556:L556"/>
    <mergeCell ref="M556:AL556"/>
    <mergeCell ref="H557:L557"/>
    <mergeCell ref="M557:AL557"/>
    <mergeCell ref="H558:L558"/>
    <mergeCell ref="M558:AL558"/>
    <mergeCell ref="C559:G559"/>
    <mergeCell ref="H559:AL559"/>
    <mergeCell ref="B546:B552"/>
    <mergeCell ref="C546:G546"/>
    <mergeCell ref="L546:P546"/>
    <mergeCell ref="C547:G547"/>
    <mergeCell ref="H547:T547"/>
    <mergeCell ref="U547:Y547"/>
    <mergeCell ref="Z547:AL547"/>
    <mergeCell ref="C548:D551"/>
    <mergeCell ref="E548:G548"/>
    <mergeCell ref="H548:T548"/>
    <mergeCell ref="U548:Y548"/>
    <mergeCell ref="Z548:AL548"/>
    <mergeCell ref="E549:G551"/>
    <mergeCell ref="H549:L549"/>
    <mergeCell ref="M549:AL549"/>
    <mergeCell ref="H550:L550"/>
    <mergeCell ref="M550:AL550"/>
    <mergeCell ref="H551:L551"/>
    <mergeCell ref="M551:AL551"/>
    <mergeCell ref="C552:G552"/>
    <mergeCell ref="H552:AL552"/>
    <mergeCell ref="B539:B545"/>
    <mergeCell ref="C539:G539"/>
    <mergeCell ref="L539:P539"/>
    <mergeCell ref="C540:G540"/>
    <mergeCell ref="H540:T540"/>
    <mergeCell ref="U540:Y540"/>
    <mergeCell ref="Z540:AL540"/>
    <mergeCell ref="C541:D544"/>
    <mergeCell ref="E541:G541"/>
    <mergeCell ref="H541:T541"/>
    <mergeCell ref="U541:Y541"/>
    <mergeCell ref="Z541:AL541"/>
    <mergeCell ref="E542:G544"/>
    <mergeCell ref="H542:L542"/>
    <mergeCell ref="M542:AL542"/>
    <mergeCell ref="H543:L543"/>
    <mergeCell ref="M543:AL543"/>
    <mergeCell ref="H544:L544"/>
    <mergeCell ref="M544:AL544"/>
    <mergeCell ref="C545:G545"/>
    <mergeCell ref="H545:AL545"/>
    <mergeCell ref="B532:B538"/>
    <mergeCell ref="C532:G532"/>
    <mergeCell ref="L532:P532"/>
    <mergeCell ref="C533:G533"/>
    <mergeCell ref="H533:T533"/>
    <mergeCell ref="U533:Y533"/>
    <mergeCell ref="Z533:AL533"/>
    <mergeCell ref="C534:D537"/>
    <mergeCell ref="E534:G534"/>
    <mergeCell ref="H534:T534"/>
    <mergeCell ref="U534:Y534"/>
    <mergeCell ref="Z534:AL534"/>
    <mergeCell ref="E535:G537"/>
    <mergeCell ref="H535:L535"/>
    <mergeCell ref="M535:AL535"/>
    <mergeCell ref="H536:L536"/>
    <mergeCell ref="M536:AL536"/>
    <mergeCell ref="H537:L537"/>
    <mergeCell ref="M537:AL537"/>
    <mergeCell ref="C538:G538"/>
    <mergeCell ref="H538:AL538"/>
    <mergeCell ref="B525:B531"/>
    <mergeCell ref="C525:G525"/>
    <mergeCell ref="L525:P525"/>
    <mergeCell ref="C526:G526"/>
    <mergeCell ref="H526:T526"/>
    <mergeCell ref="U526:Y526"/>
    <mergeCell ref="Z526:AL526"/>
    <mergeCell ref="C527:D530"/>
    <mergeCell ref="E527:G527"/>
    <mergeCell ref="H527:T527"/>
    <mergeCell ref="U527:Y527"/>
    <mergeCell ref="Z527:AL527"/>
    <mergeCell ref="E528:G530"/>
    <mergeCell ref="H528:L528"/>
    <mergeCell ref="M528:AL528"/>
    <mergeCell ref="H529:L529"/>
    <mergeCell ref="M529:AL529"/>
    <mergeCell ref="H530:L530"/>
    <mergeCell ref="M530:AL530"/>
    <mergeCell ref="C531:G531"/>
    <mergeCell ref="H531:AL531"/>
    <mergeCell ref="B518:B524"/>
    <mergeCell ref="C518:G518"/>
    <mergeCell ref="L518:P518"/>
    <mergeCell ref="C519:G519"/>
    <mergeCell ref="H519:T519"/>
    <mergeCell ref="U519:Y519"/>
    <mergeCell ref="Z519:AL519"/>
    <mergeCell ref="C520:D523"/>
    <mergeCell ref="E520:G520"/>
    <mergeCell ref="H520:T520"/>
    <mergeCell ref="U520:Y520"/>
    <mergeCell ref="Z520:AL520"/>
    <mergeCell ref="E521:G523"/>
    <mergeCell ref="H521:L521"/>
    <mergeCell ref="M521:AL521"/>
    <mergeCell ref="H522:L522"/>
    <mergeCell ref="M522:AL522"/>
    <mergeCell ref="H523:L523"/>
    <mergeCell ref="M523:AL523"/>
    <mergeCell ref="C524:G524"/>
    <mergeCell ref="H524:AL524"/>
    <mergeCell ref="B511:B517"/>
    <mergeCell ref="C511:G511"/>
    <mergeCell ref="L511:P511"/>
    <mergeCell ref="C512:G512"/>
    <mergeCell ref="H512:T512"/>
    <mergeCell ref="U512:Y512"/>
    <mergeCell ref="Z512:AL512"/>
    <mergeCell ref="C513:D516"/>
    <mergeCell ref="E513:G513"/>
    <mergeCell ref="H513:T513"/>
    <mergeCell ref="U513:Y513"/>
    <mergeCell ref="Z513:AL513"/>
    <mergeCell ref="E514:G516"/>
    <mergeCell ref="H514:L514"/>
    <mergeCell ref="M514:AL514"/>
    <mergeCell ref="H515:L515"/>
    <mergeCell ref="M515:AL515"/>
    <mergeCell ref="H516:L516"/>
    <mergeCell ref="M516:AL516"/>
    <mergeCell ref="C517:G517"/>
    <mergeCell ref="H517:AL517"/>
    <mergeCell ref="B504:B510"/>
    <mergeCell ref="C504:G504"/>
    <mergeCell ref="L504:P504"/>
    <mergeCell ref="C505:G505"/>
    <mergeCell ref="H505:T505"/>
    <mergeCell ref="U505:Y505"/>
    <mergeCell ref="Z505:AL505"/>
    <mergeCell ref="C506:D509"/>
    <mergeCell ref="E506:G506"/>
    <mergeCell ref="H506:T506"/>
    <mergeCell ref="U506:Y506"/>
    <mergeCell ref="Z506:AL506"/>
    <mergeCell ref="E507:G509"/>
    <mergeCell ref="H507:L507"/>
    <mergeCell ref="M507:AL507"/>
    <mergeCell ref="H508:L508"/>
    <mergeCell ref="M508:AL508"/>
    <mergeCell ref="H509:L509"/>
    <mergeCell ref="M509:AL509"/>
    <mergeCell ref="C510:G510"/>
    <mergeCell ref="H510:AL510"/>
    <mergeCell ref="B497:B503"/>
    <mergeCell ref="C497:G497"/>
    <mergeCell ref="L497:P497"/>
    <mergeCell ref="C498:G498"/>
    <mergeCell ref="H498:T498"/>
    <mergeCell ref="U498:Y498"/>
    <mergeCell ref="Z498:AL498"/>
    <mergeCell ref="C499:D502"/>
    <mergeCell ref="E499:G499"/>
    <mergeCell ref="H499:T499"/>
    <mergeCell ref="U499:Y499"/>
    <mergeCell ref="Z499:AL499"/>
    <mergeCell ref="E500:G502"/>
    <mergeCell ref="H500:L500"/>
    <mergeCell ref="M500:AL500"/>
    <mergeCell ref="H501:L501"/>
    <mergeCell ref="M501:AL501"/>
    <mergeCell ref="H502:L502"/>
    <mergeCell ref="M502:AL502"/>
    <mergeCell ref="C503:G503"/>
    <mergeCell ref="H503:AL503"/>
    <mergeCell ref="B490:B496"/>
    <mergeCell ref="C490:G490"/>
    <mergeCell ref="L490:P490"/>
    <mergeCell ref="C491:G491"/>
    <mergeCell ref="H491:T491"/>
    <mergeCell ref="U491:Y491"/>
    <mergeCell ref="Z491:AL491"/>
    <mergeCell ref="C492:D495"/>
    <mergeCell ref="E492:G492"/>
    <mergeCell ref="H492:T492"/>
    <mergeCell ref="U492:Y492"/>
    <mergeCell ref="Z492:AL492"/>
    <mergeCell ref="E493:G495"/>
    <mergeCell ref="H493:L493"/>
    <mergeCell ref="M493:AL493"/>
    <mergeCell ref="H494:L494"/>
    <mergeCell ref="M494:AL494"/>
    <mergeCell ref="H495:L495"/>
    <mergeCell ref="M495:AL495"/>
    <mergeCell ref="C496:G496"/>
    <mergeCell ref="H496:AL496"/>
    <mergeCell ref="B483:B489"/>
    <mergeCell ref="C483:G483"/>
    <mergeCell ref="L483:P483"/>
    <mergeCell ref="C484:G484"/>
    <mergeCell ref="H484:T484"/>
    <mergeCell ref="U484:Y484"/>
    <mergeCell ref="Z484:AL484"/>
    <mergeCell ref="C485:D488"/>
    <mergeCell ref="E485:G485"/>
    <mergeCell ref="H485:T485"/>
    <mergeCell ref="U485:Y485"/>
    <mergeCell ref="Z485:AL485"/>
    <mergeCell ref="E486:G488"/>
    <mergeCell ref="H486:L486"/>
    <mergeCell ref="M486:AL486"/>
    <mergeCell ref="H487:L487"/>
    <mergeCell ref="M487:AL487"/>
    <mergeCell ref="H488:L488"/>
    <mergeCell ref="M488:AL488"/>
    <mergeCell ref="C489:G489"/>
    <mergeCell ref="H489:AL489"/>
    <mergeCell ref="B476:B482"/>
    <mergeCell ref="C476:G476"/>
    <mergeCell ref="L476:P476"/>
    <mergeCell ref="C477:G477"/>
    <mergeCell ref="H477:T477"/>
    <mergeCell ref="U477:Y477"/>
    <mergeCell ref="Z477:AL477"/>
    <mergeCell ref="C478:D481"/>
    <mergeCell ref="E478:G478"/>
    <mergeCell ref="H478:T478"/>
    <mergeCell ref="U478:Y478"/>
    <mergeCell ref="Z478:AL478"/>
    <mergeCell ref="E479:G481"/>
    <mergeCell ref="H479:L479"/>
    <mergeCell ref="M479:AL479"/>
    <mergeCell ref="H480:L480"/>
    <mergeCell ref="M480:AL480"/>
    <mergeCell ref="H481:L481"/>
    <mergeCell ref="M481:AL481"/>
    <mergeCell ref="C482:G482"/>
    <mergeCell ref="H482:AL482"/>
    <mergeCell ref="B469:B475"/>
    <mergeCell ref="C469:G469"/>
    <mergeCell ref="L469:P469"/>
    <mergeCell ref="C470:G470"/>
    <mergeCell ref="H470:T470"/>
    <mergeCell ref="U470:Y470"/>
    <mergeCell ref="Z470:AL470"/>
    <mergeCell ref="C471:D474"/>
    <mergeCell ref="E471:G471"/>
    <mergeCell ref="H471:T471"/>
    <mergeCell ref="U471:Y471"/>
    <mergeCell ref="Z471:AL471"/>
    <mergeCell ref="E472:G474"/>
    <mergeCell ref="H472:L472"/>
    <mergeCell ref="M472:AL472"/>
    <mergeCell ref="H473:L473"/>
    <mergeCell ref="M473:AL473"/>
    <mergeCell ref="H474:L474"/>
    <mergeCell ref="M474:AL474"/>
    <mergeCell ref="C475:G475"/>
    <mergeCell ref="H475:AL475"/>
    <mergeCell ref="B462:B468"/>
    <mergeCell ref="C462:G462"/>
    <mergeCell ref="L462:P462"/>
    <mergeCell ref="C463:G463"/>
    <mergeCell ref="H463:T463"/>
    <mergeCell ref="U463:Y463"/>
    <mergeCell ref="Z463:AL463"/>
    <mergeCell ref="C464:D467"/>
    <mergeCell ref="E464:G464"/>
    <mergeCell ref="H464:T464"/>
    <mergeCell ref="U464:Y464"/>
    <mergeCell ref="Z464:AL464"/>
    <mergeCell ref="E465:G467"/>
    <mergeCell ref="H465:L465"/>
    <mergeCell ref="M465:AL465"/>
    <mergeCell ref="H466:L466"/>
    <mergeCell ref="M466:AL466"/>
    <mergeCell ref="H467:L467"/>
    <mergeCell ref="M467:AL467"/>
    <mergeCell ref="C468:G468"/>
    <mergeCell ref="H468:AL468"/>
    <mergeCell ref="B455:B461"/>
    <mergeCell ref="C455:G455"/>
    <mergeCell ref="L455:P455"/>
    <mergeCell ref="C456:G456"/>
    <mergeCell ref="H456:T456"/>
    <mergeCell ref="U456:Y456"/>
    <mergeCell ref="Z456:AL456"/>
    <mergeCell ref="C457:D460"/>
    <mergeCell ref="E457:G457"/>
    <mergeCell ref="H457:T457"/>
    <mergeCell ref="U457:Y457"/>
    <mergeCell ref="Z457:AL457"/>
    <mergeCell ref="E458:G460"/>
    <mergeCell ref="H458:L458"/>
    <mergeCell ref="M458:AL458"/>
    <mergeCell ref="H459:L459"/>
    <mergeCell ref="M459:AL459"/>
    <mergeCell ref="H460:L460"/>
    <mergeCell ref="M460:AL460"/>
    <mergeCell ref="C461:G461"/>
    <mergeCell ref="H461:AL461"/>
    <mergeCell ref="B448:B454"/>
    <mergeCell ref="C448:G448"/>
    <mergeCell ref="L448:P448"/>
    <mergeCell ref="C449:G449"/>
    <mergeCell ref="H449:T449"/>
    <mergeCell ref="U449:Y449"/>
    <mergeCell ref="Z449:AL449"/>
    <mergeCell ref="C450:D453"/>
    <mergeCell ref="E450:G450"/>
    <mergeCell ref="H450:T450"/>
    <mergeCell ref="U450:Y450"/>
    <mergeCell ref="Z450:AL450"/>
    <mergeCell ref="E451:G453"/>
    <mergeCell ref="H451:L451"/>
    <mergeCell ref="M451:AL451"/>
    <mergeCell ref="H452:L452"/>
    <mergeCell ref="M452:AL452"/>
    <mergeCell ref="H453:L453"/>
    <mergeCell ref="M453:AL453"/>
    <mergeCell ref="C454:G454"/>
    <mergeCell ref="H454:AL454"/>
    <mergeCell ref="B441:B447"/>
    <mergeCell ref="C441:G441"/>
    <mergeCell ref="L441:P441"/>
    <mergeCell ref="C442:G442"/>
    <mergeCell ref="H442:T442"/>
    <mergeCell ref="U442:Y442"/>
    <mergeCell ref="Z442:AL442"/>
    <mergeCell ref="C443:D446"/>
    <mergeCell ref="E443:G443"/>
    <mergeCell ref="H443:T443"/>
    <mergeCell ref="U443:Y443"/>
    <mergeCell ref="Z443:AL443"/>
    <mergeCell ref="E444:G446"/>
    <mergeCell ref="H444:L444"/>
    <mergeCell ref="M444:AL444"/>
    <mergeCell ref="H445:L445"/>
    <mergeCell ref="M445:AL445"/>
    <mergeCell ref="H446:L446"/>
    <mergeCell ref="M446:AL446"/>
    <mergeCell ref="C447:G447"/>
    <mergeCell ref="H447:AL447"/>
    <mergeCell ref="B434:B440"/>
    <mergeCell ref="C434:G434"/>
    <mergeCell ref="L434:P434"/>
    <mergeCell ref="C435:G435"/>
    <mergeCell ref="H435:T435"/>
    <mergeCell ref="U435:Y435"/>
    <mergeCell ref="Z435:AL435"/>
    <mergeCell ref="C436:D439"/>
    <mergeCell ref="E436:G436"/>
    <mergeCell ref="H436:T436"/>
    <mergeCell ref="U436:Y436"/>
    <mergeCell ref="Z436:AL436"/>
    <mergeCell ref="E437:G439"/>
    <mergeCell ref="H437:L437"/>
    <mergeCell ref="M437:AL437"/>
    <mergeCell ref="H438:L438"/>
    <mergeCell ref="M438:AL438"/>
    <mergeCell ref="H439:L439"/>
    <mergeCell ref="M439:AL439"/>
    <mergeCell ref="C440:G440"/>
    <mergeCell ref="H440:AL440"/>
    <mergeCell ref="B427:B433"/>
    <mergeCell ref="C427:G427"/>
    <mergeCell ref="L427:P427"/>
    <mergeCell ref="C428:G428"/>
    <mergeCell ref="H428:T428"/>
    <mergeCell ref="U428:Y428"/>
    <mergeCell ref="Z428:AL428"/>
    <mergeCell ref="C429:D432"/>
    <mergeCell ref="E429:G429"/>
    <mergeCell ref="H429:T429"/>
    <mergeCell ref="U429:Y429"/>
    <mergeCell ref="Z429:AL429"/>
    <mergeCell ref="E430:G432"/>
    <mergeCell ref="H430:L430"/>
    <mergeCell ref="M430:AL430"/>
    <mergeCell ref="H431:L431"/>
    <mergeCell ref="M431:AL431"/>
    <mergeCell ref="H432:L432"/>
    <mergeCell ref="M432:AL432"/>
    <mergeCell ref="C433:G433"/>
    <mergeCell ref="H433:AL433"/>
    <mergeCell ref="B420:B426"/>
    <mergeCell ref="C420:G420"/>
    <mergeCell ref="L420:P420"/>
    <mergeCell ref="C421:G421"/>
    <mergeCell ref="H421:T421"/>
    <mergeCell ref="U421:Y421"/>
    <mergeCell ref="Z421:AL421"/>
    <mergeCell ref="C422:D425"/>
    <mergeCell ref="E422:G422"/>
    <mergeCell ref="H422:T422"/>
    <mergeCell ref="U422:Y422"/>
    <mergeCell ref="Z422:AL422"/>
    <mergeCell ref="E423:G425"/>
    <mergeCell ref="H423:L423"/>
    <mergeCell ref="M423:AL423"/>
    <mergeCell ref="H424:L424"/>
    <mergeCell ref="M424:AL424"/>
    <mergeCell ref="H425:L425"/>
    <mergeCell ref="M425:AL425"/>
    <mergeCell ref="C426:G426"/>
    <mergeCell ref="H426:AL426"/>
    <mergeCell ref="B413:B419"/>
    <mergeCell ref="C413:G413"/>
    <mergeCell ref="L413:P413"/>
    <mergeCell ref="C414:G414"/>
    <mergeCell ref="H414:T414"/>
    <mergeCell ref="U414:Y414"/>
    <mergeCell ref="Z414:AL414"/>
    <mergeCell ref="C415:D418"/>
    <mergeCell ref="E415:G415"/>
    <mergeCell ref="H415:T415"/>
    <mergeCell ref="U415:Y415"/>
    <mergeCell ref="Z415:AL415"/>
    <mergeCell ref="E416:G418"/>
    <mergeCell ref="H416:L416"/>
    <mergeCell ref="M416:AL416"/>
    <mergeCell ref="H417:L417"/>
    <mergeCell ref="M417:AL417"/>
    <mergeCell ref="H418:L418"/>
    <mergeCell ref="M418:AL418"/>
    <mergeCell ref="C419:G419"/>
    <mergeCell ref="H419:AL419"/>
    <mergeCell ref="B406:B412"/>
    <mergeCell ref="C406:G406"/>
    <mergeCell ref="L406:P406"/>
    <mergeCell ref="C407:G407"/>
    <mergeCell ref="H407:T407"/>
    <mergeCell ref="U407:Y407"/>
    <mergeCell ref="Z407:AL407"/>
    <mergeCell ref="C408:D411"/>
    <mergeCell ref="E408:G408"/>
    <mergeCell ref="H408:T408"/>
    <mergeCell ref="U408:Y408"/>
    <mergeCell ref="Z408:AL408"/>
    <mergeCell ref="E409:G411"/>
    <mergeCell ref="H409:L409"/>
    <mergeCell ref="M409:AL409"/>
    <mergeCell ref="H410:L410"/>
    <mergeCell ref="M410:AL410"/>
    <mergeCell ref="H411:L411"/>
    <mergeCell ref="M411:AL411"/>
    <mergeCell ref="C412:G412"/>
    <mergeCell ref="H412:AL412"/>
    <mergeCell ref="B399:B405"/>
    <mergeCell ref="C399:G399"/>
    <mergeCell ref="L399:P399"/>
    <mergeCell ref="C400:G400"/>
    <mergeCell ref="H400:T400"/>
    <mergeCell ref="U400:Y400"/>
    <mergeCell ref="Z400:AL400"/>
    <mergeCell ref="C401:D404"/>
    <mergeCell ref="E401:G401"/>
    <mergeCell ref="H401:T401"/>
    <mergeCell ref="U401:Y401"/>
    <mergeCell ref="Z401:AL401"/>
    <mergeCell ref="E402:G404"/>
    <mergeCell ref="H402:L402"/>
    <mergeCell ref="M402:AL402"/>
    <mergeCell ref="H403:L403"/>
    <mergeCell ref="M403:AL403"/>
    <mergeCell ref="H404:L404"/>
    <mergeCell ref="M404:AL404"/>
    <mergeCell ref="C405:G405"/>
    <mergeCell ref="H405:AL405"/>
    <mergeCell ref="B392:B398"/>
    <mergeCell ref="C392:G392"/>
    <mergeCell ref="L392:P392"/>
    <mergeCell ref="C393:G393"/>
    <mergeCell ref="H393:T393"/>
    <mergeCell ref="U393:Y393"/>
    <mergeCell ref="Z393:AL393"/>
    <mergeCell ref="C394:D397"/>
    <mergeCell ref="E394:G394"/>
    <mergeCell ref="H394:T394"/>
    <mergeCell ref="U394:Y394"/>
    <mergeCell ref="Z394:AL394"/>
    <mergeCell ref="E395:G397"/>
    <mergeCell ref="H395:L395"/>
    <mergeCell ref="M395:AL395"/>
    <mergeCell ref="H396:L396"/>
    <mergeCell ref="M396:AL396"/>
    <mergeCell ref="H397:L397"/>
    <mergeCell ref="M397:AL397"/>
    <mergeCell ref="C398:G398"/>
    <mergeCell ref="H398:AL398"/>
    <mergeCell ref="B385:B391"/>
    <mergeCell ref="C385:G385"/>
    <mergeCell ref="L385:P385"/>
    <mergeCell ref="C386:G386"/>
    <mergeCell ref="H386:T386"/>
    <mergeCell ref="U386:Y386"/>
    <mergeCell ref="Z386:AL386"/>
    <mergeCell ref="C387:D390"/>
    <mergeCell ref="E387:G387"/>
    <mergeCell ref="H387:T387"/>
    <mergeCell ref="U387:Y387"/>
    <mergeCell ref="Z387:AL387"/>
    <mergeCell ref="E388:G390"/>
    <mergeCell ref="H388:L388"/>
    <mergeCell ref="M388:AL388"/>
    <mergeCell ref="H389:L389"/>
    <mergeCell ref="M389:AL389"/>
    <mergeCell ref="H390:L390"/>
    <mergeCell ref="M390:AL390"/>
    <mergeCell ref="C391:G391"/>
    <mergeCell ref="H391:AL391"/>
    <mergeCell ref="B378:B384"/>
    <mergeCell ref="C378:G378"/>
    <mergeCell ref="L378:P378"/>
    <mergeCell ref="C379:G379"/>
    <mergeCell ref="H379:T379"/>
    <mergeCell ref="U379:Y379"/>
    <mergeCell ref="Z379:AL379"/>
    <mergeCell ref="C380:D383"/>
    <mergeCell ref="E380:G380"/>
    <mergeCell ref="H380:T380"/>
    <mergeCell ref="U380:Y380"/>
    <mergeCell ref="Z380:AL380"/>
    <mergeCell ref="E381:G383"/>
    <mergeCell ref="H381:L381"/>
    <mergeCell ref="M381:AL381"/>
    <mergeCell ref="H382:L382"/>
    <mergeCell ref="M382:AL382"/>
    <mergeCell ref="H383:L383"/>
    <mergeCell ref="M383:AL383"/>
    <mergeCell ref="C384:G384"/>
    <mergeCell ref="H384:AL384"/>
    <mergeCell ref="B371:B377"/>
    <mergeCell ref="C371:G371"/>
    <mergeCell ref="L371:P371"/>
    <mergeCell ref="C372:G372"/>
    <mergeCell ref="H372:T372"/>
    <mergeCell ref="U372:Y372"/>
    <mergeCell ref="Z372:AL372"/>
    <mergeCell ref="C373:D376"/>
    <mergeCell ref="E373:G373"/>
    <mergeCell ref="H373:T373"/>
    <mergeCell ref="U373:Y373"/>
    <mergeCell ref="Z373:AL373"/>
    <mergeCell ref="E374:G376"/>
    <mergeCell ref="H374:L374"/>
    <mergeCell ref="M374:AL374"/>
    <mergeCell ref="H375:L375"/>
    <mergeCell ref="M375:AL375"/>
    <mergeCell ref="H376:L376"/>
    <mergeCell ref="M376:AL376"/>
    <mergeCell ref="C377:G377"/>
    <mergeCell ref="H377:AL377"/>
    <mergeCell ref="B364:B370"/>
    <mergeCell ref="C364:G364"/>
    <mergeCell ref="L364:P364"/>
    <mergeCell ref="C365:G365"/>
    <mergeCell ref="H365:T365"/>
    <mergeCell ref="U365:Y365"/>
    <mergeCell ref="Z365:AL365"/>
    <mergeCell ref="C366:D369"/>
    <mergeCell ref="E366:G366"/>
    <mergeCell ref="H366:T366"/>
    <mergeCell ref="U366:Y366"/>
    <mergeCell ref="Z366:AL366"/>
    <mergeCell ref="E367:G369"/>
    <mergeCell ref="H367:L367"/>
    <mergeCell ref="M367:AL367"/>
    <mergeCell ref="H368:L368"/>
    <mergeCell ref="M368:AL368"/>
    <mergeCell ref="H369:L369"/>
    <mergeCell ref="M369:AL369"/>
    <mergeCell ref="C370:G370"/>
    <mergeCell ref="H370:AL370"/>
    <mergeCell ref="B357:B363"/>
    <mergeCell ref="C357:G357"/>
    <mergeCell ref="L357:P357"/>
    <mergeCell ref="C358:G358"/>
    <mergeCell ref="H358:T358"/>
    <mergeCell ref="U358:Y358"/>
    <mergeCell ref="Z358:AL358"/>
    <mergeCell ref="C359:D362"/>
    <mergeCell ref="E359:G359"/>
    <mergeCell ref="H359:T359"/>
    <mergeCell ref="U359:Y359"/>
    <mergeCell ref="Z359:AL359"/>
    <mergeCell ref="E360:G362"/>
    <mergeCell ref="H360:L360"/>
    <mergeCell ref="M360:AL360"/>
    <mergeCell ref="H361:L361"/>
    <mergeCell ref="M361:AL361"/>
    <mergeCell ref="H362:L362"/>
    <mergeCell ref="M362:AL362"/>
    <mergeCell ref="C363:G363"/>
    <mergeCell ref="H363:AL363"/>
    <mergeCell ref="B350:B356"/>
    <mergeCell ref="C350:G350"/>
    <mergeCell ref="L350:P350"/>
    <mergeCell ref="C351:G351"/>
    <mergeCell ref="H351:T351"/>
    <mergeCell ref="U351:Y351"/>
    <mergeCell ref="Z351:AL351"/>
    <mergeCell ref="C352:D355"/>
    <mergeCell ref="E352:G352"/>
    <mergeCell ref="H352:T352"/>
    <mergeCell ref="U352:Y352"/>
    <mergeCell ref="Z352:AL352"/>
    <mergeCell ref="E353:G355"/>
    <mergeCell ref="H353:L353"/>
    <mergeCell ref="M353:AL353"/>
    <mergeCell ref="H354:L354"/>
    <mergeCell ref="M354:AL354"/>
    <mergeCell ref="H355:L355"/>
    <mergeCell ref="M355:AL355"/>
    <mergeCell ref="C356:G356"/>
    <mergeCell ref="H356:AL356"/>
    <mergeCell ref="B343:B349"/>
    <mergeCell ref="C343:G343"/>
    <mergeCell ref="L343:P343"/>
    <mergeCell ref="C344:G344"/>
    <mergeCell ref="H344:T344"/>
    <mergeCell ref="U344:Y344"/>
    <mergeCell ref="Z344:AL344"/>
    <mergeCell ref="C345:D348"/>
    <mergeCell ref="E345:G345"/>
    <mergeCell ref="H345:T345"/>
    <mergeCell ref="U345:Y345"/>
    <mergeCell ref="Z345:AL345"/>
    <mergeCell ref="E346:G348"/>
    <mergeCell ref="H346:L346"/>
    <mergeCell ref="M346:AL346"/>
    <mergeCell ref="H347:L347"/>
    <mergeCell ref="M347:AL347"/>
    <mergeCell ref="H348:L348"/>
    <mergeCell ref="M348:AL348"/>
    <mergeCell ref="C349:G349"/>
    <mergeCell ref="H349:AL349"/>
    <mergeCell ref="B336:B342"/>
    <mergeCell ref="C336:G336"/>
    <mergeCell ref="L336:P336"/>
    <mergeCell ref="C337:G337"/>
    <mergeCell ref="H337:T337"/>
    <mergeCell ref="U337:Y337"/>
    <mergeCell ref="Z337:AL337"/>
    <mergeCell ref="C338:D341"/>
    <mergeCell ref="E338:G338"/>
    <mergeCell ref="H338:T338"/>
    <mergeCell ref="U338:Y338"/>
    <mergeCell ref="Z338:AL338"/>
    <mergeCell ref="E339:G341"/>
    <mergeCell ref="H339:L339"/>
    <mergeCell ref="M339:AL339"/>
    <mergeCell ref="H340:L340"/>
    <mergeCell ref="M340:AL340"/>
    <mergeCell ref="H341:L341"/>
    <mergeCell ref="M341:AL341"/>
    <mergeCell ref="C342:G342"/>
    <mergeCell ref="H342:AL342"/>
    <mergeCell ref="B329:B335"/>
    <mergeCell ref="C329:G329"/>
    <mergeCell ref="L329:P329"/>
    <mergeCell ref="C330:G330"/>
    <mergeCell ref="H330:T330"/>
    <mergeCell ref="U330:Y330"/>
    <mergeCell ref="Z330:AL330"/>
    <mergeCell ref="C331:D334"/>
    <mergeCell ref="E331:G331"/>
    <mergeCell ref="H331:T331"/>
    <mergeCell ref="U331:Y331"/>
    <mergeCell ref="Z331:AL331"/>
    <mergeCell ref="E332:G334"/>
    <mergeCell ref="H332:L332"/>
    <mergeCell ref="M332:AL332"/>
    <mergeCell ref="H333:L333"/>
    <mergeCell ref="M333:AL333"/>
    <mergeCell ref="H334:L334"/>
    <mergeCell ref="M334:AL334"/>
    <mergeCell ref="C335:G335"/>
    <mergeCell ref="H335:AL335"/>
    <mergeCell ref="B322:B328"/>
    <mergeCell ref="C322:G322"/>
    <mergeCell ref="L322:P322"/>
    <mergeCell ref="C323:G323"/>
    <mergeCell ref="H323:T323"/>
    <mergeCell ref="U323:Y323"/>
    <mergeCell ref="Z323:AL323"/>
    <mergeCell ref="C324:D327"/>
    <mergeCell ref="E324:G324"/>
    <mergeCell ref="H324:T324"/>
    <mergeCell ref="U324:Y324"/>
    <mergeCell ref="Z324:AL324"/>
    <mergeCell ref="E325:G327"/>
    <mergeCell ref="H325:L325"/>
    <mergeCell ref="M325:AL325"/>
    <mergeCell ref="H326:L326"/>
    <mergeCell ref="M326:AL326"/>
    <mergeCell ref="H327:L327"/>
    <mergeCell ref="M327:AL327"/>
    <mergeCell ref="C328:G328"/>
    <mergeCell ref="H328:AL328"/>
    <mergeCell ref="B315:B321"/>
    <mergeCell ref="C315:G315"/>
    <mergeCell ref="L315:P315"/>
    <mergeCell ref="C316:G316"/>
    <mergeCell ref="H316:T316"/>
    <mergeCell ref="U316:Y316"/>
    <mergeCell ref="Z316:AL316"/>
    <mergeCell ref="C317:D320"/>
    <mergeCell ref="E317:G317"/>
    <mergeCell ref="H317:T317"/>
    <mergeCell ref="U317:Y317"/>
    <mergeCell ref="Z317:AL317"/>
    <mergeCell ref="E318:G320"/>
    <mergeCell ref="H318:L318"/>
    <mergeCell ref="M318:AL318"/>
    <mergeCell ref="H319:L319"/>
    <mergeCell ref="M319:AL319"/>
    <mergeCell ref="H320:L320"/>
    <mergeCell ref="M320:AL320"/>
    <mergeCell ref="C321:G321"/>
    <mergeCell ref="H321:AL321"/>
    <mergeCell ref="B308:B314"/>
    <mergeCell ref="C308:G308"/>
    <mergeCell ref="L308:P308"/>
    <mergeCell ref="C309:G309"/>
    <mergeCell ref="H309:T309"/>
    <mergeCell ref="U309:Y309"/>
    <mergeCell ref="Z309:AL309"/>
    <mergeCell ref="C310:D313"/>
    <mergeCell ref="E310:G310"/>
    <mergeCell ref="H310:T310"/>
    <mergeCell ref="U310:Y310"/>
    <mergeCell ref="Z310:AL310"/>
    <mergeCell ref="E311:G313"/>
    <mergeCell ref="H311:L311"/>
    <mergeCell ref="M311:AL311"/>
    <mergeCell ref="H312:L312"/>
    <mergeCell ref="M312:AL312"/>
    <mergeCell ref="H313:L313"/>
    <mergeCell ref="M313:AL313"/>
    <mergeCell ref="C314:G314"/>
    <mergeCell ref="H314:AL314"/>
    <mergeCell ref="B301:B307"/>
    <mergeCell ref="C301:G301"/>
    <mergeCell ref="L301:P301"/>
    <mergeCell ref="C302:G302"/>
    <mergeCell ref="H302:T302"/>
    <mergeCell ref="U302:Y302"/>
    <mergeCell ref="Z302:AL302"/>
    <mergeCell ref="C303:D306"/>
    <mergeCell ref="E303:G303"/>
    <mergeCell ref="H303:T303"/>
    <mergeCell ref="U303:Y303"/>
    <mergeCell ref="Z303:AL303"/>
    <mergeCell ref="E304:G306"/>
    <mergeCell ref="H304:L304"/>
    <mergeCell ref="M304:AL304"/>
    <mergeCell ref="H305:L305"/>
    <mergeCell ref="M305:AL305"/>
    <mergeCell ref="H306:L306"/>
    <mergeCell ref="M306:AL306"/>
    <mergeCell ref="C307:G307"/>
    <mergeCell ref="H307:AL307"/>
    <mergeCell ref="B294:B300"/>
    <mergeCell ref="C294:G294"/>
    <mergeCell ref="L294:P294"/>
    <mergeCell ref="C295:G295"/>
    <mergeCell ref="H295:T295"/>
    <mergeCell ref="U295:Y295"/>
    <mergeCell ref="Z295:AL295"/>
    <mergeCell ref="C296:D299"/>
    <mergeCell ref="E296:G296"/>
    <mergeCell ref="H296:T296"/>
    <mergeCell ref="U296:Y296"/>
    <mergeCell ref="Z296:AL296"/>
    <mergeCell ref="E297:G299"/>
    <mergeCell ref="H297:L297"/>
    <mergeCell ref="M297:AL297"/>
    <mergeCell ref="H298:L298"/>
    <mergeCell ref="M298:AL298"/>
    <mergeCell ref="H299:L299"/>
    <mergeCell ref="M299:AL299"/>
    <mergeCell ref="C300:G300"/>
    <mergeCell ref="H300:AL300"/>
    <mergeCell ref="B287:B293"/>
    <mergeCell ref="C287:G287"/>
    <mergeCell ref="L287:P287"/>
    <mergeCell ref="C288:G288"/>
    <mergeCell ref="H288:T288"/>
    <mergeCell ref="U288:Y288"/>
    <mergeCell ref="Z288:AL288"/>
    <mergeCell ref="C289:D292"/>
    <mergeCell ref="E289:G289"/>
    <mergeCell ref="H289:T289"/>
    <mergeCell ref="U289:Y289"/>
    <mergeCell ref="Z289:AL289"/>
    <mergeCell ref="E290:G292"/>
    <mergeCell ref="H290:L290"/>
    <mergeCell ref="M290:AL290"/>
    <mergeCell ref="H291:L291"/>
    <mergeCell ref="M291:AL291"/>
    <mergeCell ref="H292:L292"/>
    <mergeCell ref="M292:AL292"/>
    <mergeCell ref="C293:G293"/>
    <mergeCell ref="H293:AL293"/>
    <mergeCell ref="B280:B286"/>
    <mergeCell ref="C280:G280"/>
    <mergeCell ref="L280:P280"/>
    <mergeCell ref="C281:G281"/>
    <mergeCell ref="H281:T281"/>
    <mergeCell ref="U281:Y281"/>
    <mergeCell ref="Z281:AL281"/>
    <mergeCell ref="C282:D285"/>
    <mergeCell ref="E282:G282"/>
    <mergeCell ref="H282:T282"/>
    <mergeCell ref="U282:Y282"/>
    <mergeCell ref="Z282:AL282"/>
    <mergeCell ref="E283:G285"/>
    <mergeCell ref="H283:L283"/>
    <mergeCell ref="M283:AL283"/>
    <mergeCell ref="H284:L284"/>
    <mergeCell ref="M284:AL284"/>
    <mergeCell ref="H285:L285"/>
    <mergeCell ref="M285:AL285"/>
    <mergeCell ref="C286:G286"/>
    <mergeCell ref="H286:AL286"/>
    <mergeCell ref="B273:B279"/>
    <mergeCell ref="C273:G273"/>
    <mergeCell ref="L273:P273"/>
    <mergeCell ref="C274:G274"/>
    <mergeCell ref="H274:T274"/>
    <mergeCell ref="U274:Y274"/>
    <mergeCell ref="Z274:AL274"/>
    <mergeCell ref="C275:D278"/>
    <mergeCell ref="E275:G275"/>
    <mergeCell ref="H275:T275"/>
    <mergeCell ref="U275:Y275"/>
    <mergeCell ref="Z275:AL275"/>
    <mergeCell ref="E276:G278"/>
    <mergeCell ref="H276:L276"/>
    <mergeCell ref="M276:AL276"/>
    <mergeCell ref="H277:L277"/>
    <mergeCell ref="M277:AL277"/>
    <mergeCell ref="H278:L278"/>
    <mergeCell ref="M278:AL278"/>
    <mergeCell ref="C279:G279"/>
    <mergeCell ref="H279:AL279"/>
    <mergeCell ref="B266:B272"/>
    <mergeCell ref="C266:G266"/>
    <mergeCell ref="L266:P266"/>
    <mergeCell ref="C267:G267"/>
    <mergeCell ref="H267:T267"/>
    <mergeCell ref="U267:Y267"/>
    <mergeCell ref="Z267:AL267"/>
    <mergeCell ref="C268:D271"/>
    <mergeCell ref="E268:G268"/>
    <mergeCell ref="H268:T268"/>
    <mergeCell ref="U268:Y268"/>
    <mergeCell ref="Z268:AL268"/>
    <mergeCell ref="E269:G271"/>
    <mergeCell ref="H269:L269"/>
    <mergeCell ref="M269:AL269"/>
    <mergeCell ref="H270:L270"/>
    <mergeCell ref="M270:AL270"/>
    <mergeCell ref="H271:L271"/>
    <mergeCell ref="M271:AL271"/>
    <mergeCell ref="C272:G272"/>
    <mergeCell ref="H272:AL272"/>
    <mergeCell ref="B259:B265"/>
    <mergeCell ref="C259:G259"/>
    <mergeCell ref="L259:P259"/>
    <mergeCell ref="C260:G260"/>
    <mergeCell ref="H260:T260"/>
    <mergeCell ref="U260:Y260"/>
    <mergeCell ref="Z260:AL260"/>
    <mergeCell ref="C261:D264"/>
    <mergeCell ref="E261:G261"/>
    <mergeCell ref="H261:T261"/>
    <mergeCell ref="U261:Y261"/>
    <mergeCell ref="Z261:AL261"/>
    <mergeCell ref="E262:G264"/>
    <mergeCell ref="H262:L262"/>
    <mergeCell ref="M262:AL262"/>
    <mergeCell ref="H263:L263"/>
    <mergeCell ref="M263:AL263"/>
    <mergeCell ref="H264:L264"/>
    <mergeCell ref="M264:AL264"/>
    <mergeCell ref="C265:G265"/>
    <mergeCell ref="H265:AL265"/>
    <mergeCell ref="B252:B258"/>
    <mergeCell ref="C252:G252"/>
    <mergeCell ref="L252:P252"/>
    <mergeCell ref="C253:G253"/>
    <mergeCell ref="H253:T253"/>
    <mergeCell ref="U253:Y253"/>
    <mergeCell ref="Z253:AL253"/>
    <mergeCell ref="C254:D257"/>
    <mergeCell ref="E254:G254"/>
    <mergeCell ref="H254:T254"/>
    <mergeCell ref="U254:Y254"/>
    <mergeCell ref="Z254:AL254"/>
    <mergeCell ref="E255:G257"/>
    <mergeCell ref="H255:L255"/>
    <mergeCell ref="M255:AL255"/>
    <mergeCell ref="H256:L256"/>
    <mergeCell ref="M256:AL256"/>
    <mergeCell ref="H257:L257"/>
    <mergeCell ref="M257:AL257"/>
    <mergeCell ref="C258:G258"/>
    <mergeCell ref="H258:AL258"/>
    <mergeCell ref="B245:B251"/>
    <mergeCell ref="C245:G245"/>
    <mergeCell ref="L245:P245"/>
    <mergeCell ref="C246:G246"/>
    <mergeCell ref="H246:T246"/>
    <mergeCell ref="U246:Y246"/>
    <mergeCell ref="Z246:AL246"/>
    <mergeCell ref="C247:D250"/>
    <mergeCell ref="E247:G247"/>
    <mergeCell ref="H247:T247"/>
    <mergeCell ref="U247:Y247"/>
    <mergeCell ref="Z247:AL247"/>
    <mergeCell ref="E248:G250"/>
    <mergeCell ref="H248:L248"/>
    <mergeCell ref="M248:AL248"/>
    <mergeCell ref="H249:L249"/>
    <mergeCell ref="M249:AL249"/>
    <mergeCell ref="H250:L250"/>
    <mergeCell ref="M250:AL250"/>
    <mergeCell ref="C251:G251"/>
    <mergeCell ref="H251:AL251"/>
    <mergeCell ref="B238:B244"/>
    <mergeCell ref="C238:G238"/>
    <mergeCell ref="L238:P238"/>
    <mergeCell ref="C239:G239"/>
    <mergeCell ref="H239:T239"/>
    <mergeCell ref="U239:Y239"/>
    <mergeCell ref="Z239:AL239"/>
    <mergeCell ref="C240:D243"/>
    <mergeCell ref="E240:G240"/>
    <mergeCell ref="H240:T240"/>
    <mergeCell ref="U240:Y240"/>
    <mergeCell ref="Z240:AL240"/>
    <mergeCell ref="E241:G243"/>
    <mergeCell ref="H241:L241"/>
    <mergeCell ref="M241:AL241"/>
    <mergeCell ref="H242:L242"/>
    <mergeCell ref="M242:AL242"/>
    <mergeCell ref="H243:L243"/>
    <mergeCell ref="M243:AL243"/>
    <mergeCell ref="C244:G244"/>
    <mergeCell ref="H244:AL244"/>
    <mergeCell ref="B231:B237"/>
    <mergeCell ref="C231:G231"/>
    <mergeCell ref="L231:P231"/>
    <mergeCell ref="C232:G232"/>
    <mergeCell ref="H232:T232"/>
    <mergeCell ref="U232:Y232"/>
    <mergeCell ref="Z232:AL232"/>
    <mergeCell ref="C233:D236"/>
    <mergeCell ref="E233:G233"/>
    <mergeCell ref="H233:T233"/>
    <mergeCell ref="U233:Y233"/>
    <mergeCell ref="Z233:AL233"/>
    <mergeCell ref="E234:G236"/>
    <mergeCell ref="H234:L234"/>
    <mergeCell ref="M234:AL234"/>
    <mergeCell ref="H235:L235"/>
    <mergeCell ref="M235:AL235"/>
    <mergeCell ref="H236:L236"/>
    <mergeCell ref="M236:AL236"/>
    <mergeCell ref="C237:G237"/>
    <mergeCell ref="H237:AL237"/>
    <mergeCell ref="B224:B230"/>
    <mergeCell ref="C224:G224"/>
    <mergeCell ref="L224:P224"/>
    <mergeCell ref="C225:G225"/>
    <mergeCell ref="H225:T225"/>
    <mergeCell ref="U225:Y225"/>
    <mergeCell ref="Z225:AL225"/>
    <mergeCell ref="C226:D229"/>
    <mergeCell ref="E226:G226"/>
    <mergeCell ref="H226:T226"/>
    <mergeCell ref="U226:Y226"/>
    <mergeCell ref="Z226:AL226"/>
    <mergeCell ref="E227:G229"/>
    <mergeCell ref="H227:L227"/>
    <mergeCell ref="M227:AL227"/>
    <mergeCell ref="H228:L228"/>
    <mergeCell ref="M228:AL228"/>
    <mergeCell ref="H229:L229"/>
    <mergeCell ref="M229:AL229"/>
    <mergeCell ref="C230:G230"/>
    <mergeCell ref="H230:AL230"/>
    <mergeCell ref="B217:B223"/>
    <mergeCell ref="C217:G217"/>
    <mergeCell ref="L217:P217"/>
    <mergeCell ref="C218:G218"/>
    <mergeCell ref="H218:T218"/>
    <mergeCell ref="U218:Y218"/>
    <mergeCell ref="Z218:AL218"/>
    <mergeCell ref="C219:D222"/>
    <mergeCell ref="E219:G219"/>
    <mergeCell ref="H219:T219"/>
    <mergeCell ref="U219:Y219"/>
    <mergeCell ref="Z219:AL219"/>
    <mergeCell ref="E220:G222"/>
    <mergeCell ref="H220:L220"/>
    <mergeCell ref="M220:AL220"/>
    <mergeCell ref="H221:L221"/>
    <mergeCell ref="M221:AL221"/>
    <mergeCell ref="H222:L222"/>
    <mergeCell ref="M222:AL222"/>
    <mergeCell ref="C223:G223"/>
    <mergeCell ref="H223:AL223"/>
    <mergeCell ref="B210:B216"/>
    <mergeCell ref="C210:G210"/>
    <mergeCell ref="L210:P210"/>
    <mergeCell ref="C211:G211"/>
    <mergeCell ref="H211:T211"/>
    <mergeCell ref="U211:Y211"/>
    <mergeCell ref="Z211:AL211"/>
    <mergeCell ref="C212:D215"/>
    <mergeCell ref="E212:G212"/>
    <mergeCell ref="H212:T212"/>
    <mergeCell ref="U212:Y212"/>
    <mergeCell ref="Z212:AL212"/>
    <mergeCell ref="E213:G215"/>
    <mergeCell ref="H213:L213"/>
    <mergeCell ref="M213:AL213"/>
    <mergeCell ref="H214:L214"/>
    <mergeCell ref="M214:AL214"/>
    <mergeCell ref="H215:L215"/>
    <mergeCell ref="M215:AL215"/>
    <mergeCell ref="C216:G216"/>
    <mergeCell ref="H216:AL216"/>
    <mergeCell ref="B203:B209"/>
    <mergeCell ref="C203:G203"/>
    <mergeCell ref="L203:P203"/>
    <mergeCell ref="C204:G204"/>
    <mergeCell ref="H204:T204"/>
    <mergeCell ref="U204:Y204"/>
    <mergeCell ref="Z204:AL204"/>
    <mergeCell ref="C205:D208"/>
    <mergeCell ref="E205:G205"/>
    <mergeCell ref="H205:T205"/>
    <mergeCell ref="U205:Y205"/>
    <mergeCell ref="Z205:AL205"/>
    <mergeCell ref="E206:G208"/>
    <mergeCell ref="H206:L206"/>
    <mergeCell ref="M206:AL206"/>
    <mergeCell ref="H207:L207"/>
    <mergeCell ref="M207:AL207"/>
    <mergeCell ref="H208:L208"/>
    <mergeCell ref="M208:AL208"/>
    <mergeCell ref="C209:G209"/>
    <mergeCell ref="H209:AL209"/>
    <mergeCell ref="B196:B202"/>
    <mergeCell ref="C196:G196"/>
    <mergeCell ref="L196:P196"/>
    <mergeCell ref="C197:G197"/>
    <mergeCell ref="H197:T197"/>
    <mergeCell ref="U197:Y197"/>
    <mergeCell ref="Z197:AL197"/>
    <mergeCell ref="C198:D201"/>
    <mergeCell ref="E198:G198"/>
    <mergeCell ref="H198:T198"/>
    <mergeCell ref="U198:Y198"/>
    <mergeCell ref="Z198:AL198"/>
    <mergeCell ref="E199:G201"/>
    <mergeCell ref="H199:L199"/>
    <mergeCell ref="M199:AL199"/>
    <mergeCell ref="H200:L200"/>
    <mergeCell ref="M200:AL200"/>
    <mergeCell ref="H201:L201"/>
    <mergeCell ref="M201:AL201"/>
    <mergeCell ref="C202:G202"/>
    <mergeCell ref="H202:AL202"/>
    <mergeCell ref="B189:B195"/>
    <mergeCell ref="C189:G189"/>
    <mergeCell ref="L189:P189"/>
    <mergeCell ref="C190:G190"/>
    <mergeCell ref="H190:T190"/>
    <mergeCell ref="U190:Y190"/>
    <mergeCell ref="Z190:AL190"/>
    <mergeCell ref="C191:D194"/>
    <mergeCell ref="E191:G191"/>
    <mergeCell ref="H191:T191"/>
    <mergeCell ref="U191:Y191"/>
    <mergeCell ref="Z191:AL191"/>
    <mergeCell ref="E192:G194"/>
    <mergeCell ref="H192:L192"/>
    <mergeCell ref="M192:AL192"/>
    <mergeCell ref="H193:L193"/>
    <mergeCell ref="M193:AL193"/>
    <mergeCell ref="H194:L194"/>
    <mergeCell ref="M194:AL194"/>
    <mergeCell ref="C195:G195"/>
    <mergeCell ref="H195:AL195"/>
    <mergeCell ref="B182:B188"/>
    <mergeCell ref="C182:G182"/>
    <mergeCell ref="L182:P182"/>
    <mergeCell ref="C183:G183"/>
    <mergeCell ref="H183:T183"/>
    <mergeCell ref="U183:Y183"/>
    <mergeCell ref="Z183:AL183"/>
    <mergeCell ref="C184:D187"/>
    <mergeCell ref="E184:G184"/>
    <mergeCell ref="H184:T184"/>
    <mergeCell ref="U184:Y184"/>
    <mergeCell ref="Z184:AL184"/>
    <mergeCell ref="E185:G187"/>
    <mergeCell ref="H185:L185"/>
    <mergeCell ref="M185:AL185"/>
    <mergeCell ref="H186:L186"/>
    <mergeCell ref="M186:AL186"/>
    <mergeCell ref="H187:L187"/>
    <mergeCell ref="M187:AL187"/>
    <mergeCell ref="C188:G188"/>
    <mergeCell ref="H188:AL188"/>
    <mergeCell ref="B175:B181"/>
    <mergeCell ref="C175:G175"/>
    <mergeCell ref="L175:P175"/>
    <mergeCell ref="C176:G176"/>
    <mergeCell ref="H176:T176"/>
    <mergeCell ref="U176:Y176"/>
    <mergeCell ref="Z176:AL176"/>
    <mergeCell ref="C177:D180"/>
    <mergeCell ref="E177:G177"/>
    <mergeCell ref="H177:T177"/>
    <mergeCell ref="U177:Y177"/>
    <mergeCell ref="Z177:AL177"/>
    <mergeCell ref="E178:G180"/>
    <mergeCell ref="H178:L178"/>
    <mergeCell ref="M178:AL178"/>
    <mergeCell ref="H179:L179"/>
    <mergeCell ref="M179:AL179"/>
    <mergeCell ref="H180:L180"/>
    <mergeCell ref="M180:AL180"/>
    <mergeCell ref="C181:G181"/>
    <mergeCell ref="H181:AL181"/>
    <mergeCell ref="B168:B174"/>
    <mergeCell ref="C168:G168"/>
    <mergeCell ref="L168:P168"/>
    <mergeCell ref="C169:G169"/>
    <mergeCell ref="H169:T169"/>
    <mergeCell ref="U169:Y169"/>
    <mergeCell ref="Z169:AL169"/>
    <mergeCell ref="C170:D173"/>
    <mergeCell ref="E170:G170"/>
    <mergeCell ref="H170:T170"/>
    <mergeCell ref="U170:Y170"/>
    <mergeCell ref="Z170:AL170"/>
    <mergeCell ref="E171:G173"/>
    <mergeCell ref="H171:L171"/>
    <mergeCell ref="M171:AL171"/>
    <mergeCell ref="H172:L172"/>
    <mergeCell ref="M172:AL172"/>
    <mergeCell ref="H173:L173"/>
    <mergeCell ref="M173:AL173"/>
    <mergeCell ref="C174:G174"/>
    <mergeCell ref="H174:AL174"/>
    <mergeCell ref="B161:B167"/>
    <mergeCell ref="C161:G161"/>
    <mergeCell ref="L161:P161"/>
    <mergeCell ref="C162:G162"/>
    <mergeCell ref="H162:T162"/>
    <mergeCell ref="U162:Y162"/>
    <mergeCell ref="Z162:AL162"/>
    <mergeCell ref="C163:D166"/>
    <mergeCell ref="E163:G163"/>
    <mergeCell ref="H163:T163"/>
    <mergeCell ref="U163:Y163"/>
    <mergeCell ref="Z163:AL163"/>
    <mergeCell ref="E164:G166"/>
    <mergeCell ref="H164:L164"/>
    <mergeCell ref="M164:AL164"/>
    <mergeCell ref="H165:L165"/>
    <mergeCell ref="M165:AL165"/>
    <mergeCell ref="H166:L166"/>
    <mergeCell ref="M166:AL166"/>
    <mergeCell ref="C167:G167"/>
    <mergeCell ref="H167:AL167"/>
    <mergeCell ref="B154:B160"/>
    <mergeCell ref="C154:G154"/>
    <mergeCell ref="L154:P154"/>
    <mergeCell ref="C155:G155"/>
    <mergeCell ref="H155:T155"/>
    <mergeCell ref="U155:Y155"/>
    <mergeCell ref="Z155:AL155"/>
    <mergeCell ref="C156:D159"/>
    <mergeCell ref="E156:G156"/>
    <mergeCell ref="H156:T156"/>
    <mergeCell ref="U156:Y156"/>
    <mergeCell ref="Z156:AL156"/>
    <mergeCell ref="E157:G159"/>
    <mergeCell ref="H157:L157"/>
    <mergeCell ref="M157:AL157"/>
    <mergeCell ref="H158:L158"/>
    <mergeCell ref="M158:AL158"/>
    <mergeCell ref="H159:L159"/>
    <mergeCell ref="M159:AL159"/>
    <mergeCell ref="C160:G160"/>
    <mergeCell ref="H160:AL160"/>
    <mergeCell ref="B147:B153"/>
    <mergeCell ref="C147:G147"/>
    <mergeCell ref="L147:P147"/>
    <mergeCell ref="C148:G148"/>
    <mergeCell ref="H148:T148"/>
    <mergeCell ref="U148:Y148"/>
    <mergeCell ref="Z148:AL148"/>
    <mergeCell ref="C149:D152"/>
    <mergeCell ref="E149:G149"/>
    <mergeCell ref="H149:T149"/>
    <mergeCell ref="U149:Y149"/>
    <mergeCell ref="Z149:AL149"/>
    <mergeCell ref="E150:G152"/>
    <mergeCell ref="H150:L150"/>
    <mergeCell ref="M150:AL150"/>
    <mergeCell ref="H151:L151"/>
    <mergeCell ref="M151:AL151"/>
    <mergeCell ref="H152:L152"/>
    <mergeCell ref="M152:AL152"/>
    <mergeCell ref="C153:G153"/>
    <mergeCell ref="H153:AL153"/>
    <mergeCell ref="B140:B146"/>
    <mergeCell ref="C140:G140"/>
    <mergeCell ref="L140:P140"/>
    <mergeCell ref="C141:G141"/>
    <mergeCell ref="H141:T141"/>
    <mergeCell ref="U141:Y141"/>
    <mergeCell ref="Z141:AL141"/>
    <mergeCell ref="C142:D145"/>
    <mergeCell ref="E142:G142"/>
    <mergeCell ref="H142:T142"/>
    <mergeCell ref="U142:Y142"/>
    <mergeCell ref="Z142:AL142"/>
    <mergeCell ref="E143:G145"/>
    <mergeCell ref="H143:L143"/>
    <mergeCell ref="M143:AL143"/>
    <mergeCell ref="H144:L144"/>
    <mergeCell ref="M144:AL144"/>
    <mergeCell ref="H145:L145"/>
    <mergeCell ref="M145:AL145"/>
    <mergeCell ref="C146:G146"/>
    <mergeCell ref="H146:AL146"/>
    <mergeCell ref="B133:B139"/>
    <mergeCell ref="C133:G133"/>
    <mergeCell ref="L133:P133"/>
    <mergeCell ref="C134:G134"/>
    <mergeCell ref="H134:T134"/>
    <mergeCell ref="U134:Y134"/>
    <mergeCell ref="Z134:AL134"/>
    <mergeCell ref="C135:D138"/>
    <mergeCell ref="E135:G135"/>
    <mergeCell ref="H135:T135"/>
    <mergeCell ref="U135:Y135"/>
    <mergeCell ref="Z135:AL135"/>
    <mergeCell ref="E136:G138"/>
    <mergeCell ref="H136:L136"/>
    <mergeCell ref="M136:AL136"/>
    <mergeCell ref="H137:L137"/>
    <mergeCell ref="M137:AL137"/>
    <mergeCell ref="H138:L138"/>
    <mergeCell ref="M138:AL138"/>
    <mergeCell ref="C139:G139"/>
    <mergeCell ref="H139:AL139"/>
    <mergeCell ref="B126:B132"/>
    <mergeCell ref="C126:G126"/>
    <mergeCell ref="L126:P126"/>
    <mergeCell ref="C127:G127"/>
    <mergeCell ref="H127:T127"/>
    <mergeCell ref="U127:Y127"/>
    <mergeCell ref="Z127:AL127"/>
    <mergeCell ref="C128:D131"/>
    <mergeCell ref="E128:G128"/>
    <mergeCell ref="H128:T128"/>
    <mergeCell ref="U128:Y128"/>
    <mergeCell ref="Z128:AL128"/>
    <mergeCell ref="E129:G131"/>
    <mergeCell ref="H129:L129"/>
    <mergeCell ref="M129:AL129"/>
    <mergeCell ref="H130:L130"/>
    <mergeCell ref="M130:AL130"/>
    <mergeCell ref="H131:L131"/>
    <mergeCell ref="M131:AL131"/>
    <mergeCell ref="C132:G132"/>
    <mergeCell ref="H132:AL132"/>
    <mergeCell ref="B119:B125"/>
    <mergeCell ref="C119:G119"/>
    <mergeCell ref="L119:P119"/>
    <mergeCell ref="C120:G120"/>
    <mergeCell ref="H120:T120"/>
    <mergeCell ref="U120:Y120"/>
    <mergeCell ref="Z120:AL120"/>
    <mergeCell ref="C121:D124"/>
    <mergeCell ref="E121:G121"/>
    <mergeCell ref="H121:T121"/>
    <mergeCell ref="U121:Y121"/>
    <mergeCell ref="Z121:AL121"/>
    <mergeCell ref="E122:G124"/>
    <mergeCell ref="H122:L122"/>
    <mergeCell ref="M122:AL122"/>
    <mergeCell ref="H123:L123"/>
    <mergeCell ref="M123:AL123"/>
    <mergeCell ref="H124:L124"/>
    <mergeCell ref="M124:AL124"/>
    <mergeCell ref="C125:G125"/>
    <mergeCell ref="H125:AL125"/>
    <mergeCell ref="B112:B118"/>
    <mergeCell ref="C112:G112"/>
    <mergeCell ref="L112:P112"/>
    <mergeCell ref="C113:G113"/>
    <mergeCell ref="H113:T113"/>
    <mergeCell ref="U113:Y113"/>
    <mergeCell ref="Z113:AL113"/>
    <mergeCell ref="C114:D117"/>
    <mergeCell ref="E114:G114"/>
    <mergeCell ref="H114:T114"/>
    <mergeCell ref="U114:Y114"/>
    <mergeCell ref="Z114:AL114"/>
    <mergeCell ref="E115:G117"/>
    <mergeCell ref="H115:L115"/>
    <mergeCell ref="M115:AL115"/>
    <mergeCell ref="H116:L116"/>
    <mergeCell ref="M116:AL116"/>
    <mergeCell ref="H117:L117"/>
    <mergeCell ref="M117:AL117"/>
    <mergeCell ref="C118:G118"/>
    <mergeCell ref="H118:AL118"/>
    <mergeCell ref="B105:B111"/>
    <mergeCell ref="C105:G105"/>
    <mergeCell ref="L105:P105"/>
    <mergeCell ref="C106:G106"/>
    <mergeCell ref="H106:T106"/>
    <mergeCell ref="U106:Y106"/>
    <mergeCell ref="Z106:AL106"/>
    <mergeCell ref="C107:D110"/>
    <mergeCell ref="E107:G107"/>
    <mergeCell ref="H107:T107"/>
    <mergeCell ref="U107:Y107"/>
    <mergeCell ref="Z107:AL107"/>
    <mergeCell ref="E108:G110"/>
    <mergeCell ref="H108:L108"/>
    <mergeCell ref="M108:AL108"/>
    <mergeCell ref="H109:L109"/>
    <mergeCell ref="M109:AL109"/>
    <mergeCell ref="H110:L110"/>
    <mergeCell ref="M110:AL110"/>
    <mergeCell ref="C111:G111"/>
    <mergeCell ref="H111:AL111"/>
    <mergeCell ref="B98:B104"/>
    <mergeCell ref="C98:G98"/>
    <mergeCell ref="L98:P98"/>
    <mergeCell ref="C99:G99"/>
    <mergeCell ref="H99:T99"/>
    <mergeCell ref="U99:Y99"/>
    <mergeCell ref="Z99:AL99"/>
    <mergeCell ref="C100:D103"/>
    <mergeCell ref="E100:G100"/>
    <mergeCell ref="H100:T100"/>
    <mergeCell ref="U100:Y100"/>
    <mergeCell ref="Z100:AL100"/>
    <mergeCell ref="E101:G103"/>
    <mergeCell ref="H101:L101"/>
    <mergeCell ref="M101:AL101"/>
    <mergeCell ref="H102:L102"/>
    <mergeCell ref="M102:AL102"/>
    <mergeCell ref="H103:L103"/>
    <mergeCell ref="M103:AL103"/>
    <mergeCell ref="C104:G104"/>
    <mergeCell ref="H104:AL104"/>
    <mergeCell ref="B91:B97"/>
    <mergeCell ref="C91:G91"/>
    <mergeCell ref="L91:P91"/>
    <mergeCell ref="C92:G92"/>
    <mergeCell ref="H92:T92"/>
    <mergeCell ref="U92:Y92"/>
    <mergeCell ref="Z92:AL92"/>
    <mergeCell ref="C93:D96"/>
    <mergeCell ref="E93:G93"/>
    <mergeCell ref="H93:T93"/>
    <mergeCell ref="U93:Y93"/>
    <mergeCell ref="Z93:AL93"/>
    <mergeCell ref="E94:G96"/>
    <mergeCell ref="H94:L94"/>
    <mergeCell ref="M94:AL94"/>
    <mergeCell ref="H95:L95"/>
    <mergeCell ref="M95:AL95"/>
    <mergeCell ref="H96:L96"/>
    <mergeCell ref="M96:AL96"/>
    <mergeCell ref="C97:G97"/>
    <mergeCell ref="H97:AL97"/>
    <mergeCell ref="B84:B90"/>
    <mergeCell ref="C84:G84"/>
    <mergeCell ref="L84:P84"/>
    <mergeCell ref="C85:G85"/>
    <mergeCell ref="H85:T85"/>
    <mergeCell ref="U85:Y85"/>
    <mergeCell ref="Z85:AL85"/>
    <mergeCell ref="C86:D89"/>
    <mergeCell ref="E86:G86"/>
    <mergeCell ref="H86:T86"/>
    <mergeCell ref="U86:Y86"/>
    <mergeCell ref="Z86:AL86"/>
    <mergeCell ref="E87:G89"/>
    <mergeCell ref="H87:L87"/>
    <mergeCell ref="M87:AL87"/>
    <mergeCell ref="H88:L88"/>
    <mergeCell ref="M88:AL88"/>
    <mergeCell ref="H89:L89"/>
    <mergeCell ref="M89:AL89"/>
    <mergeCell ref="C90:G90"/>
    <mergeCell ref="H90:AL90"/>
    <mergeCell ref="B77:B83"/>
    <mergeCell ref="C77:G77"/>
    <mergeCell ref="L77:P77"/>
    <mergeCell ref="C78:G78"/>
    <mergeCell ref="H78:T78"/>
    <mergeCell ref="U78:Y78"/>
    <mergeCell ref="Z78:AL78"/>
    <mergeCell ref="C79:D82"/>
    <mergeCell ref="E79:G79"/>
    <mergeCell ref="H79:T79"/>
    <mergeCell ref="U79:Y79"/>
    <mergeCell ref="Z79:AL79"/>
    <mergeCell ref="E80:G82"/>
    <mergeCell ref="H80:L80"/>
    <mergeCell ref="M80:AL80"/>
    <mergeCell ref="H81:L81"/>
    <mergeCell ref="M81:AL81"/>
    <mergeCell ref="H82:L82"/>
    <mergeCell ref="M82:AL82"/>
    <mergeCell ref="C83:G83"/>
    <mergeCell ref="H83:AL83"/>
    <mergeCell ref="B70:B76"/>
    <mergeCell ref="C70:G70"/>
    <mergeCell ref="L70:P70"/>
    <mergeCell ref="C71:G71"/>
    <mergeCell ref="H71:T71"/>
    <mergeCell ref="U71:Y71"/>
    <mergeCell ref="Z71:AL71"/>
    <mergeCell ref="C72:D75"/>
    <mergeCell ref="E72:G72"/>
    <mergeCell ref="H72:T72"/>
    <mergeCell ref="U72:Y72"/>
    <mergeCell ref="Z72:AL72"/>
    <mergeCell ref="E73:G75"/>
    <mergeCell ref="H73:L73"/>
    <mergeCell ref="M73:AL73"/>
    <mergeCell ref="H74:L74"/>
    <mergeCell ref="M74:AL74"/>
    <mergeCell ref="H75:L75"/>
    <mergeCell ref="M75:AL75"/>
    <mergeCell ref="C76:G76"/>
    <mergeCell ref="H76:AL76"/>
    <mergeCell ref="B63:B69"/>
    <mergeCell ref="C63:G63"/>
    <mergeCell ref="L63:P63"/>
    <mergeCell ref="C64:G64"/>
    <mergeCell ref="H64:T64"/>
    <mergeCell ref="U64:Y64"/>
    <mergeCell ref="Z64:AL64"/>
    <mergeCell ref="C65:D68"/>
    <mergeCell ref="E65:G65"/>
    <mergeCell ref="H65:T65"/>
    <mergeCell ref="U65:Y65"/>
    <mergeCell ref="Z65:AL65"/>
    <mergeCell ref="E66:G68"/>
    <mergeCell ref="H66:L66"/>
    <mergeCell ref="M66:AL66"/>
    <mergeCell ref="H67:L67"/>
    <mergeCell ref="M67:AL67"/>
    <mergeCell ref="H68:L68"/>
    <mergeCell ref="M68:AL68"/>
    <mergeCell ref="C69:G69"/>
    <mergeCell ref="H69:AL69"/>
    <mergeCell ref="B56:B62"/>
    <mergeCell ref="C56:G56"/>
    <mergeCell ref="L56:P56"/>
    <mergeCell ref="C57:G57"/>
    <mergeCell ref="H57:T57"/>
    <mergeCell ref="U57:Y57"/>
    <mergeCell ref="Z57:AL57"/>
    <mergeCell ref="C58:D61"/>
    <mergeCell ref="E58:G58"/>
    <mergeCell ref="H58:T58"/>
    <mergeCell ref="U58:Y58"/>
    <mergeCell ref="Z58:AL58"/>
    <mergeCell ref="E59:G61"/>
    <mergeCell ref="H59:L59"/>
    <mergeCell ref="M59:AL59"/>
    <mergeCell ref="H60:L60"/>
    <mergeCell ref="M60:AL60"/>
    <mergeCell ref="H61:L61"/>
    <mergeCell ref="M61:AL61"/>
    <mergeCell ref="C62:G62"/>
    <mergeCell ref="H62:AL62"/>
    <mergeCell ref="B49:B55"/>
    <mergeCell ref="C49:G49"/>
    <mergeCell ref="L49:P49"/>
    <mergeCell ref="C50:G50"/>
    <mergeCell ref="H50:T50"/>
    <mergeCell ref="U50:Y50"/>
    <mergeCell ref="Z50:AL50"/>
    <mergeCell ref="C51:D54"/>
    <mergeCell ref="E51:G51"/>
    <mergeCell ref="H51:T51"/>
    <mergeCell ref="U51:Y51"/>
    <mergeCell ref="Z51:AL51"/>
    <mergeCell ref="E52:G54"/>
    <mergeCell ref="H52:L52"/>
    <mergeCell ref="M52:AL52"/>
    <mergeCell ref="H53:L53"/>
    <mergeCell ref="M53:AL53"/>
    <mergeCell ref="H54:L54"/>
    <mergeCell ref="M54:AL54"/>
    <mergeCell ref="C55:G55"/>
    <mergeCell ref="H55:AL55"/>
    <mergeCell ref="B42:B48"/>
    <mergeCell ref="C42:G42"/>
    <mergeCell ref="L42:P42"/>
    <mergeCell ref="C43:G43"/>
    <mergeCell ref="H43:T43"/>
    <mergeCell ref="U43:Y43"/>
    <mergeCell ref="Z43:AL43"/>
    <mergeCell ref="C44:D47"/>
    <mergeCell ref="E44:G44"/>
    <mergeCell ref="H44:T44"/>
    <mergeCell ref="U44:Y44"/>
    <mergeCell ref="Z44:AL44"/>
    <mergeCell ref="E45:G47"/>
    <mergeCell ref="H45:L45"/>
    <mergeCell ref="M45:AL45"/>
    <mergeCell ref="H46:L46"/>
    <mergeCell ref="M46:AL46"/>
    <mergeCell ref="H47:L47"/>
    <mergeCell ref="M47:AL47"/>
    <mergeCell ref="C48:G48"/>
    <mergeCell ref="H48:AL48"/>
    <mergeCell ref="U37:Y37"/>
    <mergeCell ref="Z37:AL37"/>
    <mergeCell ref="E38:G40"/>
    <mergeCell ref="H38:L38"/>
    <mergeCell ref="M38:AL38"/>
    <mergeCell ref="H39:L39"/>
    <mergeCell ref="B35:B41"/>
    <mergeCell ref="C35:G35"/>
    <mergeCell ref="L35:P35"/>
    <mergeCell ref="C36:G36"/>
    <mergeCell ref="H36:T36"/>
    <mergeCell ref="U36:Y36"/>
    <mergeCell ref="M39:AL39"/>
    <mergeCell ref="H40:L40"/>
    <mergeCell ref="M40:AL40"/>
    <mergeCell ref="C41:G41"/>
    <mergeCell ref="H41:AL41"/>
    <mergeCell ref="Z36:AL36"/>
    <mergeCell ref="C37:D40"/>
    <mergeCell ref="E37:G37"/>
    <mergeCell ref="H37:T37"/>
    <mergeCell ref="B28:B34"/>
    <mergeCell ref="C28:G28"/>
    <mergeCell ref="L28:P28"/>
    <mergeCell ref="C29:G29"/>
    <mergeCell ref="H29:T29"/>
    <mergeCell ref="U29:Y29"/>
    <mergeCell ref="Z29:AL29"/>
    <mergeCell ref="H33:L33"/>
    <mergeCell ref="M33:AL33"/>
    <mergeCell ref="C34:G34"/>
    <mergeCell ref="H34:AL34"/>
    <mergeCell ref="Z30:AL30"/>
    <mergeCell ref="C30:D33"/>
    <mergeCell ref="E30:G30"/>
    <mergeCell ref="H30:T30"/>
    <mergeCell ref="U30:Y30"/>
    <mergeCell ref="E31:G33"/>
    <mergeCell ref="H31:L31"/>
    <mergeCell ref="M31:AL31"/>
    <mergeCell ref="H32:L32"/>
    <mergeCell ref="M32:AL32"/>
    <mergeCell ref="E9:G9"/>
    <mergeCell ref="H9:T9"/>
    <mergeCell ref="U9:Y9"/>
    <mergeCell ref="Z9:AL9"/>
    <mergeCell ref="E10:G12"/>
    <mergeCell ref="H10:L10"/>
    <mergeCell ref="C20:G20"/>
    <mergeCell ref="H20:AL20"/>
    <mergeCell ref="B21:B27"/>
    <mergeCell ref="C21:G21"/>
    <mergeCell ref="L21:P21"/>
    <mergeCell ref="C22:G22"/>
    <mergeCell ref="H22:T22"/>
    <mergeCell ref="U22:Y22"/>
    <mergeCell ref="Z22:AL22"/>
    <mergeCell ref="C23:D26"/>
    <mergeCell ref="E23:G23"/>
    <mergeCell ref="H23:T23"/>
    <mergeCell ref="U23:Y23"/>
    <mergeCell ref="Z23:AL23"/>
    <mergeCell ref="E24:G26"/>
    <mergeCell ref="H24:L24"/>
    <mergeCell ref="M24:AL24"/>
    <mergeCell ref="H25:L25"/>
    <mergeCell ref="M25:AL25"/>
    <mergeCell ref="H26:L26"/>
    <mergeCell ref="M26:AL26"/>
    <mergeCell ref="C27:G27"/>
    <mergeCell ref="H27:AL27"/>
    <mergeCell ref="M10:AL10"/>
    <mergeCell ref="H11:L11"/>
    <mergeCell ref="C8:G8"/>
    <mergeCell ref="H8:T8"/>
    <mergeCell ref="U8:Y8"/>
    <mergeCell ref="M11:AL11"/>
    <mergeCell ref="H12:L12"/>
    <mergeCell ref="M12:AL12"/>
    <mergeCell ref="H13:AL13"/>
    <mergeCell ref="B14:B20"/>
    <mergeCell ref="C14:G14"/>
    <mergeCell ref="L14:P14"/>
    <mergeCell ref="C15:G15"/>
    <mergeCell ref="H15:T15"/>
    <mergeCell ref="U15:Y15"/>
    <mergeCell ref="Z15:AL15"/>
    <mergeCell ref="C16:D19"/>
    <mergeCell ref="E16:G16"/>
    <mergeCell ref="B7:B13"/>
    <mergeCell ref="C7:G7"/>
    <mergeCell ref="L7:P7"/>
    <mergeCell ref="C13:G13"/>
    <mergeCell ref="H16:T16"/>
    <mergeCell ref="U16:Y16"/>
    <mergeCell ref="Z16:AL16"/>
    <mergeCell ref="E17:G19"/>
    <mergeCell ref="H17:L17"/>
    <mergeCell ref="M17:AL17"/>
    <mergeCell ref="H18:L18"/>
    <mergeCell ref="M18:AL18"/>
    <mergeCell ref="H19:L19"/>
    <mergeCell ref="M19:AL19"/>
    <mergeCell ref="Z8:AL8"/>
    <mergeCell ref="C9:D12"/>
  </mergeCells>
  <phoneticPr fontId="3"/>
  <pageMargins left="0.78740157480314965" right="0.39370078740157483" top="0.98425196850393704" bottom="0.78740157480314965" header="0.51181102362204722" footer="0.51181102362204722"/>
  <pageSetup paperSize="9" scale="91" orientation="portrait" r:id="rId1"/>
  <headerFooter alignWithMargins="0">
    <oddHeader>&amp;L&amp;"ＭＳ 明朝,標準"様式第2号（第4条関係）&amp;C&amp;"ＭＳ 明朝,標準"
福山市木造住宅耐震診断資格者名簿</oddHeader>
    <oddFooter>&amp;C&amp;"ＭＳ Ｐ明朝,標準"&amp;P / &amp;N</oddFooter>
  </headerFooter>
  <rowBreaks count="2" manualBreakCount="2">
    <brk id="41" min="1" max="37" man="1"/>
    <brk id="566" min="1" max="3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C5"/>
  <sheetViews>
    <sheetView workbookViewId="0">
      <selection activeCell="B6" sqref="B6"/>
    </sheetView>
  </sheetViews>
  <sheetFormatPr defaultRowHeight="13" x14ac:dyDescent="0.2"/>
  <cols>
    <col min="2" max="2" width="11" bestFit="1" customWidth="1"/>
    <col min="3" max="3" width="12.08984375" bestFit="1" customWidth="1"/>
  </cols>
  <sheetData>
    <row r="2" spans="2:3" x14ac:dyDescent="0.2">
      <c r="B2" s="44" t="s">
        <v>62</v>
      </c>
      <c r="C2" s="45" t="s">
        <v>919</v>
      </c>
    </row>
    <row r="3" spans="2:3" x14ac:dyDescent="0.2">
      <c r="B3" s="9" t="s">
        <v>917</v>
      </c>
      <c r="C3" s="9" t="s">
        <v>42</v>
      </c>
    </row>
    <row r="4" spans="2:3" x14ac:dyDescent="0.2">
      <c r="B4" s="9" t="s">
        <v>918</v>
      </c>
      <c r="C4" s="9"/>
    </row>
    <row r="5" spans="2:3" x14ac:dyDescent="0.2">
      <c r="B5" s="9" t="s">
        <v>391</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1:AL555"/>
  <sheetViews>
    <sheetView view="pageBreakPreview" topLeftCell="A252" zoomScale="80" zoomScaleNormal="100" zoomScaleSheetLayoutView="80" workbookViewId="0">
      <selection activeCell="H383" sqref="H383:T383"/>
    </sheetView>
  </sheetViews>
  <sheetFormatPr defaultColWidth="9" defaultRowHeight="11" x14ac:dyDescent="0.2"/>
  <cols>
    <col min="1" max="1" width="2.6328125" style="10" customWidth="1"/>
    <col min="2" max="2" width="2.6328125" style="11" customWidth="1"/>
    <col min="3" max="60" width="2.6328125" style="10" customWidth="1"/>
    <col min="61" max="16384" width="9" style="10"/>
  </cols>
  <sheetData>
    <row r="1" spans="2:38" ht="13.5" customHeight="1" x14ac:dyDescent="0.2"/>
    <row r="2" spans="2:38" ht="30" customHeight="1" x14ac:dyDescent="0.2">
      <c r="B2" s="147">
        <v>1</v>
      </c>
      <c r="C2" s="168" t="s">
        <v>519</v>
      </c>
      <c r="D2" s="140"/>
      <c r="E2" s="140"/>
      <c r="F2" s="140"/>
      <c r="G2" s="169"/>
      <c r="H2" s="13" t="s">
        <v>136</v>
      </c>
      <c r="I2" s="140" t="str">
        <f>IF(B2="","",VLOOKUP(B2,名簿掲載情報!A:M,4))</f>
        <v>23－7</v>
      </c>
      <c r="J2" s="140"/>
      <c r="K2" s="140"/>
      <c r="L2" s="140"/>
      <c r="M2" s="13" t="s">
        <v>137</v>
      </c>
      <c r="N2" s="13"/>
      <c r="O2" s="13"/>
      <c r="P2" s="13"/>
      <c r="Q2" s="14"/>
      <c r="R2" s="13"/>
      <c r="S2" s="13"/>
      <c r="T2" s="15"/>
      <c r="U2" s="16"/>
      <c r="V2" s="16"/>
      <c r="X2" s="16"/>
      <c r="Y2" s="16"/>
      <c r="Z2" s="16"/>
      <c r="AA2" s="16"/>
      <c r="AB2" s="16"/>
      <c r="AC2" s="16"/>
      <c r="AD2" s="16"/>
      <c r="AE2" s="16"/>
      <c r="AF2" s="16"/>
      <c r="AG2" s="16"/>
      <c r="AH2" s="16"/>
      <c r="AI2" s="16"/>
      <c r="AJ2" s="16"/>
      <c r="AK2" s="16"/>
      <c r="AL2" s="16"/>
    </row>
    <row r="3" spans="2:38" ht="30" customHeight="1" x14ac:dyDescent="0.2">
      <c r="B3" s="147"/>
      <c r="C3" s="168" t="s">
        <v>61</v>
      </c>
      <c r="D3" s="140"/>
      <c r="E3" s="140"/>
      <c r="F3" s="140"/>
      <c r="G3" s="169"/>
      <c r="H3" s="124" t="str">
        <f>IF(B2="","",VLOOKUP(B2,名簿掲載情報!A:M,5))</f>
        <v>甲田　善久</v>
      </c>
      <c r="I3" s="124"/>
      <c r="J3" s="124"/>
      <c r="K3" s="124"/>
      <c r="L3" s="124"/>
      <c r="M3" s="124"/>
      <c r="N3" s="124"/>
      <c r="O3" s="124"/>
      <c r="P3" s="124"/>
      <c r="Q3" s="124"/>
      <c r="R3" s="124"/>
      <c r="S3" s="124"/>
      <c r="T3" s="124"/>
      <c r="U3" s="147" t="s">
        <v>62</v>
      </c>
      <c r="V3" s="147"/>
      <c r="W3" s="147"/>
      <c r="X3" s="147"/>
      <c r="Y3" s="147"/>
      <c r="Z3" s="124" t="str">
        <f>IF(B2="","",VLOOKUP(B2,名簿掲載情報!A:M,11))</f>
        <v>1級建築士</v>
      </c>
      <c r="AA3" s="124"/>
      <c r="AB3" s="124"/>
      <c r="AC3" s="124"/>
      <c r="AD3" s="124"/>
      <c r="AE3" s="124"/>
      <c r="AF3" s="124"/>
      <c r="AG3" s="124"/>
      <c r="AH3" s="124"/>
      <c r="AI3" s="124"/>
      <c r="AJ3" s="124"/>
      <c r="AK3" s="124"/>
      <c r="AL3" s="124"/>
    </row>
    <row r="4" spans="2:38" ht="30" customHeight="1" x14ac:dyDescent="0.2">
      <c r="B4" s="147"/>
      <c r="C4" s="168" t="s">
        <v>63</v>
      </c>
      <c r="D4" s="173"/>
      <c r="E4" s="173"/>
      <c r="F4" s="173"/>
      <c r="G4" s="174"/>
      <c r="H4" s="134" t="str">
        <f>IF(B2="","",VLOOKUP(B2,名簿掲載情報!A:M,6))</f>
        <v>甲田建設株式会社一級建築士設計事務所</v>
      </c>
      <c r="I4" s="135"/>
      <c r="J4" s="135"/>
      <c r="K4" s="135"/>
      <c r="L4" s="135"/>
      <c r="M4" s="135"/>
      <c r="N4" s="135"/>
      <c r="O4" s="135"/>
      <c r="P4" s="135"/>
      <c r="Q4" s="135"/>
      <c r="R4" s="135"/>
      <c r="S4" s="135"/>
      <c r="T4" s="136"/>
      <c r="U4" s="147" t="s">
        <v>64</v>
      </c>
      <c r="V4" s="147"/>
      <c r="W4" s="147"/>
      <c r="X4" s="147"/>
      <c r="Y4" s="147"/>
      <c r="Z4" s="175" t="str">
        <f>IF(B2="","",VLOOKUP(B2,名簿掲載情報!A:M,12))</f>
        <v>大臣登録　
第　170230　号</v>
      </c>
      <c r="AA4" s="176"/>
      <c r="AB4" s="176"/>
      <c r="AC4" s="176"/>
      <c r="AD4" s="176"/>
      <c r="AE4" s="176"/>
      <c r="AF4" s="176"/>
      <c r="AG4" s="176"/>
      <c r="AH4" s="176"/>
      <c r="AI4" s="176"/>
      <c r="AJ4" s="176"/>
      <c r="AK4" s="176"/>
      <c r="AL4" s="177"/>
    </row>
    <row r="5" spans="2:38" ht="30" customHeight="1" x14ac:dyDescent="0.2">
      <c r="B5" s="147"/>
      <c r="C5" s="168" t="s">
        <v>65</v>
      </c>
      <c r="D5" s="140"/>
      <c r="E5" s="140"/>
      <c r="F5" s="140"/>
      <c r="G5" s="169"/>
      <c r="H5" s="124" t="str">
        <f>IF(B2="","",VLOOKUP(B2,名簿掲載情報!A:M,7))</f>
        <v>福山市寺町9番12号</v>
      </c>
      <c r="I5" s="124"/>
      <c r="J5" s="124"/>
      <c r="K5" s="124"/>
      <c r="L5" s="124"/>
      <c r="M5" s="124"/>
      <c r="N5" s="124"/>
      <c r="O5" s="124"/>
      <c r="P5" s="124"/>
      <c r="Q5" s="124"/>
      <c r="R5" s="124"/>
      <c r="S5" s="124"/>
      <c r="T5" s="124"/>
      <c r="U5" s="137" t="s">
        <v>66</v>
      </c>
      <c r="V5" s="137"/>
      <c r="W5" s="137"/>
      <c r="X5" s="137"/>
      <c r="Y5" s="137"/>
      <c r="Z5" s="134" t="str">
        <f>IF(B2="","",VLOOKUP(B2,名簿掲載情報!A:M,13))</f>
        <v>一般社団法人広島県建築士事務所協会</v>
      </c>
      <c r="AA5" s="135"/>
      <c r="AB5" s="135"/>
      <c r="AC5" s="135"/>
      <c r="AD5" s="135"/>
      <c r="AE5" s="135"/>
      <c r="AF5" s="135"/>
      <c r="AG5" s="135"/>
      <c r="AH5" s="135"/>
      <c r="AI5" s="135"/>
      <c r="AJ5" s="135"/>
      <c r="AK5" s="135"/>
      <c r="AL5" s="136"/>
    </row>
    <row r="6" spans="2:38" ht="30" customHeight="1" x14ac:dyDescent="0.2">
      <c r="B6" s="147"/>
      <c r="C6" s="168" t="s">
        <v>67</v>
      </c>
      <c r="D6" s="170"/>
      <c r="E6" s="170"/>
      <c r="F6" s="170"/>
      <c r="G6" s="171"/>
      <c r="H6" s="172" t="s">
        <v>464</v>
      </c>
      <c r="I6" s="147"/>
      <c r="J6" s="147"/>
      <c r="K6" s="134" t="str">
        <f>IF(B2="","",CONCATENATE(VLOOKUP(B2,名簿掲載情報!A:M,8),"
",VLOOKUP(B2,名簿掲載情報!A:M,9)))</f>
        <v>（084）923-0367
（084）923-5962</v>
      </c>
      <c r="L6" s="135"/>
      <c r="M6" s="135"/>
      <c r="N6" s="135"/>
      <c r="O6" s="135"/>
      <c r="P6" s="135"/>
      <c r="Q6" s="135"/>
      <c r="R6" s="135"/>
      <c r="S6" s="135"/>
      <c r="T6" s="136"/>
      <c r="U6" s="168" t="s">
        <v>138</v>
      </c>
      <c r="V6" s="140"/>
      <c r="W6" s="140"/>
      <c r="X6" s="175" t="str">
        <f>IF(B2="","",VLOOKUP(B2,名簿掲載情報!A:M,10))</f>
        <v>koda@koda-kensetsu.co.jp</v>
      </c>
      <c r="Y6" s="176"/>
      <c r="Z6" s="176"/>
      <c r="AA6" s="176"/>
      <c r="AB6" s="176"/>
      <c r="AC6" s="176"/>
      <c r="AD6" s="176"/>
      <c r="AE6" s="176"/>
      <c r="AF6" s="176"/>
      <c r="AG6" s="176"/>
      <c r="AH6" s="176"/>
      <c r="AI6" s="176"/>
      <c r="AJ6" s="176"/>
      <c r="AK6" s="176"/>
      <c r="AL6" s="177"/>
    </row>
    <row r="7" spans="2:38" ht="30" customHeight="1" x14ac:dyDescent="0.2">
      <c r="B7" s="147">
        <f>B2+1</f>
        <v>2</v>
      </c>
      <c r="C7" s="168" t="s">
        <v>519</v>
      </c>
      <c r="D7" s="140"/>
      <c r="E7" s="140"/>
      <c r="F7" s="140"/>
      <c r="G7" s="169"/>
      <c r="H7" s="13" t="s">
        <v>136</v>
      </c>
      <c r="I7" s="140" t="str">
        <f>IF(B7="","",VLOOKUP(B7,名簿掲載情報!A:M,4))</f>
        <v>23－8</v>
      </c>
      <c r="J7" s="140"/>
      <c r="K7" s="140"/>
      <c r="L7" s="140"/>
      <c r="M7" s="13" t="s">
        <v>137</v>
      </c>
      <c r="N7" s="13"/>
      <c r="O7" s="13"/>
      <c r="P7" s="13"/>
      <c r="Q7" s="14"/>
      <c r="R7" s="13"/>
      <c r="S7" s="13"/>
      <c r="T7" s="15"/>
      <c r="U7" s="16"/>
      <c r="V7" s="16"/>
      <c r="X7" s="16"/>
      <c r="Y7" s="16"/>
      <c r="Z7" s="16"/>
      <c r="AA7" s="16"/>
      <c r="AB7" s="16"/>
      <c r="AC7" s="16"/>
      <c r="AD7" s="16"/>
      <c r="AE7" s="16"/>
      <c r="AF7" s="16"/>
      <c r="AG7" s="16"/>
      <c r="AH7" s="16"/>
      <c r="AI7" s="16"/>
      <c r="AJ7" s="16"/>
      <c r="AK7" s="16"/>
      <c r="AL7" s="16"/>
    </row>
    <row r="8" spans="2:38" ht="30" customHeight="1" x14ac:dyDescent="0.2">
      <c r="B8" s="147"/>
      <c r="C8" s="168" t="s">
        <v>61</v>
      </c>
      <c r="D8" s="140"/>
      <c r="E8" s="140"/>
      <c r="F8" s="140"/>
      <c r="G8" s="169"/>
      <c r="H8" s="124" t="str">
        <f>IF(B7="","",VLOOKUP(B7,名簿掲載情報!A:M,5))</f>
        <v>山根　耕次</v>
      </c>
      <c r="I8" s="124"/>
      <c r="J8" s="124"/>
      <c r="K8" s="124"/>
      <c r="L8" s="124"/>
      <c r="M8" s="124"/>
      <c r="N8" s="124"/>
      <c r="O8" s="124"/>
      <c r="P8" s="124"/>
      <c r="Q8" s="124"/>
      <c r="R8" s="124"/>
      <c r="S8" s="124"/>
      <c r="T8" s="124"/>
      <c r="U8" s="147" t="s">
        <v>62</v>
      </c>
      <c r="V8" s="147"/>
      <c r="W8" s="147"/>
      <c r="X8" s="147"/>
      <c r="Y8" s="147"/>
      <c r="Z8" s="124" t="str">
        <f>IF(B7="","",VLOOKUP(B7,名簿掲載情報!A:M,11))</f>
        <v>1級建築士</v>
      </c>
      <c r="AA8" s="124"/>
      <c r="AB8" s="124"/>
      <c r="AC8" s="124"/>
      <c r="AD8" s="124"/>
      <c r="AE8" s="124"/>
      <c r="AF8" s="124"/>
      <c r="AG8" s="124"/>
      <c r="AH8" s="124"/>
      <c r="AI8" s="124"/>
      <c r="AJ8" s="124"/>
      <c r="AK8" s="124"/>
      <c r="AL8" s="124"/>
    </row>
    <row r="9" spans="2:38" ht="30" customHeight="1" x14ac:dyDescent="0.2">
      <c r="B9" s="147"/>
      <c r="C9" s="168" t="s">
        <v>63</v>
      </c>
      <c r="D9" s="173"/>
      <c r="E9" s="173"/>
      <c r="F9" s="173"/>
      <c r="G9" s="174"/>
      <c r="H9" s="134" t="str">
        <f>IF(B7="","",VLOOKUP(B7,名簿掲載情報!A:M,6))</f>
        <v>甲田建設株式会社一級建築士設計事務所</v>
      </c>
      <c r="I9" s="135"/>
      <c r="J9" s="135"/>
      <c r="K9" s="135"/>
      <c r="L9" s="135"/>
      <c r="M9" s="135"/>
      <c r="N9" s="135"/>
      <c r="O9" s="135"/>
      <c r="P9" s="135"/>
      <c r="Q9" s="135"/>
      <c r="R9" s="135"/>
      <c r="S9" s="135"/>
      <c r="T9" s="136"/>
      <c r="U9" s="147" t="s">
        <v>64</v>
      </c>
      <c r="V9" s="147"/>
      <c r="W9" s="147"/>
      <c r="X9" s="147"/>
      <c r="Y9" s="147"/>
      <c r="Z9" s="175" t="str">
        <f>IF(B7="","",VLOOKUP(B7,名簿掲載情報!A:M,12))</f>
        <v>大臣登録　
第　203011　号</v>
      </c>
      <c r="AA9" s="176"/>
      <c r="AB9" s="176"/>
      <c r="AC9" s="176"/>
      <c r="AD9" s="176"/>
      <c r="AE9" s="176"/>
      <c r="AF9" s="176"/>
      <c r="AG9" s="176"/>
      <c r="AH9" s="176"/>
      <c r="AI9" s="176"/>
      <c r="AJ9" s="176"/>
      <c r="AK9" s="176"/>
      <c r="AL9" s="177"/>
    </row>
    <row r="10" spans="2:38" ht="30" customHeight="1" x14ac:dyDescent="0.2">
      <c r="B10" s="147"/>
      <c r="C10" s="168" t="s">
        <v>65</v>
      </c>
      <c r="D10" s="140"/>
      <c r="E10" s="140"/>
      <c r="F10" s="140"/>
      <c r="G10" s="169"/>
      <c r="H10" s="124" t="str">
        <f>IF(B7="","",VLOOKUP(B7,名簿掲載情報!A:M,7))</f>
        <v>福山市寺町9番12号</v>
      </c>
      <c r="I10" s="124"/>
      <c r="J10" s="124"/>
      <c r="K10" s="124"/>
      <c r="L10" s="124"/>
      <c r="M10" s="124"/>
      <c r="N10" s="124"/>
      <c r="O10" s="124"/>
      <c r="P10" s="124"/>
      <c r="Q10" s="124"/>
      <c r="R10" s="124"/>
      <c r="S10" s="124"/>
      <c r="T10" s="124"/>
      <c r="U10" s="137" t="s">
        <v>66</v>
      </c>
      <c r="V10" s="137"/>
      <c r="W10" s="137"/>
      <c r="X10" s="137"/>
      <c r="Y10" s="137"/>
      <c r="Z10" s="134" t="str">
        <f>IF(B7="","",VLOOKUP(B7,名簿掲載情報!A:M,13))</f>
        <v>一般社団法人広島県建築士事務所協会</v>
      </c>
      <c r="AA10" s="135"/>
      <c r="AB10" s="135"/>
      <c r="AC10" s="135"/>
      <c r="AD10" s="135"/>
      <c r="AE10" s="135"/>
      <c r="AF10" s="135"/>
      <c r="AG10" s="135"/>
      <c r="AH10" s="135"/>
      <c r="AI10" s="135"/>
      <c r="AJ10" s="135"/>
      <c r="AK10" s="135"/>
      <c r="AL10" s="136"/>
    </row>
    <row r="11" spans="2:38" ht="30" customHeight="1" x14ac:dyDescent="0.2">
      <c r="B11" s="147"/>
      <c r="C11" s="168" t="s">
        <v>67</v>
      </c>
      <c r="D11" s="170"/>
      <c r="E11" s="170"/>
      <c r="F11" s="170"/>
      <c r="G11" s="171"/>
      <c r="H11" s="172" t="s">
        <v>464</v>
      </c>
      <c r="I11" s="147"/>
      <c r="J11" s="147"/>
      <c r="K11" s="134" t="str">
        <f>IF(B7="","",CONCATENATE(VLOOKUP(B7,名簿掲載情報!A:M,8),"
",VLOOKUP(B7,名簿掲載情報!A:M,9)))</f>
        <v>（084）923-0367
（084）923-5962</v>
      </c>
      <c r="L11" s="135"/>
      <c r="M11" s="135"/>
      <c r="N11" s="135"/>
      <c r="O11" s="135"/>
      <c r="P11" s="135"/>
      <c r="Q11" s="135"/>
      <c r="R11" s="135"/>
      <c r="S11" s="135"/>
      <c r="T11" s="136"/>
      <c r="U11" s="168" t="s">
        <v>138</v>
      </c>
      <c r="V11" s="140"/>
      <c r="W11" s="140"/>
      <c r="X11" s="175" t="str">
        <f>IF(B7="","",VLOOKUP(B7,名簿掲載情報!A:M,10))</f>
        <v>yamane@koda-kensetsu.co.jp</v>
      </c>
      <c r="Y11" s="176"/>
      <c r="Z11" s="176"/>
      <c r="AA11" s="176"/>
      <c r="AB11" s="176"/>
      <c r="AC11" s="176"/>
      <c r="AD11" s="176"/>
      <c r="AE11" s="176"/>
      <c r="AF11" s="176"/>
      <c r="AG11" s="176"/>
      <c r="AH11" s="176"/>
      <c r="AI11" s="176"/>
      <c r="AJ11" s="176"/>
      <c r="AK11" s="176"/>
      <c r="AL11" s="177"/>
    </row>
    <row r="12" spans="2:38" ht="30" customHeight="1" x14ac:dyDescent="0.2">
      <c r="B12" s="147">
        <f>B7+1</f>
        <v>3</v>
      </c>
      <c r="C12" s="168" t="s">
        <v>519</v>
      </c>
      <c r="D12" s="140"/>
      <c r="E12" s="140"/>
      <c r="F12" s="140"/>
      <c r="G12" s="169"/>
      <c r="H12" s="13" t="s">
        <v>136</v>
      </c>
      <c r="I12" s="140" t="str">
        <f>IF(B12="","",VLOOKUP(B12,名簿掲載情報!A:M,4))</f>
        <v>23－14</v>
      </c>
      <c r="J12" s="140"/>
      <c r="K12" s="140"/>
      <c r="L12" s="140"/>
      <c r="M12" s="13" t="s">
        <v>137</v>
      </c>
      <c r="N12" s="13"/>
      <c r="O12" s="13"/>
      <c r="P12" s="13"/>
      <c r="Q12" s="14"/>
      <c r="R12" s="13"/>
      <c r="S12" s="13"/>
      <c r="T12" s="15"/>
      <c r="U12" s="16"/>
      <c r="V12" s="16"/>
      <c r="X12" s="16"/>
      <c r="Y12" s="16"/>
      <c r="Z12" s="16"/>
      <c r="AA12" s="16"/>
      <c r="AB12" s="16"/>
      <c r="AC12" s="16"/>
      <c r="AD12" s="16"/>
      <c r="AE12" s="16"/>
      <c r="AF12" s="16"/>
      <c r="AG12" s="16"/>
      <c r="AH12" s="16"/>
      <c r="AI12" s="16"/>
      <c r="AJ12" s="16"/>
      <c r="AK12" s="16"/>
      <c r="AL12" s="16"/>
    </row>
    <row r="13" spans="2:38" ht="30" customHeight="1" x14ac:dyDescent="0.2">
      <c r="B13" s="147"/>
      <c r="C13" s="168" t="s">
        <v>61</v>
      </c>
      <c r="D13" s="140"/>
      <c r="E13" s="140"/>
      <c r="F13" s="140"/>
      <c r="G13" s="169"/>
      <c r="H13" s="124" t="str">
        <f>IF(B12="","",VLOOKUP(B12,名簿掲載情報!A:M,5))</f>
        <v>大森　裕之</v>
      </c>
      <c r="I13" s="124"/>
      <c r="J13" s="124"/>
      <c r="K13" s="124"/>
      <c r="L13" s="124"/>
      <c r="M13" s="124"/>
      <c r="N13" s="124"/>
      <c r="O13" s="124"/>
      <c r="P13" s="124"/>
      <c r="Q13" s="124"/>
      <c r="R13" s="124"/>
      <c r="S13" s="124"/>
      <c r="T13" s="124"/>
      <c r="U13" s="147" t="s">
        <v>62</v>
      </c>
      <c r="V13" s="147"/>
      <c r="W13" s="147"/>
      <c r="X13" s="147"/>
      <c r="Y13" s="147"/>
      <c r="Z13" s="124" t="str">
        <f>IF(B12="","",VLOOKUP(B12,名簿掲載情報!A:M,11))</f>
        <v>1級建築士</v>
      </c>
      <c r="AA13" s="124"/>
      <c r="AB13" s="124"/>
      <c r="AC13" s="124"/>
      <c r="AD13" s="124"/>
      <c r="AE13" s="124"/>
      <c r="AF13" s="124"/>
      <c r="AG13" s="124"/>
      <c r="AH13" s="124"/>
      <c r="AI13" s="124"/>
      <c r="AJ13" s="124"/>
      <c r="AK13" s="124"/>
      <c r="AL13" s="124"/>
    </row>
    <row r="14" spans="2:38" ht="30" customHeight="1" x14ac:dyDescent="0.2">
      <c r="B14" s="147"/>
      <c r="C14" s="168" t="s">
        <v>63</v>
      </c>
      <c r="D14" s="173"/>
      <c r="E14" s="173"/>
      <c r="F14" s="173"/>
      <c r="G14" s="174"/>
      <c r="H14" s="134" t="str">
        <f>IF(B12="","",VLOOKUP(B12,名簿掲載情報!A:M,6))</f>
        <v>有限会社大森工務店一級建築士事務所</v>
      </c>
      <c r="I14" s="135"/>
      <c r="J14" s="135"/>
      <c r="K14" s="135"/>
      <c r="L14" s="135"/>
      <c r="M14" s="135"/>
      <c r="N14" s="135"/>
      <c r="O14" s="135"/>
      <c r="P14" s="135"/>
      <c r="Q14" s="135"/>
      <c r="R14" s="135"/>
      <c r="S14" s="135"/>
      <c r="T14" s="136"/>
      <c r="U14" s="147" t="s">
        <v>64</v>
      </c>
      <c r="V14" s="147"/>
      <c r="W14" s="147"/>
      <c r="X14" s="147"/>
      <c r="Y14" s="147"/>
      <c r="Z14" s="175" t="str">
        <f>IF(B12="","",VLOOKUP(B12,名簿掲載情報!A:M,12))</f>
        <v>大臣登録　
第　313584　号</v>
      </c>
      <c r="AA14" s="176"/>
      <c r="AB14" s="176"/>
      <c r="AC14" s="176"/>
      <c r="AD14" s="176"/>
      <c r="AE14" s="176"/>
      <c r="AF14" s="176"/>
      <c r="AG14" s="176"/>
      <c r="AH14" s="176"/>
      <c r="AI14" s="176"/>
      <c r="AJ14" s="176"/>
      <c r="AK14" s="176"/>
      <c r="AL14" s="177"/>
    </row>
    <row r="15" spans="2:38" ht="30" customHeight="1" x14ac:dyDescent="0.2">
      <c r="B15" s="147"/>
      <c r="C15" s="168" t="s">
        <v>65</v>
      </c>
      <c r="D15" s="140"/>
      <c r="E15" s="140"/>
      <c r="F15" s="140"/>
      <c r="G15" s="169"/>
      <c r="H15" s="124" t="str">
        <f>IF(B12="","",VLOOKUP(B12,名簿掲載情報!A:M,7))</f>
        <v>福山市蔵王町一丁目5番19号</v>
      </c>
      <c r="I15" s="124"/>
      <c r="J15" s="124"/>
      <c r="K15" s="124"/>
      <c r="L15" s="124"/>
      <c r="M15" s="124"/>
      <c r="N15" s="124"/>
      <c r="O15" s="124"/>
      <c r="P15" s="124"/>
      <c r="Q15" s="124"/>
      <c r="R15" s="124"/>
      <c r="S15" s="124"/>
      <c r="T15" s="124"/>
      <c r="U15" s="137" t="s">
        <v>66</v>
      </c>
      <c r="V15" s="137"/>
      <c r="W15" s="137"/>
      <c r="X15" s="137"/>
      <c r="Y15" s="137"/>
      <c r="Z15" s="134" t="str">
        <f>IF(B12="","",VLOOKUP(B12,名簿掲載情報!A:M,13))</f>
        <v>公益社団法人広島県建築士会</v>
      </c>
      <c r="AA15" s="135"/>
      <c r="AB15" s="135"/>
      <c r="AC15" s="135"/>
      <c r="AD15" s="135"/>
      <c r="AE15" s="135"/>
      <c r="AF15" s="135"/>
      <c r="AG15" s="135"/>
      <c r="AH15" s="135"/>
      <c r="AI15" s="135"/>
      <c r="AJ15" s="135"/>
      <c r="AK15" s="135"/>
      <c r="AL15" s="136"/>
    </row>
    <row r="16" spans="2:38" ht="30" customHeight="1" x14ac:dyDescent="0.2">
      <c r="B16" s="147"/>
      <c r="C16" s="168" t="s">
        <v>67</v>
      </c>
      <c r="D16" s="170"/>
      <c r="E16" s="170"/>
      <c r="F16" s="170"/>
      <c r="G16" s="171"/>
      <c r="H16" s="172" t="s">
        <v>464</v>
      </c>
      <c r="I16" s="147"/>
      <c r="J16" s="147"/>
      <c r="K16" s="134" t="str">
        <f>IF(B12="","",CONCATENATE(VLOOKUP(B12,名簿掲載情報!A:M,8),"
",VLOOKUP(B12,名簿掲載情報!A:M,9)))</f>
        <v>（084）926-0195
（084）924-8494</v>
      </c>
      <c r="L16" s="135"/>
      <c r="M16" s="135"/>
      <c r="N16" s="135"/>
      <c r="O16" s="135"/>
      <c r="P16" s="135"/>
      <c r="Q16" s="135"/>
      <c r="R16" s="135"/>
      <c r="S16" s="135"/>
      <c r="T16" s="136"/>
      <c r="U16" s="168" t="s">
        <v>138</v>
      </c>
      <c r="V16" s="140"/>
      <c r="W16" s="140"/>
      <c r="X16" s="175" t="str">
        <f>IF(B12="","",VLOOKUP(B12,名簿掲載情報!A:M,10))</f>
        <v>info@bigforest.jp</v>
      </c>
      <c r="Y16" s="176"/>
      <c r="Z16" s="176"/>
      <c r="AA16" s="176"/>
      <c r="AB16" s="176"/>
      <c r="AC16" s="176"/>
      <c r="AD16" s="176"/>
      <c r="AE16" s="176"/>
      <c r="AF16" s="176"/>
      <c r="AG16" s="176"/>
      <c r="AH16" s="176"/>
      <c r="AI16" s="176"/>
      <c r="AJ16" s="176"/>
      <c r="AK16" s="176"/>
      <c r="AL16" s="177"/>
    </row>
    <row r="17" spans="2:38" ht="30" customHeight="1" x14ac:dyDescent="0.2">
      <c r="B17" s="147">
        <f>B12+1</f>
        <v>4</v>
      </c>
      <c r="C17" s="168" t="s">
        <v>519</v>
      </c>
      <c r="D17" s="140"/>
      <c r="E17" s="140"/>
      <c r="F17" s="140"/>
      <c r="G17" s="169"/>
      <c r="H17" s="13" t="s">
        <v>136</v>
      </c>
      <c r="I17" s="140" t="str">
        <f>IF(B17="","",VLOOKUP(B17,名簿掲載情報!A:M,4))</f>
        <v>23－15</v>
      </c>
      <c r="J17" s="140"/>
      <c r="K17" s="140"/>
      <c r="L17" s="140"/>
      <c r="M17" s="13" t="s">
        <v>137</v>
      </c>
      <c r="N17" s="13"/>
      <c r="O17" s="13"/>
      <c r="P17" s="13"/>
      <c r="Q17" s="14"/>
      <c r="R17" s="13"/>
      <c r="S17" s="13"/>
      <c r="T17" s="15"/>
      <c r="U17" s="16"/>
      <c r="V17" s="16"/>
      <c r="X17" s="16"/>
      <c r="Y17" s="16"/>
      <c r="Z17" s="16"/>
      <c r="AA17" s="16"/>
      <c r="AB17" s="16"/>
      <c r="AC17" s="16"/>
      <c r="AD17" s="16"/>
      <c r="AE17" s="16"/>
      <c r="AF17" s="16"/>
      <c r="AG17" s="16"/>
      <c r="AH17" s="16"/>
      <c r="AI17" s="16"/>
      <c r="AJ17" s="16"/>
      <c r="AK17" s="16"/>
      <c r="AL17" s="16"/>
    </row>
    <row r="18" spans="2:38" ht="30" customHeight="1" x14ac:dyDescent="0.2">
      <c r="B18" s="147"/>
      <c r="C18" s="168" t="s">
        <v>61</v>
      </c>
      <c r="D18" s="140"/>
      <c r="E18" s="140"/>
      <c r="F18" s="140"/>
      <c r="G18" s="169"/>
      <c r="H18" s="124" t="str">
        <f>IF(B17="","",VLOOKUP(B17,名簿掲載情報!A:M,5))</f>
        <v>粟根　一幸</v>
      </c>
      <c r="I18" s="124"/>
      <c r="J18" s="124"/>
      <c r="K18" s="124"/>
      <c r="L18" s="124"/>
      <c r="M18" s="124"/>
      <c r="N18" s="124"/>
      <c r="O18" s="124"/>
      <c r="P18" s="124"/>
      <c r="Q18" s="124"/>
      <c r="R18" s="124"/>
      <c r="S18" s="124"/>
      <c r="T18" s="124"/>
      <c r="U18" s="147" t="s">
        <v>62</v>
      </c>
      <c r="V18" s="147"/>
      <c r="W18" s="147"/>
      <c r="X18" s="147"/>
      <c r="Y18" s="147"/>
      <c r="Z18" s="124" t="str">
        <f>IF(B17="","",VLOOKUP(B17,名簿掲載情報!A:M,11))</f>
        <v>1級建築士</v>
      </c>
      <c r="AA18" s="124"/>
      <c r="AB18" s="124"/>
      <c r="AC18" s="124"/>
      <c r="AD18" s="124"/>
      <c r="AE18" s="124"/>
      <c r="AF18" s="124"/>
      <c r="AG18" s="124"/>
      <c r="AH18" s="124"/>
      <c r="AI18" s="124"/>
      <c r="AJ18" s="124"/>
      <c r="AK18" s="124"/>
      <c r="AL18" s="124"/>
    </row>
    <row r="19" spans="2:38" ht="30" customHeight="1" x14ac:dyDescent="0.2">
      <c r="B19" s="147"/>
      <c r="C19" s="168" t="s">
        <v>63</v>
      </c>
      <c r="D19" s="173"/>
      <c r="E19" s="173"/>
      <c r="F19" s="173"/>
      <c r="G19" s="174"/>
      <c r="H19" s="134" t="str">
        <f>IF(B17="","",VLOOKUP(B17,名簿掲載情報!A:M,6))</f>
        <v>粟根建設株式会社一級建築士設計事務所</v>
      </c>
      <c r="I19" s="135"/>
      <c r="J19" s="135"/>
      <c r="K19" s="135"/>
      <c r="L19" s="135"/>
      <c r="M19" s="135"/>
      <c r="N19" s="135"/>
      <c r="O19" s="135"/>
      <c r="P19" s="135"/>
      <c r="Q19" s="135"/>
      <c r="R19" s="135"/>
      <c r="S19" s="135"/>
      <c r="T19" s="136"/>
      <c r="U19" s="147" t="s">
        <v>64</v>
      </c>
      <c r="V19" s="147"/>
      <c r="W19" s="147"/>
      <c r="X19" s="147"/>
      <c r="Y19" s="147"/>
      <c r="Z19" s="175" t="str">
        <f>IF(B17="","",VLOOKUP(B17,名簿掲載情報!A:M,12))</f>
        <v>大臣登録　
第　157640　号</v>
      </c>
      <c r="AA19" s="176"/>
      <c r="AB19" s="176"/>
      <c r="AC19" s="176"/>
      <c r="AD19" s="176"/>
      <c r="AE19" s="176"/>
      <c r="AF19" s="176"/>
      <c r="AG19" s="176"/>
      <c r="AH19" s="176"/>
      <c r="AI19" s="176"/>
      <c r="AJ19" s="176"/>
      <c r="AK19" s="176"/>
      <c r="AL19" s="177"/>
    </row>
    <row r="20" spans="2:38" ht="30" customHeight="1" x14ac:dyDescent="0.2">
      <c r="B20" s="147"/>
      <c r="C20" s="168" t="s">
        <v>65</v>
      </c>
      <c r="D20" s="140"/>
      <c r="E20" s="140"/>
      <c r="F20" s="140"/>
      <c r="G20" s="169"/>
      <c r="H20" s="124" t="str">
        <f>IF(B17="","",VLOOKUP(B17,名簿掲載情報!A:M,7))</f>
        <v>府中市府中町103-12</v>
      </c>
      <c r="I20" s="124"/>
      <c r="J20" s="124"/>
      <c r="K20" s="124"/>
      <c r="L20" s="124"/>
      <c r="M20" s="124"/>
      <c r="N20" s="124"/>
      <c r="O20" s="124"/>
      <c r="P20" s="124"/>
      <c r="Q20" s="124"/>
      <c r="R20" s="124"/>
      <c r="S20" s="124"/>
      <c r="T20" s="124"/>
      <c r="U20" s="137" t="s">
        <v>66</v>
      </c>
      <c r="V20" s="137"/>
      <c r="W20" s="137"/>
      <c r="X20" s="137"/>
      <c r="Y20" s="137"/>
      <c r="Z20" s="134" t="str">
        <f>IF(B17="","",VLOOKUP(B17,名簿掲載情報!A:M,13))</f>
        <v>公益社団法人広島県建築士会
一般社団法人広島県建築士事務所協会</v>
      </c>
      <c r="AA20" s="135"/>
      <c r="AB20" s="135"/>
      <c r="AC20" s="135"/>
      <c r="AD20" s="135"/>
      <c r="AE20" s="135"/>
      <c r="AF20" s="135"/>
      <c r="AG20" s="135"/>
      <c r="AH20" s="135"/>
      <c r="AI20" s="135"/>
      <c r="AJ20" s="135"/>
      <c r="AK20" s="135"/>
      <c r="AL20" s="136"/>
    </row>
    <row r="21" spans="2:38" ht="30" customHeight="1" x14ac:dyDescent="0.2">
      <c r="B21" s="147"/>
      <c r="C21" s="168" t="s">
        <v>67</v>
      </c>
      <c r="D21" s="170"/>
      <c r="E21" s="170"/>
      <c r="F21" s="170"/>
      <c r="G21" s="171"/>
      <c r="H21" s="172" t="s">
        <v>464</v>
      </c>
      <c r="I21" s="147"/>
      <c r="J21" s="147"/>
      <c r="K21" s="134" t="str">
        <f>IF(B17="","",CONCATENATE(VLOOKUP(B17,名簿掲載情報!A:M,8),"
",VLOOKUP(B17,名簿掲載情報!A:M,9)))</f>
        <v>（0847）45-4427
（0847）45-0697</v>
      </c>
      <c r="L21" s="135"/>
      <c r="M21" s="135"/>
      <c r="N21" s="135"/>
      <c r="O21" s="135"/>
      <c r="P21" s="135"/>
      <c r="Q21" s="135"/>
      <c r="R21" s="135"/>
      <c r="S21" s="135"/>
      <c r="T21" s="136"/>
      <c r="U21" s="168" t="s">
        <v>138</v>
      </c>
      <c r="V21" s="140"/>
      <c r="W21" s="140"/>
      <c r="X21" s="175" t="str">
        <f>IF(B17="","",VLOOKUP(B17,名簿掲載情報!A:M,10))</f>
        <v>awane-info@awane-cc.com</v>
      </c>
      <c r="Y21" s="176"/>
      <c r="Z21" s="176"/>
      <c r="AA21" s="176"/>
      <c r="AB21" s="176"/>
      <c r="AC21" s="176"/>
      <c r="AD21" s="176"/>
      <c r="AE21" s="176"/>
      <c r="AF21" s="176"/>
      <c r="AG21" s="176"/>
      <c r="AH21" s="176"/>
      <c r="AI21" s="176"/>
      <c r="AJ21" s="176"/>
      <c r="AK21" s="176"/>
      <c r="AL21" s="177"/>
    </row>
    <row r="22" spans="2:38" ht="30" customHeight="1" x14ac:dyDescent="0.2">
      <c r="B22" s="147">
        <f>B17+1</f>
        <v>5</v>
      </c>
      <c r="C22" s="168" t="s">
        <v>519</v>
      </c>
      <c r="D22" s="140"/>
      <c r="E22" s="140"/>
      <c r="F22" s="140"/>
      <c r="G22" s="169"/>
      <c r="H22" s="13" t="s">
        <v>136</v>
      </c>
      <c r="I22" s="140" t="str">
        <f>IF(B22="","",VLOOKUP(B22,名簿掲載情報!A:M,4))</f>
        <v>23－16</v>
      </c>
      <c r="J22" s="140"/>
      <c r="K22" s="140"/>
      <c r="L22" s="140"/>
      <c r="M22" s="13" t="s">
        <v>137</v>
      </c>
      <c r="N22" s="13"/>
      <c r="O22" s="13"/>
      <c r="P22" s="13"/>
      <c r="Q22" s="14"/>
      <c r="R22" s="13"/>
      <c r="S22" s="13"/>
      <c r="T22" s="15"/>
      <c r="U22" s="16"/>
      <c r="V22" s="16"/>
      <c r="X22" s="16"/>
      <c r="Y22" s="16"/>
      <c r="Z22" s="16"/>
      <c r="AA22" s="16"/>
      <c r="AB22" s="16"/>
      <c r="AC22" s="16"/>
      <c r="AD22" s="16"/>
      <c r="AE22" s="16"/>
      <c r="AF22" s="16"/>
      <c r="AG22" s="16"/>
      <c r="AH22" s="16"/>
      <c r="AI22" s="16"/>
      <c r="AJ22" s="16"/>
      <c r="AK22" s="16"/>
      <c r="AL22" s="16"/>
    </row>
    <row r="23" spans="2:38" ht="30" customHeight="1" x14ac:dyDescent="0.2">
      <c r="B23" s="147"/>
      <c r="C23" s="168" t="s">
        <v>61</v>
      </c>
      <c r="D23" s="140"/>
      <c r="E23" s="140"/>
      <c r="F23" s="140"/>
      <c r="G23" s="169"/>
      <c r="H23" s="124" t="str">
        <f>IF(B22="","",VLOOKUP(B22,名簿掲載情報!A:M,5))</f>
        <v>粟根　俊彦</v>
      </c>
      <c r="I23" s="124"/>
      <c r="J23" s="124"/>
      <c r="K23" s="124"/>
      <c r="L23" s="124"/>
      <c r="M23" s="124"/>
      <c r="N23" s="124"/>
      <c r="O23" s="124"/>
      <c r="P23" s="124"/>
      <c r="Q23" s="124"/>
      <c r="R23" s="124"/>
      <c r="S23" s="124"/>
      <c r="T23" s="124"/>
      <c r="U23" s="147" t="s">
        <v>62</v>
      </c>
      <c r="V23" s="147"/>
      <c r="W23" s="147"/>
      <c r="X23" s="147"/>
      <c r="Y23" s="147"/>
      <c r="Z23" s="124" t="str">
        <f>IF(B22="","",VLOOKUP(B22,名簿掲載情報!A:M,11))</f>
        <v>1級建築士</v>
      </c>
      <c r="AA23" s="124"/>
      <c r="AB23" s="124"/>
      <c r="AC23" s="124"/>
      <c r="AD23" s="124"/>
      <c r="AE23" s="124"/>
      <c r="AF23" s="124"/>
      <c r="AG23" s="124"/>
      <c r="AH23" s="124"/>
      <c r="AI23" s="124"/>
      <c r="AJ23" s="124"/>
      <c r="AK23" s="124"/>
      <c r="AL23" s="124"/>
    </row>
    <row r="24" spans="2:38" ht="30" customHeight="1" x14ac:dyDescent="0.2">
      <c r="B24" s="147"/>
      <c r="C24" s="168" t="s">
        <v>63</v>
      </c>
      <c r="D24" s="173"/>
      <c r="E24" s="173"/>
      <c r="F24" s="173"/>
      <c r="G24" s="174"/>
      <c r="H24" s="134" t="str">
        <f>IF(B22="","",VLOOKUP(B22,名簿掲載情報!A:M,6))</f>
        <v>粟根建設株式会社一級建築士設計事務所</v>
      </c>
      <c r="I24" s="135"/>
      <c r="J24" s="135"/>
      <c r="K24" s="135"/>
      <c r="L24" s="135"/>
      <c r="M24" s="135"/>
      <c r="N24" s="135"/>
      <c r="O24" s="135"/>
      <c r="P24" s="135"/>
      <c r="Q24" s="135"/>
      <c r="R24" s="135"/>
      <c r="S24" s="135"/>
      <c r="T24" s="136"/>
      <c r="U24" s="147" t="s">
        <v>64</v>
      </c>
      <c r="V24" s="147"/>
      <c r="W24" s="147"/>
      <c r="X24" s="147"/>
      <c r="Y24" s="147"/>
      <c r="Z24" s="175" t="str">
        <f>IF(B22="","",VLOOKUP(B22,名簿掲載情報!A:M,12))</f>
        <v>大臣登録　
第　211446　号</v>
      </c>
      <c r="AA24" s="176"/>
      <c r="AB24" s="176"/>
      <c r="AC24" s="176"/>
      <c r="AD24" s="176"/>
      <c r="AE24" s="176"/>
      <c r="AF24" s="176"/>
      <c r="AG24" s="176"/>
      <c r="AH24" s="176"/>
      <c r="AI24" s="176"/>
      <c r="AJ24" s="176"/>
      <c r="AK24" s="176"/>
      <c r="AL24" s="177"/>
    </row>
    <row r="25" spans="2:38" ht="30" customHeight="1" x14ac:dyDescent="0.2">
      <c r="B25" s="147"/>
      <c r="C25" s="168" t="s">
        <v>65</v>
      </c>
      <c r="D25" s="140"/>
      <c r="E25" s="140"/>
      <c r="F25" s="140"/>
      <c r="G25" s="169"/>
      <c r="H25" s="124" t="str">
        <f>IF(B22="","",VLOOKUP(B22,名簿掲載情報!A:M,7))</f>
        <v>府中市府中町103-12</v>
      </c>
      <c r="I25" s="124"/>
      <c r="J25" s="124"/>
      <c r="K25" s="124"/>
      <c r="L25" s="124"/>
      <c r="M25" s="124"/>
      <c r="N25" s="124"/>
      <c r="O25" s="124"/>
      <c r="P25" s="124"/>
      <c r="Q25" s="124"/>
      <c r="R25" s="124"/>
      <c r="S25" s="124"/>
      <c r="T25" s="124"/>
      <c r="U25" s="137" t="s">
        <v>66</v>
      </c>
      <c r="V25" s="137"/>
      <c r="W25" s="137"/>
      <c r="X25" s="137"/>
      <c r="Y25" s="137"/>
      <c r="Z25" s="134" t="str">
        <f>IF(B22="","",VLOOKUP(B22,名簿掲載情報!A:M,13))</f>
        <v>公益社団法人広島県建築士会
一般社団法人広島県建築士事務所協会</v>
      </c>
      <c r="AA25" s="135"/>
      <c r="AB25" s="135"/>
      <c r="AC25" s="135"/>
      <c r="AD25" s="135"/>
      <c r="AE25" s="135"/>
      <c r="AF25" s="135"/>
      <c r="AG25" s="135"/>
      <c r="AH25" s="135"/>
      <c r="AI25" s="135"/>
      <c r="AJ25" s="135"/>
      <c r="AK25" s="135"/>
      <c r="AL25" s="136"/>
    </row>
    <row r="26" spans="2:38" ht="30" customHeight="1" x14ac:dyDescent="0.2">
      <c r="B26" s="147"/>
      <c r="C26" s="168" t="s">
        <v>67</v>
      </c>
      <c r="D26" s="170"/>
      <c r="E26" s="170"/>
      <c r="F26" s="170"/>
      <c r="G26" s="171"/>
      <c r="H26" s="172" t="s">
        <v>464</v>
      </c>
      <c r="I26" s="147"/>
      <c r="J26" s="147"/>
      <c r="K26" s="134" t="str">
        <f>IF(B22="","",CONCATENATE(VLOOKUP(B22,名簿掲載情報!A:M,8),"
",VLOOKUP(B22,名簿掲載情報!A:M,9)))</f>
        <v>（0847）45-4427
（0847）45-0697</v>
      </c>
      <c r="L26" s="135"/>
      <c r="M26" s="135"/>
      <c r="N26" s="135"/>
      <c r="O26" s="135"/>
      <c r="P26" s="135"/>
      <c r="Q26" s="135"/>
      <c r="R26" s="135"/>
      <c r="S26" s="135"/>
      <c r="T26" s="136"/>
      <c r="U26" s="168" t="s">
        <v>138</v>
      </c>
      <c r="V26" s="140"/>
      <c r="W26" s="140"/>
      <c r="X26" s="175" t="str">
        <f>IF(B22="","",VLOOKUP(B22,名簿掲載情報!A:M,10))</f>
        <v>awane-info@awane-cc.com</v>
      </c>
      <c r="Y26" s="176"/>
      <c r="Z26" s="176"/>
      <c r="AA26" s="176"/>
      <c r="AB26" s="176"/>
      <c r="AC26" s="176"/>
      <c r="AD26" s="176"/>
      <c r="AE26" s="176"/>
      <c r="AF26" s="176"/>
      <c r="AG26" s="176"/>
      <c r="AH26" s="176"/>
      <c r="AI26" s="176"/>
      <c r="AJ26" s="176"/>
      <c r="AK26" s="176"/>
      <c r="AL26" s="177"/>
    </row>
    <row r="27" spans="2:38" ht="30" customHeight="1" x14ac:dyDescent="0.2">
      <c r="B27" s="147">
        <f>B22+1</f>
        <v>6</v>
      </c>
      <c r="C27" s="168" t="s">
        <v>519</v>
      </c>
      <c r="D27" s="140"/>
      <c r="E27" s="140"/>
      <c r="F27" s="140"/>
      <c r="G27" s="169"/>
      <c r="H27" s="13" t="s">
        <v>136</v>
      </c>
      <c r="I27" s="140" t="str">
        <f>IF(B27="","",VLOOKUP(B27,名簿掲載情報!A:M,4))</f>
        <v>23－19</v>
      </c>
      <c r="J27" s="140"/>
      <c r="K27" s="140"/>
      <c r="L27" s="140"/>
      <c r="M27" s="13" t="s">
        <v>137</v>
      </c>
      <c r="N27" s="13"/>
      <c r="O27" s="13"/>
      <c r="P27" s="13"/>
      <c r="Q27" s="14"/>
      <c r="R27" s="13"/>
      <c r="S27" s="13"/>
      <c r="T27" s="15"/>
      <c r="U27" s="16"/>
      <c r="V27" s="16"/>
      <c r="X27" s="16"/>
      <c r="Y27" s="16"/>
      <c r="Z27" s="16"/>
      <c r="AA27" s="16"/>
      <c r="AB27" s="16"/>
      <c r="AC27" s="16"/>
      <c r="AD27" s="16"/>
      <c r="AE27" s="16"/>
      <c r="AF27" s="16"/>
      <c r="AG27" s="16"/>
      <c r="AH27" s="16"/>
      <c r="AI27" s="16"/>
      <c r="AJ27" s="16"/>
      <c r="AK27" s="16"/>
      <c r="AL27" s="16"/>
    </row>
    <row r="28" spans="2:38" ht="30" customHeight="1" x14ac:dyDescent="0.2">
      <c r="B28" s="147"/>
      <c r="C28" s="168" t="s">
        <v>61</v>
      </c>
      <c r="D28" s="140"/>
      <c r="E28" s="140"/>
      <c r="F28" s="140"/>
      <c r="G28" s="169"/>
      <c r="H28" s="124" t="str">
        <f>IF(B27="","",VLOOKUP(B27,名簿掲載情報!A:M,5))</f>
        <v>白井　学</v>
      </c>
      <c r="I28" s="124"/>
      <c r="J28" s="124"/>
      <c r="K28" s="124"/>
      <c r="L28" s="124"/>
      <c r="M28" s="124"/>
      <c r="N28" s="124"/>
      <c r="O28" s="124"/>
      <c r="P28" s="124"/>
      <c r="Q28" s="124"/>
      <c r="R28" s="124"/>
      <c r="S28" s="124"/>
      <c r="T28" s="124"/>
      <c r="U28" s="147" t="s">
        <v>62</v>
      </c>
      <c r="V28" s="147"/>
      <c r="W28" s="147"/>
      <c r="X28" s="147"/>
      <c r="Y28" s="147"/>
      <c r="Z28" s="124" t="str">
        <f>IF(B27="","",VLOOKUP(B27,名簿掲載情報!A:M,11))</f>
        <v>2級建築士</v>
      </c>
      <c r="AA28" s="124"/>
      <c r="AB28" s="124"/>
      <c r="AC28" s="124"/>
      <c r="AD28" s="124"/>
      <c r="AE28" s="124"/>
      <c r="AF28" s="124"/>
      <c r="AG28" s="124"/>
      <c r="AH28" s="124"/>
      <c r="AI28" s="124"/>
      <c r="AJ28" s="124"/>
      <c r="AK28" s="124"/>
      <c r="AL28" s="124"/>
    </row>
    <row r="29" spans="2:38" ht="30" customHeight="1" x14ac:dyDescent="0.2">
      <c r="B29" s="147"/>
      <c r="C29" s="168" t="s">
        <v>63</v>
      </c>
      <c r="D29" s="173"/>
      <c r="E29" s="173"/>
      <c r="F29" s="173"/>
      <c r="G29" s="174"/>
      <c r="H29" s="134" t="str">
        <f>IF(B27="","",VLOOKUP(B27,名簿掲載情報!A:M,6))</f>
        <v>河相建設株式会社設計部</v>
      </c>
      <c r="I29" s="135"/>
      <c r="J29" s="135"/>
      <c r="K29" s="135"/>
      <c r="L29" s="135"/>
      <c r="M29" s="135"/>
      <c r="N29" s="135"/>
      <c r="O29" s="135"/>
      <c r="P29" s="135"/>
      <c r="Q29" s="135"/>
      <c r="R29" s="135"/>
      <c r="S29" s="135"/>
      <c r="T29" s="136"/>
      <c r="U29" s="147" t="s">
        <v>64</v>
      </c>
      <c r="V29" s="147"/>
      <c r="W29" s="147"/>
      <c r="X29" s="147"/>
      <c r="Y29" s="147"/>
      <c r="Z29" s="175" t="str">
        <f>IF(B27="","",VLOOKUP(B27,名簿掲載情報!A:M,12))</f>
        <v>広島県知事登録　
第　14382　号</v>
      </c>
      <c r="AA29" s="176"/>
      <c r="AB29" s="176"/>
      <c r="AC29" s="176"/>
      <c r="AD29" s="176"/>
      <c r="AE29" s="176"/>
      <c r="AF29" s="176"/>
      <c r="AG29" s="176"/>
      <c r="AH29" s="176"/>
      <c r="AI29" s="176"/>
      <c r="AJ29" s="176"/>
      <c r="AK29" s="176"/>
      <c r="AL29" s="177"/>
    </row>
    <row r="30" spans="2:38" ht="30" customHeight="1" x14ac:dyDescent="0.2">
      <c r="B30" s="147"/>
      <c r="C30" s="168" t="s">
        <v>65</v>
      </c>
      <c r="D30" s="140"/>
      <c r="E30" s="140"/>
      <c r="F30" s="140"/>
      <c r="G30" s="169"/>
      <c r="H30" s="124" t="str">
        <f>IF(B27="","",VLOOKUP(B27,名簿掲載情報!A:M,7))</f>
        <v>福山市沖野上町一丁目12番6号</v>
      </c>
      <c r="I30" s="124"/>
      <c r="J30" s="124"/>
      <c r="K30" s="124"/>
      <c r="L30" s="124"/>
      <c r="M30" s="124"/>
      <c r="N30" s="124"/>
      <c r="O30" s="124"/>
      <c r="P30" s="124"/>
      <c r="Q30" s="124"/>
      <c r="R30" s="124"/>
      <c r="S30" s="124"/>
      <c r="T30" s="124"/>
      <c r="U30" s="137" t="s">
        <v>66</v>
      </c>
      <c r="V30" s="137"/>
      <c r="W30" s="137"/>
      <c r="X30" s="137"/>
      <c r="Y30" s="137"/>
      <c r="Z30" s="134" t="str">
        <f>IF(B27="","",VLOOKUP(B27,名簿掲載情報!A:M,13))</f>
        <v>－</v>
      </c>
      <c r="AA30" s="135"/>
      <c r="AB30" s="135"/>
      <c r="AC30" s="135"/>
      <c r="AD30" s="135"/>
      <c r="AE30" s="135"/>
      <c r="AF30" s="135"/>
      <c r="AG30" s="135"/>
      <c r="AH30" s="135"/>
      <c r="AI30" s="135"/>
      <c r="AJ30" s="135"/>
      <c r="AK30" s="135"/>
      <c r="AL30" s="136"/>
    </row>
    <row r="31" spans="2:38" ht="30" customHeight="1" x14ac:dyDescent="0.2">
      <c r="B31" s="147"/>
      <c r="C31" s="168" t="s">
        <v>67</v>
      </c>
      <c r="D31" s="170"/>
      <c r="E31" s="170"/>
      <c r="F31" s="170"/>
      <c r="G31" s="171"/>
      <c r="H31" s="172" t="s">
        <v>464</v>
      </c>
      <c r="I31" s="147"/>
      <c r="J31" s="147"/>
      <c r="K31" s="134" t="str">
        <f>IF(B27="","",CONCATENATE(VLOOKUP(B27,名簿掲載情報!A:M,8),"
",VLOOKUP(B27,名簿掲載情報!A:M,9)))</f>
        <v>（084）922-5377
（084）931-0285</v>
      </c>
      <c r="L31" s="135"/>
      <c r="M31" s="135"/>
      <c r="N31" s="135"/>
      <c r="O31" s="135"/>
      <c r="P31" s="135"/>
      <c r="Q31" s="135"/>
      <c r="R31" s="135"/>
      <c r="S31" s="135"/>
      <c r="T31" s="136"/>
      <c r="U31" s="168" t="s">
        <v>138</v>
      </c>
      <c r="V31" s="140"/>
      <c r="W31" s="140"/>
      <c r="X31" s="175" t="str">
        <f>IF(B27="","",VLOOKUP(B27,名簿掲載情報!A:M,10))</f>
        <v>kaiteki5@basil.ocn.ne.jp</v>
      </c>
      <c r="Y31" s="176"/>
      <c r="Z31" s="176"/>
      <c r="AA31" s="176"/>
      <c r="AB31" s="176"/>
      <c r="AC31" s="176"/>
      <c r="AD31" s="176"/>
      <c r="AE31" s="176"/>
      <c r="AF31" s="176"/>
      <c r="AG31" s="176"/>
      <c r="AH31" s="176"/>
      <c r="AI31" s="176"/>
      <c r="AJ31" s="176"/>
      <c r="AK31" s="176"/>
      <c r="AL31" s="177"/>
    </row>
    <row r="32" spans="2:38" ht="30" customHeight="1" x14ac:dyDescent="0.2">
      <c r="B32" s="147">
        <f>B27+1</f>
        <v>7</v>
      </c>
      <c r="C32" s="168" t="s">
        <v>519</v>
      </c>
      <c r="D32" s="140"/>
      <c r="E32" s="140"/>
      <c r="F32" s="140"/>
      <c r="G32" s="169"/>
      <c r="H32" s="13" t="s">
        <v>136</v>
      </c>
      <c r="I32" s="140" t="str">
        <f>IF(B32="","",VLOOKUP(B32,名簿掲載情報!A:M,4))</f>
        <v>23－20</v>
      </c>
      <c r="J32" s="140"/>
      <c r="K32" s="140"/>
      <c r="L32" s="140"/>
      <c r="M32" s="13" t="s">
        <v>137</v>
      </c>
      <c r="N32" s="13"/>
      <c r="O32" s="13"/>
      <c r="P32" s="13"/>
      <c r="Q32" s="14"/>
      <c r="R32" s="13"/>
      <c r="S32" s="13"/>
      <c r="T32" s="15"/>
      <c r="U32" s="16"/>
      <c r="V32" s="16"/>
      <c r="X32" s="16"/>
      <c r="Y32" s="16"/>
      <c r="Z32" s="16"/>
      <c r="AA32" s="16"/>
      <c r="AB32" s="16"/>
      <c r="AC32" s="16"/>
      <c r="AD32" s="16"/>
      <c r="AE32" s="16"/>
      <c r="AF32" s="16"/>
      <c r="AG32" s="16"/>
      <c r="AH32" s="16"/>
      <c r="AI32" s="16"/>
      <c r="AJ32" s="16"/>
      <c r="AK32" s="16"/>
      <c r="AL32" s="16"/>
    </row>
    <row r="33" spans="2:38" ht="30" customHeight="1" x14ac:dyDescent="0.2">
      <c r="B33" s="147"/>
      <c r="C33" s="168" t="s">
        <v>61</v>
      </c>
      <c r="D33" s="140"/>
      <c r="E33" s="140"/>
      <c r="F33" s="140"/>
      <c r="G33" s="169"/>
      <c r="H33" s="124" t="str">
        <f>IF(B32="","",VLOOKUP(B32,名簿掲載情報!A:M,5))</f>
        <v>礒田　和好</v>
      </c>
      <c r="I33" s="124"/>
      <c r="J33" s="124"/>
      <c r="K33" s="124"/>
      <c r="L33" s="124"/>
      <c r="M33" s="124"/>
      <c r="N33" s="124"/>
      <c r="O33" s="124"/>
      <c r="P33" s="124"/>
      <c r="Q33" s="124"/>
      <c r="R33" s="124"/>
      <c r="S33" s="124"/>
      <c r="T33" s="124"/>
      <c r="U33" s="147" t="s">
        <v>62</v>
      </c>
      <c r="V33" s="147"/>
      <c r="W33" s="147"/>
      <c r="X33" s="147"/>
      <c r="Y33" s="147"/>
      <c r="Z33" s="124" t="str">
        <f>IF(B32="","",VLOOKUP(B32,名簿掲載情報!A:M,11))</f>
        <v>1級建築士</v>
      </c>
      <c r="AA33" s="124"/>
      <c r="AB33" s="124"/>
      <c r="AC33" s="124"/>
      <c r="AD33" s="124"/>
      <c r="AE33" s="124"/>
      <c r="AF33" s="124"/>
      <c r="AG33" s="124"/>
      <c r="AH33" s="124"/>
      <c r="AI33" s="124"/>
      <c r="AJ33" s="124"/>
      <c r="AK33" s="124"/>
      <c r="AL33" s="124"/>
    </row>
    <row r="34" spans="2:38" ht="30" customHeight="1" x14ac:dyDescent="0.2">
      <c r="B34" s="147"/>
      <c r="C34" s="168" t="s">
        <v>63</v>
      </c>
      <c r="D34" s="173"/>
      <c r="E34" s="173"/>
      <c r="F34" s="173"/>
      <c r="G34" s="174"/>
      <c r="H34" s="134" t="str">
        <f>IF(B32="","",VLOOKUP(B32,名簿掲載情報!A:M,6))</f>
        <v>旭ハウス工業株式会社一級建築士事務所</v>
      </c>
      <c r="I34" s="135"/>
      <c r="J34" s="135"/>
      <c r="K34" s="135"/>
      <c r="L34" s="135"/>
      <c r="M34" s="135"/>
      <c r="N34" s="135"/>
      <c r="O34" s="135"/>
      <c r="P34" s="135"/>
      <c r="Q34" s="135"/>
      <c r="R34" s="135"/>
      <c r="S34" s="135"/>
      <c r="T34" s="136"/>
      <c r="U34" s="147" t="s">
        <v>64</v>
      </c>
      <c r="V34" s="147"/>
      <c r="W34" s="147"/>
      <c r="X34" s="147"/>
      <c r="Y34" s="147"/>
      <c r="Z34" s="175" t="str">
        <f>IF(B32="","",VLOOKUP(B32,名簿掲載情報!A:M,12))</f>
        <v>大臣登録　
第　157668　号</v>
      </c>
      <c r="AA34" s="176"/>
      <c r="AB34" s="176"/>
      <c r="AC34" s="176"/>
      <c r="AD34" s="176"/>
      <c r="AE34" s="176"/>
      <c r="AF34" s="176"/>
      <c r="AG34" s="176"/>
      <c r="AH34" s="176"/>
      <c r="AI34" s="176"/>
      <c r="AJ34" s="176"/>
      <c r="AK34" s="176"/>
      <c r="AL34" s="177"/>
    </row>
    <row r="35" spans="2:38" ht="30" customHeight="1" x14ac:dyDescent="0.2">
      <c r="B35" s="147"/>
      <c r="C35" s="168" t="s">
        <v>65</v>
      </c>
      <c r="D35" s="140"/>
      <c r="E35" s="140"/>
      <c r="F35" s="140"/>
      <c r="G35" s="169"/>
      <c r="H35" s="124" t="str">
        <f>IF(B32="","",VLOOKUP(B32,名簿掲載情報!A:M,7))</f>
        <v>福山市千田町三丁目5番10号</v>
      </c>
      <c r="I35" s="124"/>
      <c r="J35" s="124"/>
      <c r="K35" s="124"/>
      <c r="L35" s="124"/>
      <c r="M35" s="124"/>
      <c r="N35" s="124"/>
      <c r="O35" s="124"/>
      <c r="P35" s="124"/>
      <c r="Q35" s="124"/>
      <c r="R35" s="124"/>
      <c r="S35" s="124"/>
      <c r="T35" s="124"/>
      <c r="U35" s="137" t="s">
        <v>66</v>
      </c>
      <c r="V35" s="137"/>
      <c r="W35" s="137"/>
      <c r="X35" s="137"/>
      <c r="Y35" s="137"/>
      <c r="Z35" s="134" t="str">
        <f>IF(B32="","",VLOOKUP(B32,名簿掲載情報!A:M,13))</f>
        <v>日本木造住宅耐震補強事業者協同組合</v>
      </c>
      <c r="AA35" s="135"/>
      <c r="AB35" s="135"/>
      <c r="AC35" s="135"/>
      <c r="AD35" s="135"/>
      <c r="AE35" s="135"/>
      <c r="AF35" s="135"/>
      <c r="AG35" s="135"/>
      <c r="AH35" s="135"/>
      <c r="AI35" s="135"/>
      <c r="AJ35" s="135"/>
      <c r="AK35" s="135"/>
      <c r="AL35" s="136"/>
    </row>
    <row r="36" spans="2:38" ht="30" customHeight="1" x14ac:dyDescent="0.2">
      <c r="B36" s="147"/>
      <c r="C36" s="168" t="s">
        <v>67</v>
      </c>
      <c r="D36" s="170"/>
      <c r="E36" s="170"/>
      <c r="F36" s="170"/>
      <c r="G36" s="171"/>
      <c r="H36" s="172" t="s">
        <v>464</v>
      </c>
      <c r="I36" s="147"/>
      <c r="J36" s="147"/>
      <c r="K36" s="134" t="str">
        <f>IF(B32="","",CONCATENATE(VLOOKUP(B32,名簿掲載情報!A:M,8),"
",VLOOKUP(B32,名簿掲載情報!A:M,9)))</f>
        <v>（084）955-1161
（084）955-4089</v>
      </c>
      <c r="L36" s="135"/>
      <c r="M36" s="135"/>
      <c r="N36" s="135"/>
      <c r="O36" s="135"/>
      <c r="P36" s="135"/>
      <c r="Q36" s="135"/>
      <c r="R36" s="135"/>
      <c r="S36" s="135"/>
      <c r="T36" s="136"/>
      <c r="U36" s="168" t="s">
        <v>138</v>
      </c>
      <c r="V36" s="140"/>
      <c r="W36" s="140"/>
      <c r="X36" s="175" t="str">
        <f>IF(B32="","",VLOOKUP(B32,名簿掲載情報!A:M,10))</f>
        <v>a-ie@asahihouse.jp</v>
      </c>
      <c r="Y36" s="176"/>
      <c r="Z36" s="176"/>
      <c r="AA36" s="176"/>
      <c r="AB36" s="176"/>
      <c r="AC36" s="176"/>
      <c r="AD36" s="176"/>
      <c r="AE36" s="176"/>
      <c r="AF36" s="176"/>
      <c r="AG36" s="176"/>
      <c r="AH36" s="176"/>
      <c r="AI36" s="176"/>
      <c r="AJ36" s="176"/>
      <c r="AK36" s="176"/>
      <c r="AL36" s="177"/>
    </row>
    <row r="37" spans="2:38" ht="30" customHeight="1" x14ac:dyDescent="0.2">
      <c r="B37" s="147">
        <f>B32+1</f>
        <v>8</v>
      </c>
      <c r="C37" s="168" t="s">
        <v>519</v>
      </c>
      <c r="D37" s="140"/>
      <c r="E37" s="140"/>
      <c r="F37" s="140"/>
      <c r="G37" s="169"/>
      <c r="H37" s="13" t="s">
        <v>136</v>
      </c>
      <c r="I37" s="140" t="str">
        <f>IF(B37="","",VLOOKUP(B37,名簿掲載情報!A:M,4))</f>
        <v>23－22</v>
      </c>
      <c r="J37" s="140"/>
      <c r="K37" s="140"/>
      <c r="L37" s="140"/>
      <c r="M37" s="13" t="s">
        <v>137</v>
      </c>
      <c r="N37" s="13"/>
      <c r="O37" s="13"/>
      <c r="P37" s="13"/>
      <c r="Q37" s="14"/>
      <c r="R37" s="13"/>
      <c r="S37" s="13"/>
      <c r="T37" s="15"/>
      <c r="U37" s="16"/>
      <c r="V37" s="16"/>
      <c r="X37" s="16"/>
      <c r="Y37" s="16"/>
      <c r="Z37" s="16"/>
      <c r="AA37" s="16"/>
      <c r="AB37" s="16"/>
      <c r="AC37" s="16"/>
      <c r="AD37" s="16"/>
      <c r="AE37" s="16"/>
      <c r="AF37" s="16"/>
      <c r="AG37" s="16"/>
      <c r="AH37" s="16"/>
      <c r="AI37" s="16"/>
      <c r="AJ37" s="16"/>
      <c r="AK37" s="16"/>
      <c r="AL37" s="16"/>
    </row>
    <row r="38" spans="2:38" ht="30" customHeight="1" x14ac:dyDescent="0.2">
      <c r="B38" s="147"/>
      <c r="C38" s="168" t="s">
        <v>61</v>
      </c>
      <c r="D38" s="140"/>
      <c r="E38" s="140"/>
      <c r="F38" s="140"/>
      <c r="G38" s="169"/>
      <c r="H38" s="124" t="str">
        <f>IF(B37="","",VLOOKUP(B37,名簿掲載情報!A:M,5))</f>
        <v>河相　隆義</v>
      </c>
      <c r="I38" s="124"/>
      <c r="J38" s="124"/>
      <c r="K38" s="124"/>
      <c r="L38" s="124"/>
      <c r="M38" s="124"/>
      <c r="N38" s="124"/>
      <c r="O38" s="124"/>
      <c r="P38" s="124"/>
      <c r="Q38" s="124"/>
      <c r="R38" s="124"/>
      <c r="S38" s="124"/>
      <c r="T38" s="124"/>
      <c r="U38" s="147" t="s">
        <v>62</v>
      </c>
      <c r="V38" s="147"/>
      <c r="W38" s="147"/>
      <c r="X38" s="147"/>
      <c r="Y38" s="147"/>
      <c r="Z38" s="124" t="str">
        <f>IF(B37="","",VLOOKUP(B37,名簿掲載情報!A:M,11))</f>
        <v>2級建築士</v>
      </c>
      <c r="AA38" s="124"/>
      <c r="AB38" s="124"/>
      <c r="AC38" s="124"/>
      <c r="AD38" s="124"/>
      <c r="AE38" s="124"/>
      <c r="AF38" s="124"/>
      <c r="AG38" s="124"/>
      <c r="AH38" s="124"/>
      <c r="AI38" s="124"/>
      <c r="AJ38" s="124"/>
      <c r="AK38" s="124"/>
      <c r="AL38" s="124"/>
    </row>
    <row r="39" spans="2:38" ht="30" customHeight="1" x14ac:dyDescent="0.2">
      <c r="B39" s="147"/>
      <c r="C39" s="168" t="s">
        <v>63</v>
      </c>
      <c r="D39" s="173"/>
      <c r="E39" s="173"/>
      <c r="F39" s="173"/>
      <c r="G39" s="174"/>
      <c r="H39" s="134" t="str">
        <f>IF(B37="","",VLOOKUP(B37,名簿掲載情報!A:M,6))</f>
        <v>河相建設株式会社設計部</v>
      </c>
      <c r="I39" s="135"/>
      <c r="J39" s="135"/>
      <c r="K39" s="135"/>
      <c r="L39" s="135"/>
      <c r="M39" s="135"/>
      <c r="N39" s="135"/>
      <c r="O39" s="135"/>
      <c r="P39" s="135"/>
      <c r="Q39" s="135"/>
      <c r="R39" s="135"/>
      <c r="S39" s="135"/>
      <c r="T39" s="136"/>
      <c r="U39" s="147" t="s">
        <v>64</v>
      </c>
      <c r="V39" s="147"/>
      <c r="W39" s="147"/>
      <c r="X39" s="147"/>
      <c r="Y39" s="147"/>
      <c r="Z39" s="175" t="str">
        <f>IF(B37="","",VLOOKUP(B37,名簿掲載情報!A:M,12))</f>
        <v>千葉県知事登録　
第　6566　号</v>
      </c>
      <c r="AA39" s="176"/>
      <c r="AB39" s="176"/>
      <c r="AC39" s="176"/>
      <c r="AD39" s="176"/>
      <c r="AE39" s="176"/>
      <c r="AF39" s="176"/>
      <c r="AG39" s="176"/>
      <c r="AH39" s="176"/>
      <c r="AI39" s="176"/>
      <c r="AJ39" s="176"/>
      <c r="AK39" s="176"/>
      <c r="AL39" s="177"/>
    </row>
    <row r="40" spans="2:38" ht="30" customHeight="1" x14ac:dyDescent="0.2">
      <c r="B40" s="147"/>
      <c r="C40" s="168" t="s">
        <v>65</v>
      </c>
      <c r="D40" s="140"/>
      <c r="E40" s="140"/>
      <c r="F40" s="140"/>
      <c r="G40" s="169"/>
      <c r="H40" s="124" t="str">
        <f>IF(B37="","",VLOOKUP(B37,名簿掲載情報!A:M,7))</f>
        <v>福山市沖野上町一丁目12番6号</v>
      </c>
      <c r="I40" s="124"/>
      <c r="J40" s="124"/>
      <c r="K40" s="124"/>
      <c r="L40" s="124"/>
      <c r="M40" s="124"/>
      <c r="N40" s="124"/>
      <c r="O40" s="124"/>
      <c r="P40" s="124"/>
      <c r="Q40" s="124"/>
      <c r="R40" s="124"/>
      <c r="S40" s="124"/>
      <c r="T40" s="124"/>
      <c r="U40" s="137" t="s">
        <v>66</v>
      </c>
      <c r="V40" s="137"/>
      <c r="W40" s="137"/>
      <c r="X40" s="137"/>
      <c r="Y40" s="137"/>
      <c r="Z40" s="134" t="str">
        <f>IF(B37="","",VLOOKUP(B37,名簿掲載情報!A:M,13))</f>
        <v>－</v>
      </c>
      <c r="AA40" s="135"/>
      <c r="AB40" s="135"/>
      <c r="AC40" s="135"/>
      <c r="AD40" s="135"/>
      <c r="AE40" s="135"/>
      <c r="AF40" s="135"/>
      <c r="AG40" s="135"/>
      <c r="AH40" s="135"/>
      <c r="AI40" s="135"/>
      <c r="AJ40" s="135"/>
      <c r="AK40" s="135"/>
      <c r="AL40" s="136"/>
    </row>
    <row r="41" spans="2:38" ht="30" customHeight="1" x14ac:dyDescent="0.2">
      <c r="B41" s="147"/>
      <c r="C41" s="168" t="s">
        <v>67</v>
      </c>
      <c r="D41" s="170"/>
      <c r="E41" s="170"/>
      <c r="F41" s="170"/>
      <c r="G41" s="171"/>
      <c r="H41" s="172" t="s">
        <v>464</v>
      </c>
      <c r="I41" s="147"/>
      <c r="J41" s="147"/>
      <c r="K41" s="134" t="str">
        <f>IF(B37="","",CONCATENATE(VLOOKUP(B37,名簿掲載情報!A:M,8),"
",VLOOKUP(B37,名簿掲載情報!A:M,9)))</f>
        <v>（084）922-5377
（084）931-0285</v>
      </c>
      <c r="L41" s="135"/>
      <c r="M41" s="135"/>
      <c r="N41" s="135"/>
      <c r="O41" s="135"/>
      <c r="P41" s="135"/>
      <c r="Q41" s="135"/>
      <c r="R41" s="135"/>
      <c r="S41" s="135"/>
      <c r="T41" s="136"/>
      <c r="U41" s="168" t="s">
        <v>138</v>
      </c>
      <c r="V41" s="140"/>
      <c r="W41" s="140"/>
      <c r="X41" s="175" t="str">
        <f>IF(B37="","",VLOOKUP(B37,名簿掲載情報!A:M,10))</f>
        <v>kaiteki3@basil.ocn.ne.jp</v>
      </c>
      <c r="Y41" s="176"/>
      <c r="Z41" s="176"/>
      <c r="AA41" s="176"/>
      <c r="AB41" s="176"/>
      <c r="AC41" s="176"/>
      <c r="AD41" s="176"/>
      <c r="AE41" s="176"/>
      <c r="AF41" s="176"/>
      <c r="AG41" s="176"/>
      <c r="AH41" s="176"/>
      <c r="AI41" s="176"/>
      <c r="AJ41" s="176"/>
      <c r="AK41" s="176"/>
      <c r="AL41" s="177"/>
    </row>
    <row r="42" spans="2:38" ht="30" customHeight="1" x14ac:dyDescent="0.2">
      <c r="B42" s="147">
        <f>B37+1</f>
        <v>9</v>
      </c>
      <c r="C42" s="168" t="s">
        <v>519</v>
      </c>
      <c r="D42" s="140"/>
      <c r="E42" s="140"/>
      <c r="F42" s="140"/>
      <c r="G42" s="169"/>
      <c r="H42" s="13" t="s">
        <v>136</v>
      </c>
      <c r="I42" s="140" t="str">
        <f>IF(B42="","",VLOOKUP(B42,名簿掲載情報!A:M,4))</f>
        <v>23－26</v>
      </c>
      <c r="J42" s="140"/>
      <c r="K42" s="140"/>
      <c r="L42" s="140"/>
      <c r="M42" s="13" t="s">
        <v>137</v>
      </c>
      <c r="N42" s="13"/>
      <c r="O42" s="13"/>
      <c r="P42" s="13"/>
      <c r="Q42" s="14"/>
      <c r="R42" s="13"/>
      <c r="S42" s="13"/>
      <c r="T42" s="15"/>
      <c r="U42" s="16"/>
      <c r="V42" s="16"/>
      <c r="X42" s="16"/>
      <c r="Y42" s="16"/>
      <c r="Z42" s="16"/>
      <c r="AA42" s="16"/>
      <c r="AB42" s="16"/>
      <c r="AC42" s="16"/>
      <c r="AD42" s="16"/>
      <c r="AE42" s="16"/>
      <c r="AF42" s="16"/>
      <c r="AG42" s="16"/>
      <c r="AH42" s="16"/>
      <c r="AI42" s="16"/>
      <c r="AJ42" s="16"/>
      <c r="AK42" s="16"/>
      <c r="AL42" s="16"/>
    </row>
    <row r="43" spans="2:38" ht="30" customHeight="1" x14ac:dyDescent="0.2">
      <c r="B43" s="147"/>
      <c r="C43" s="168" t="s">
        <v>61</v>
      </c>
      <c r="D43" s="140"/>
      <c r="E43" s="140"/>
      <c r="F43" s="140"/>
      <c r="G43" s="169"/>
      <c r="H43" s="124" t="str">
        <f>IF(B42="","",VLOOKUP(B42,名簿掲載情報!A:M,5))</f>
        <v>井上　明大</v>
      </c>
      <c r="I43" s="124"/>
      <c r="J43" s="124"/>
      <c r="K43" s="124"/>
      <c r="L43" s="124"/>
      <c r="M43" s="124"/>
      <c r="N43" s="124"/>
      <c r="O43" s="124"/>
      <c r="P43" s="124"/>
      <c r="Q43" s="124"/>
      <c r="R43" s="124"/>
      <c r="S43" s="124"/>
      <c r="T43" s="124"/>
      <c r="U43" s="147" t="s">
        <v>62</v>
      </c>
      <c r="V43" s="147"/>
      <c r="W43" s="147"/>
      <c r="X43" s="147"/>
      <c r="Y43" s="147"/>
      <c r="Z43" s="124" t="str">
        <f>IF(B42="","",VLOOKUP(B42,名簿掲載情報!A:M,11))</f>
        <v>2級建築士</v>
      </c>
      <c r="AA43" s="124"/>
      <c r="AB43" s="124"/>
      <c r="AC43" s="124"/>
      <c r="AD43" s="124"/>
      <c r="AE43" s="124"/>
      <c r="AF43" s="124"/>
      <c r="AG43" s="124"/>
      <c r="AH43" s="124"/>
      <c r="AI43" s="124"/>
      <c r="AJ43" s="124"/>
      <c r="AK43" s="124"/>
      <c r="AL43" s="124"/>
    </row>
    <row r="44" spans="2:38" ht="30" customHeight="1" x14ac:dyDescent="0.2">
      <c r="B44" s="147"/>
      <c r="C44" s="168" t="s">
        <v>63</v>
      </c>
      <c r="D44" s="173"/>
      <c r="E44" s="173"/>
      <c r="F44" s="173"/>
      <c r="G44" s="174"/>
      <c r="H44" s="134" t="str">
        <f>IF(B42="","",VLOOKUP(B42,名簿掲載情報!A:M,6))</f>
        <v>株式会社オキ一級建築士事務所</v>
      </c>
      <c r="I44" s="135"/>
      <c r="J44" s="135"/>
      <c r="K44" s="135"/>
      <c r="L44" s="135"/>
      <c r="M44" s="135"/>
      <c r="N44" s="135"/>
      <c r="O44" s="135"/>
      <c r="P44" s="135"/>
      <c r="Q44" s="135"/>
      <c r="R44" s="135"/>
      <c r="S44" s="135"/>
      <c r="T44" s="136"/>
      <c r="U44" s="147" t="s">
        <v>64</v>
      </c>
      <c r="V44" s="147"/>
      <c r="W44" s="147"/>
      <c r="X44" s="147"/>
      <c r="Y44" s="147"/>
      <c r="Z44" s="175" t="str">
        <f>IF(B42="","",VLOOKUP(B42,名簿掲載情報!A:M,12))</f>
        <v>広島県知事登録　
第　15027　号</v>
      </c>
      <c r="AA44" s="176"/>
      <c r="AB44" s="176"/>
      <c r="AC44" s="176"/>
      <c r="AD44" s="176"/>
      <c r="AE44" s="176"/>
      <c r="AF44" s="176"/>
      <c r="AG44" s="176"/>
      <c r="AH44" s="176"/>
      <c r="AI44" s="176"/>
      <c r="AJ44" s="176"/>
      <c r="AK44" s="176"/>
      <c r="AL44" s="177"/>
    </row>
    <row r="45" spans="2:38" ht="30" customHeight="1" x14ac:dyDescent="0.2">
      <c r="B45" s="147"/>
      <c r="C45" s="168" t="s">
        <v>65</v>
      </c>
      <c r="D45" s="140"/>
      <c r="E45" s="140"/>
      <c r="F45" s="140"/>
      <c r="G45" s="169"/>
      <c r="H45" s="124" t="str">
        <f>IF(B42="","",VLOOKUP(B42,名簿掲載情報!A:M,7))</f>
        <v>福山市南松永町一丁目16番13号</v>
      </c>
      <c r="I45" s="124"/>
      <c r="J45" s="124"/>
      <c r="K45" s="124"/>
      <c r="L45" s="124"/>
      <c r="M45" s="124"/>
      <c r="N45" s="124"/>
      <c r="O45" s="124"/>
      <c r="P45" s="124"/>
      <c r="Q45" s="124"/>
      <c r="R45" s="124"/>
      <c r="S45" s="124"/>
      <c r="T45" s="124"/>
      <c r="U45" s="137" t="s">
        <v>66</v>
      </c>
      <c r="V45" s="137"/>
      <c r="W45" s="137"/>
      <c r="X45" s="137"/>
      <c r="Y45" s="137"/>
      <c r="Z45" s="134" t="str">
        <f>IF(B42="","",VLOOKUP(B42,名簿掲載情報!A:M,13))</f>
        <v>一般社団法人日本ツーバイフォー建築協会</v>
      </c>
      <c r="AA45" s="135"/>
      <c r="AB45" s="135"/>
      <c r="AC45" s="135"/>
      <c r="AD45" s="135"/>
      <c r="AE45" s="135"/>
      <c r="AF45" s="135"/>
      <c r="AG45" s="135"/>
      <c r="AH45" s="135"/>
      <c r="AI45" s="135"/>
      <c r="AJ45" s="135"/>
      <c r="AK45" s="135"/>
      <c r="AL45" s="136"/>
    </row>
    <row r="46" spans="2:38" ht="30" customHeight="1" x14ac:dyDescent="0.2">
      <c r="B46" s="147"/>
      <c r="C46" s="168" t="s">
        <v>67</v>
      </c>
      <c r="D46" s="170"/>
      <c r="E46" s="170"/>
      <c r="F46" s="170"/>
      <c r="G46" s="171"/>
      <c r="H46" s="172" t="s">
        <v>464</v>
      </c>
      <c r="I46" s="147"/>
      <c r="J46" s="147"/>
      <c r="K46" s="134" t="str">
        <f>IF(B42="","",CONCATENATE(VLOOKUP(B42,名簿掲載情報!A:M,8),"
",VLOOKUP(B42,名簿掲載情報!A:M,9)))</f>
        <v>（084）933-3177
（084）934-5991</v>
      </c>
      <c r="L46" s="135"/>
      <c r="M46" s="135"/>
      <c r="N46" s="135"/>
      <c r="O46" s="135"/>
      <c r="P46" s="135"/>
      <c r="Q46" s="135"/>
      <c r="R46" s="135"/>
      <c r="S46" s="135"/>
      <c r="T46" s="136"/>
      <c r="U46" s="168" t="s">
        <v>138</v>
      </c>
      <c r="V46" s="140"/>
      <c r="W46" s="140"/>
      <c r="X46" s="175" t="str">
        <f>IF(B42="","",VLOOKUP(B42,名簿掲載情報!A:M,10))</f>
        <v>oki@okinet.co.jp</v>
      </c>
      <c r="Y46" s="176"/>
      <c r="Z46" s="176"/>
      <c r="AA46" s="176"/>
      <c r="AB46" s="176"/>
      <c r="AC46" s="176"/>
      <c r="AD46" s="176"/>
      <c r="AE46" s="176"/>
      <c r="AF46" s="176"/>
      <c r="AG46" s="176"/>
      <c r="AH46" s="176"/>
      <c r="AI46" s="176"/>
      <c r="AJ46" s="176"/>
      <c r="AK46" s="176"/>
      <c r="AL46" s="177"/>
    </row>
    <row r="47" spans="2:38" ht="30" customHeight="1" x14ac:dyDescent="0.2">
      <c r="B47" s="147">
        <f>B42+1</f>
        <v>10</v>
      </c>
      <c r="C47" s="168" t="s">
        <v>519</v>
      </c>
      <c r="D47" s="140"/>
      <c r="E47" s="140"/>
      <c r="F47" s="140"/>
      <c r="G47" s="169"/>
      <c r="H47" s="13" t="s">
        <v>136</v>
      </c>
      <c r="I47" s="140" t="str">
        <f>IF(B47="","",VLOOKUP(B47,名簿掲載情報!A:M,4))</f>
        <v>23－33</v>
      </c>
      <c r="J47" s="140"/>
      <c r="K47" s="140"/>
      <c r="L47" s="140"/>
      <c r="M47" s="13" t="s">
        <v>137</v>
      </c>
      <c r="N47" s="13"/>
      <c r="O47" s="13"/>
      <c r="P47" s="13"/>
      <c r="Q47" s="14"/>
      <c r="R47" s="13"/>
      <c r="S47" s="13"/>
      <c r="T47" s="15"/>
      <c r="U47" s="16"/>
      <c r="V47" s="16"/>
      <c r="X47" s="16"/>
      <c r="Y47" s="16"/>
      <c r="Z47" s="16"/>
      <c r="AA47" s="16"/>
      <c r="AB47" s="16"/>
      <c r="AC47" s="16"/>
      <c r="AD47" s="16"/>
      <c r="AE47" s="16"/>
      <c r="AF47" s="16"/>
      <c r="AG47" s="16"/>
      <c r="AH47" s="16"/>
      <c r="AI47" s="16"/>
      <c r="AJ47" s="16"/>
      <c r="AK47" s="16"/>
      <c r="AL47" s="16"/>
    </row>
    <row r="48" spans="2:38" ht="30" customHeight="1" x14ac:dyDescent="0.2">
      <c r="B48" s="147"/>
      <c r="C48" s="168" t="s">
        <v>61</v>
      </c>
      <c r="D48" s="140"/>
      <c r="E48" s="140"/>
      <c r="F48" s="140"/>
      <c r="G48" s="169"/>
      <c r="H48" s="124" t="str">
        <f>IF(B47="","",VLOOKUP(B47,名簿掲載情報!A:M,5))</f>
        <v>川口　洋平</v>
      </c>
      <c r="I48" s="124"/>
      <c r="J48" s="124"/>
      <c r="K48" s="124"/>
      <c r="L48" s="124"/>
      <c r="M48" s="124"/>
      <c r="N48" s="124"/>
      <c r="O48" s="124"/>
      <c r="P48" s="124"/>
      <c r="Q48" s="124"/>
      <c r="R48" s="124"/>
      <c r="S48" s="124"/>
      <c r="T48" s="124"/>
      <c r="U48" s="147" t="s">
        <v>62</v>
      </c>
      <c r="V48" s="147"/>
      <c r="W48" s="147"/>
      <c r="X48" s="147"/>
      <c r="Y48" s="147"/>
      <c r="Z48" s="124" t="str">
        <f>IF(B47="","",VLOOKUP(B47,名簿掲載情報!A:M,11))</f>
        <v>1級建築士</v>
      </c>
      <c r="AA48" s="124"/>
      <c r="AB48" s="124"/>
      <c r="AC48" s="124"/>
      <c r="AD48" s="124"/>
      <c r="AE48" s="124"/>
      <c r="AF48" s="124"/>
      <c r="AG48" s="124"/>
      <c r="AH48" s="124"/>
      <c r="AI48" s="124"/>
      <c r="AJ48" s="124"/>
      <c r="AK48" s="124"/>
      <c r="AL48" s="124"/>
    </row>
    <row r="49" spans="2:38" ht="30" customHeight="1" x14ac:dyDescent="0.2">
      <c r="B49" s="147"/>
      <c r="C49" s="168" t="s">
        <v>63</v>
      </c>
      <c r="D49" s="173"/>
      <c r="E49" s="173"/>
      <c r="F49" s="173"/>
      <c r="G49" s="174"/>
      <c r="H49" s="134" t="str">
        <f>IF(B47="","",VLOOKUP(B47,名簿掲載情報!A:M,6))</f>
        <v>有限会社リニューアル仁設計事務所</v>
      </c>
      <c r="I49" s="135"/>
      <c r="J49" s="135"/>
      <c r="K49" s="135"/>
      <c r="L49" s="135"/>
      <c r="M49" s="135"/>
      <c r="N49" s="135"/>
      <c r="O49" s="135"/>
      <c r="P49" s="135"/>
      <c r="Q49" s="135"/>
      <c r="R49" s="135"/>
      <c r="S49" s="135"/>
      <c r="T49" s="136"/>
      <c r="U49" s="147" t="s">
        <v>64</v>
      </c>
      <c r="V49" s="147"/>
      <c r="W49" s="147"/>
      <c r="X49" s="147"/>
      <c r="Y49" s="147"/>
      <c r="Z49" s="175" t="str">
        <f>IF(B47="","",VLOOKUP(B47,名簿掲載情報!A:M,12))</f>
        <v>大臣登録　
第　180783　号</v>
      </c>
      <c r="AA49" s="176"/>
      <c r="AB49" s="176"/>
      <c r="AC49" s="176"/>
      <c r="AD49" s="176"/>
      <c r="AE49" s="176"/>
      <c r="AF49" s="176"/>
      <c r="AG49" s="176"/>
      <c r="AH49" s="176"/>
      <c r="AI49" s="176"/>
      <c r="AJ49" s="176"/>
      <c r="AK49" s="176"/>
      <c r="AL49" s="177"/>
    </row>
    <row r="50" spans="2:38" ht="30" customHeight="1" x14ac:dyDescent="0.2">
      <c r="B50" s="147"/>
      <c r="C50" s="168" t="s">
        <v>65</v>
      </c>
      <c r="D50" s="140"/>
      <c r="E50" s="140"/>
      <c r="F50" s="140"/>
      <c r="G50" s="169"/>
      <c r="H50" s="124" t="str">
        <f>IF(B47="","",VLOOKUP(B47,名簿掲載情報!A:M,7))</f>
        <v>福山市東深津町三丁目12番10号</v>
      </c>
      <c r="I50" s="124"/>
      <c r="J50" s="124"/>
      <c r="K50" s="124"/>
      <c r="L50" s="124"/>
      <c r="M50" s="124"/>
      <c r="N50" s="124"/>
      <c r="O50" s="124"/>
      <c r="P50" s="124"/>
      <c r="Q50" s="124"/>
      <c r="R50" s="124"/>
      <c r="S50" s="124"/>
      <c r="T50" s="124"/>
      <c r="U50" s="137" t="s">
        <v>66</v>
      </c>
      <c r="V50" s="137"/>
      <c r="W50" s="137"/>
      <c r="X50" s="137"/>
      <c r="Y50" s="137"/>
      <c r="Z50" s="134" t="str">
        <f>IF(B47="","",VLOOKUP(B47,名簿掲載情報!A:M,13))</f>
        <v>－</v>
      </c>
      <c r="AA50" s="135"/>
      <c r="AB50" s="135"/>
      <c r="AC50" s="135"/>
      <c r="AD50" s="135"/>
      <c r="AE50" s="135"/>
      <c r="AF50" s="135"/>
      <c r="AG50" s="135"/>
      <c r="AH50" s="135"/>
      <c r="AI50" s="135"/>
      <c r="AJ50" s="135"/>
      <c r="AK50" s="135"/>
      <c r="AL50" s="136"/>
    </row>
    <row r="51" spans="2:38" ht="30" customHeight="1" x14ac:dyDescent="0.2">
      <c r="B51" s="147"/>
      <c r="C51" s="168" t="s">
        <v>67</v>
      </c>
      <c r="D51" s="170"/>
      <c r="E51" s="170"/>
      <c r="F51" s="170"/>
      <c r="G51" s="171"/>
      <c r="H51" s="172" t="s">
        <v>464</v>
      </c>
      <c r="I51" s="147"/>
      <c r="J51" s="147"/>
      <c r="K51" s="134" t="str">
        <f>IF(B47="","",CONCATENATE(VLOOKUP(B47,名簿掲載情報!A:M,8),"
",VLOOKUP(B47,名簿掲載情報!A:M,9)))</f>
        <v>（084）973-6245
（084）973-6235</v>
      </c>
      <c r="L51" s="135"/>
      <c r="M51" s="135"/>
      <c r="N51" s="135"/>
      <c r="O51" s="135"/>
      <c r="P51" s="135"/>
      <c r="Q51" s="135"/>
      <c r="R51" s="135"/>
      <c r="S51" s="135"/>
      <c r="T51" s="136"/>
      <c r="U51" s="168" t="s">
        <v>138</v>
      </c>
      <c r="V51" s="140"/>
      <c r="W51" s="140"/>
      <c r="X51" s="175" t="str">
        <f>IF(B47="","",VLOOKUP(B47,名簿掲載情報!A:M,10))</f>
        <v>rj-you@wonder.ocn.ne.jp</v>
      </c>
      <c r="Y51" s="176"/>
      <c r="Z51" s="176"/>
      <c r="AA51" s="176"/>
      <c r="AB51" s="176"/>
      <c r="AC51" s="176"/>
      <c r="AD51" s="176"/>
      <c r="AE51" s="176"/>
      <c r="AF51" s="176"/>
      <c r="AG51" s="176"/>
      <c r="AH51" s="176"/>
      <c r="AI51" s="176"/>
      <c r="AJ51" s="176"/>
      <c r="AK51" s="176"/>
      <c r="AL51" s="177"/>
    </row>
    <row r="52" spans="2:38" ht="30" customHeight="1" x14ac:dyDescent="0.2">
      <c r="B52" s="147">
        <f>B47+1</f>
        <v>11</v>
      </c>
      <c r="C52" s="168" t="s">
        <v>519</v>
      </c>
      <c r="D52" s="140"/>
      <c r="E52" s="140"/>
      <c r="F52" s="140"/>
      <c r="G52" s="169"/>
      <c r="H52" s="13" t="s">
        <v>136</v>
      </c>
      <c r="I52" s="140" t="str">
        <f>IF(B52="","",VLOOKUP(B52,名簿掲載情報!A:M,4))</f>
        <v>23－55</v>
      </c>
      <c r="J52" s="140"/>
      <c r="K52" s="140"/>
      <c r="L52" s="140"/>
      <c r="M52" s="13" t="s">
        <v>137</v>
      </c>
      <c r="N52" s="13"/>
      <c r="O52" s="13"/>
      <c r="P52" s="13"/>
      <c r="Q52" s="14"/>
      <c r="R52" s="13"/>
      <c r="S52" s="13"/>
      <c r="T52" s="15"/>
      <c r="U52" s="16"/>
      <c r="V52" s="16"/>
      <c r="X52" s="16"/>
      <c r="Y52" s="16"/>
      <c r="Z52" s="16"/>
      <c r="AA52" s="16"/>
      <c r="AB52" s="16"/>
      <c r="AC52" s="16"/>
      <c r="AD52" s="16"/>
      <c r="AE52" s="16"/>
      <c r="AF52" s="16"/>
      <c r="AG52" s="16"/>
      <c r="AH52" s="16"/>
      <c r="AI52" s="16"/>
      <c r="AJ52" s="16"/>
      <c r="AK52" s="16"/>
      <c r="AL52" s="16"/>
    </row>
    <row r="53" spans="2:38" ht="30" customHeight="1" x14ac:dyDescent="0.2">
      <c r="B53" s="147"/>
      <c r="C53" s="168" t="s">
        <v>61</v>
      </c>
      <c r="D53" s="140"/>
      <c r="E53" s="140"/>
      <c r="F53" s="140"/>
      <c r="G53" s="169"/>
      <c r="H53" s="124" t="str">
        <f>IF(B52="","",VLOOKUP(B52,名簿掲載情報!A:M,5))</f>
        <v>妹尾　良則</v>
      </c>
      <c r="I53" s="124"/>
      <c r="J53" s="124"/>
      <c r="K53" s="124"/>
      <c r="L53" s="124"/>
      <c r="M53" s="124"/>
      <c r="N53" s="124"/>
      <c r="O53" s="124"/>
      <c r="P53" s="124"/>
      <c r="Q53" s="124"/>
      <c r="R53" s="124"/>
      <c r="S53" s="124"/>
      <c r="T53" s="124"/>
      <c r="U53" s="147" t="s">
        <v>62</v>
      </c>
      <c r="V53" s="147"/>
      <c r="W53" s="147"/>
      <c r="X53" s="147"/>
      <c r="Y53" s="147"/>
      <c r="Z53" s="124" t="str">
        <f>IF(B52="","",VLOOKUP(B52,名簿掲載情報!A:M,11))</f>
        <v>1級建築士</v>
      </c>
      <c r="AA53" s="124"/>
      <c r="AB53" s="124"/>
      <c r="AC53" s="124"/>
      <c r="AD53" s="124"/>
      <c r="AE53" s="124"/>
      <c r="AF53" s="124"/>
      <c r="AG53" s="124"/>
      <c r="AH53" s="124"/>
      <c r="AI53" s="124"/>
      <c r="AJ53" s="124"/>
      <c r="AK53" s="124"/>
      <c r="AL53" s="124"/>
    </row>
    <row r="54" spans="2:38" ht="30" customHeight="1" x14ac:dyDescent="0.2">
      <c r="B54" s="147"/>
      <c r="C54" s="168" t="s">
        <v>63</v>
      </c>
      <c r="D54" s="173"/>
      <c r="E54" s="173"/>
      <c r="F54" s="173"/>
      <c r="G54" s="174"/>
      <c r="H54" s="134" t="str">
        <f>IF(B52="","",VLOOKUP(B52,名簿掲載情報!A:M,6))</f>
        <v>有限会社真組一級建築士事務所</v>
      </c>
      <c r="I54" s="135"/>
      <c r="J54" s="135"/>
      <c r="K54" s="135"/>
      <c r="L54" s="135"/>
      <c r="M54" s="135"/>
      <c r="N54" s="135"/>
      <c r="O54" s="135"/>
      <c r="P54" s="135"/>
      <c r="Q54" s="135"/>
      <c r="R54" s="135"/>
      <c r="S54" s="135"/>
      <c r="T54" s="136"/>
      <c r="U54" s="147" t="s">
        <v>64</v>
      </c>
      <c r="V54" s="147"/>
      <c r="W54" s="147"/>
      <c r="X54" s="147"/>
      <c r="Y54" s="147"/>
      <c r="Z54" s="175" t="str">
        <f>IF(B52="","",VLOOKUP(B52,名簿掲載情報!A:M,12))</f>
        <v>大臣登録　
第　157726　号</v>
      </c>
      <c r="AA54" s="176"/>
      <c r="AB54" s="176"/>
      <c r="AC54" s="176"/>
      <c r="AD54" s="176"/>
      <c r="AE54" s="176"/>
      <c r="AF54" s="176"/>
      <c r="AG54" s="176"/>
      <c r="AH54" s="176"/>
      <c r="AI54" s="176"/>
      <c r="AJ54" s="176"/>
      <c r="AK54" s="176"/>
      <c r="AL54" s="177"/>
    </row>
    <row r="55" spans="2:38" ht="30" customHeight="1" x14ac:dyDescent="0.2">
      <c r="B55" s="147"/>
      <c r="C55" s="168" t="s">
        <v>65</v>
      </c>
      <c r="D55" s="140"/>
      <c r="E55" s="140"/>
      <c r="F55" s="140"/>
      <c r="G55" s="169"/>
      <c r="H55" s="124" t="str">
        <f>IF(B52="","",VLOOKUP(B52,名簿掲載情報!A:M,7))</f>
        <v>福山市本郷町1377番地</v>
      </c>
      <c r="I55" s="124"/>
      <c r="J55" s="124"/>
      <c r="K55" s="124"/>
      <c r="L55" s="124"/>
      <c r="M55" s="124"/>
      <c r="N55" s="124"/>
      <c r="O55" s="124"/>
      <c r="P55" s="124"/>
      <c r="Q55" s="124"/>
      <c r="R55" s="124"/>
      <c r="S55" s="124"/>
      <c r="T55" s="124"/>
      <c r="U55" s="137" t="s">
        <v>66</v>
      </c>
      <c r="V55" s="137"/>
      <c r="W55" s="137"/>
      <c r="X55" s="137"/>
      <c r="Y55" s="137"/>
      <c r="Z55" s="134" t="str">
        <f>IF(B52="","",VLOOKUP(B52,名簿掲載情報!A:M,13))</f>
        <v>公益社団法人広島県建築士会</v>
      </c>
      <c r="AA55" s="135"/>
      <c r="AB55" s="135"/>
      <c r="AC55" s="135"/>
      <c r="AD55" s="135"/>
      <c r="AE55" s="135"/>
      <c r="AF55" s="135"/>
      <c r="AG55" s="135"/>
      <c r="AH55" s="135"/>
      <c r="AI55" s="135"/>
      <c r="AJ55" s="135"/>
      <c r="AK55" s="135"/>
      <c r="AL55" s="136"/>
    </row>
    <row r="56" spans="2:38" ht="30" customHeight="1" x14ac:dyDescent="0.2">
      <c r="B56" s="147"/>
      <c r="C56" s="168" t="s">
        <v>67</v>
      </c>
      <c r="D56" s="170"/>
      <c r="E56" s="170"/>
      <c r="F56" s="170"/>
      <c r="G56" s="171"/>
      <c r="H56" s="172" t="s">
        <v>464</v>
      </c>
      <c r="I56" s="147"/>
      <c r="J56" s="147"/>
      <c r="K56" s="134" t="str">
        <f>IF(B52="","",CONCATENATE(VLOOKUP(B52,名簿掲載情報!A:M,8),"
",VLOOKUP(B52,名簿掲載情報!A:M,9)))</f>
        <v>（084）936-1428
（084）936-0713</v>
      </c>
      <c r="L56" s="135"/>
      <c r="M56" s="135"/>
      <c r="N56" s="135"/>
      <c r="O56" s="135"/>
      <c r="P56" s="135"/>
      <c r="Q56" s="135"/>
      <c r="R56" s="135"/>
      <c r="S56" s="135"/>
      <c r="T56" s="136"/>
      <c r="U56" s="168" t="s">
        <v>138</v>
      </c>
      <c r="V56" s="140"/>
      <c r="W56" s="140"/>
      <c r="X56" s="175" t="str">
        <f>IF(B52="","",VLOOKUP(B52,名簿掲載情報!A:M,10))</f>
        <v>makotogumi@joy.ocn.ne.jp</v>
      </c>
      <c r="Y56" s="176"/>
      <c r="Z56" s="176"/>
      <c r="AA56" s="176"/>
      <c r="AB56" s="176"/>
      <c r="AC56" s="176"/>
      <c r="AD56" s="176"/>
      <c r="AE56" s="176"/>
      <c r="AF56" s="176"/>
      <c r="AG56" s="176"/>
      <c r="AH56" s="176"/>
      <c r="AI56" s="176"/>
      <c r="AJ56" s="176"/>
      <c r="AK56" s="176"/>
      <c r="AL56" s="177"/>
    </row>
    <row r="57" spans="2:38" ht="30" customHeight="1" x14ac:dyDescent="0.2">
      <c r="B57" s="147">
        <f>B52+1</f>
        <v>12</v>
      </c>
      <c r="C57" s="168" t="s">
        <v>519</v>
      </c>
      <c r="D57" s="140"/>
      <c r="E57" s="140"/>
      <c r="F57" s="140"/>
      <c r="G57" s="169"/>
      <c r="H57" s="13" t="s">
        <v>136</v>
      </c>
      <c r="I57" s="140" t="str">
        <f>IF(B57="","",VLOOKUP(B57,名簿掲載情報!A:M,4))</f>
        <v>23－57</v>
      </c>
      <c r="J57" s="140"/>
      <c r="K57" s="140"/>
      <c r="L57" s="140"/>
      <c r="M57" s="13" t="s">
        <v>137</v>
      </c>
      <c r="N57" s="13"/>
      <c r="O57" s="13"/>
      <c r="P57" s="13"/>
      <c r="Q57" s="14"/>
      <c r="R57" s="13"/>
      <c r="S57" s="13"/>
      <c r="T57" s="15"/>
      <c r="U57" s="16"/>
      <c r="V57" s="16"/>
      <c r="X57" s="16"/>
      <c r="Y57" s="16"/>
      <c r="Z57" s="16"/>
      <c r="AA57" s="16"/>
      <c r="AB57" s="16"/>
      <c r="AC57" s="16"/>
      <c r="AD57" s="16"/>
      <c r="AE57" s="16"/>
      <c r="AF57" s="16"/>
      <c r="AG57" s="16"/>
      <c r="AH57" s="16"/>
      <c r="AI57" s="16"/>
      <c r="AJ57" s="16"/>
      <c r="AK57" s="16"/>
      <c r="AL57" s="16"/>
    </row>
    <row r="58" spans="2:38" ht="30" customHeight="1" x14ac:dyDescent="0.2">
      <c r="B58" s="147"/>
      <c r="C58" s="168" t="s">
        <v>61</v>
      </c>
      <c r="D58" s="140"/>
      <c r="E58" s="140"/>
      <c r="F58" s="140"/>
      <c r="G58" s="169"/>
      <c r="H58" s="124" t="str">
        <f>IF(B57="","",VLOOKUP(B57,名簿掲載情報!A:M,5))</f>
        <v>須藤　利弘</v>
      </c>
      <c r="I58" s="124"/>
      <c r="J58" s="124"/>
      <c r="K58" s="124"/>
      <c r="L58" s="124"/>
      <c r="M58" s="124"/>
      <c r="N58" s="124"/>
      <c r="O58" s="124"/>
      <c r="P58" s="124"/>
      <c r="Q58" s="124"/>
      <c r="R58" s="124"/>
      <c r="S58" s="124"/>
      <c r="T58" s="124"/>
      <c r="U58" s="147" t="s">
        <v>62</v>
      </c>
      <c r="V58" s="147"/>
      <c r="W58" s="147"/>
      <c r="X58" s="147"/>
      <c r="Y58" s="147"/>
      <c r="Z58" s="124" t="str">
        <f>IF(B57="","",VLOOKUP(B57,名簿掲載情報!A:M,11))</f>
        <v>2級建築士</v>
      </c>
      <c r="AA58" s="124"/>
      <c r="AB58" s="124"/>
      <c r="AC58" s="124"/>
      <c r="AD58" s="124"/>
      <c r="AE58" s="124"/>
      <c r="AF58" s="124"/>
      <c r="AG58" s="124"/>
      <c r="AH58" s="124"/>
      <c r="AI58" s="124"/>
      <c r="AJ58" s="124"/>
      <c r="AK58" s="124"/>
      <c r="AL58" s="124"/>
    </row>
    <row r="59" spans="2:38" ht="30" customHeight="1" x14ac:dyDescent="0.2">
      <c r="B59" s="147"/>
      <c r="C59" s="168" t="s">
        <v>63</v>
      </c>
      <c r="D59" s="173"/>
      <c r="E59" s="173"/>
      <c r="F59" s="173"/>
      <c r="G59" s="174"/>
      <c r="H59" s="134" t="str">
        <f>IF(B57="","",VLOOKUP(B57,名簿掲載情報!A:M,6))</f>
        <v>須藤工務店設計事務所</v>
      </c>
      <c r="I59" s="135"/>
      <c r="J59" s="135"/>
      <c r="K59" s="135"/>
      <c r="L59" s="135"/>
      <c r="M59" s="135"/>
      <c r="N59" s="135"/>
      <c r="O59" s="135"/>
      <c r="P59" s="135"/>
      <c r="Q59" s="135"/>
      <c r="R59" s="135"/>
      <c r="S59" s="135"/>
      <c r="T59" s="136"/>
      <c r="U59" s="147" t="s">
        <v>64</v>
      </c>
      <c r="V59" s="147"/>
      <c r="W59" s="147"/>
      <c r="X59" s="147"/>
      <c r="Y59" s="147"/>
      <c r="Z59" s="175" t="str">
        <f>IF(B57="","",VLOOKUP(B57,名簿掲載情報!A:M,12))</f>
        <v>広島県知事登録　
第　11556　号</v>
      </c>
      <c r="AA59" s="176"/>
      <c r="AB59" s="176"/>
      <c r="AC59" s="176"/>
      <c r="AD59" s="176"/>
      <c r="AE59" s="176"/>
      <c r="AF59" s="176"/>
      <c r="AG59" s="176"/>
      <c r="AH59" s="176"/>
      <c r="AI59" s="176"/>
      <c r="AJ59" s="176"/>
      <c r="AK59" s="176"/>
      <c r="AL59" s="177"/>
    </row>
    <row r="60" spans="2:38" ht="30" customHeight="1" x14ac:dyDescent="0.2">
      <c r="B60" s="147"/>
      <c r="C60" s="168" t="s">
        <v>65</v>
      </c>
      <c r="D60" s="140"/>
      <c r="E60" s="140"/>
      <c r="F60" s="140"/>
      <c r="G60" s="169"/>
      <c r="H60" s="124" t="str">
        <f>IF(B57="","",VLOOKUP(B57,名簿掲載情報!A:M,7))</f>
        <v>福山市千田町大字千田3159-2</v>
      </c>
      <c r="I60" s="124"/>
      <c r="J60" s="124"/>
      <c r="K60" s="124"/>
      <c r="L60" s="124"/>
      <c r="M60" s="124"/>
      <c r="N60" s="124"/>
      <c r="O60" s="124"/>
      <c r="P60" s="124"/>
      <c r="Q60" s="124"/>
      <c r="R60" s="124"/>
      <c r="S60" s="124"/>
      <c r="T60" s="124"/>
      <c r="U60" s="137" t="s">
        <v>66</v>
      </c>
      <c r="V60" s="137"/>
      <c r="W60" s="137"/>
      <c r="X60" s="137"/>
      <c r="Y60" s="137"/>
      <c r="Z60" s="134" t="str">
        <f>IF(B57="","",VLOOKUP(B57,名簿掲載情報!A:M,13))</f>
        <v>－</v>
      </c>
      <c r="AA60" s="135"/>
      <c r="AB60" s="135"/>
      <c r="AC60" s="135"/>
      <c r="AD60" s="135"/>
      <c r="AE60" s="135"/>
      <c r="AF60" s="135"/>
      <c r="AG60" s="135"/>
      <c r="AH60" s="135"/>
      <c r="AI60" s="135"/>
      <c r="AJ60" s="135"/>
      <c r="AK60" s="135"/>
      <c r="AL60" s="136"/>
    </row>
    <row r="61" spans="2:38" ht="30" customHeight="1" x14ac:dyDescent="0.2">
      <c r="B61" s="147"/>
      <c r="C61" s="168" t="s">
        <v>67</v>
      </c>
      <c r="D61" s="170"/>
      <c r="E61" s="170"/>
      <c r="F61" s="170"/>
      <c r="G61" s="171"/>
      <c r="H61" s="172" t="s">
        <v>464</v>
      </c>
      <c r="I61" s="147"/>
      <c r="J61" s="147"/>
      <c r="K61" s="134" t="str">
        <f>IF(B57="","",CONCATENATE(VLOOKUP(B57,名簿掲載情報!A:M,8),"
",VLOOKUP(B57,名簿掲載情報!A:M,9)))</f>
        <v>（084）955-5557
（084）955-5654</v>
      </c>
      <c r="L61" s="135"/>
      <c r="M61" s="135"/>
      <c r="N61" s="135"/>
      <c r="O61" s="135"/>
      <c r="P61" s="135"/>
      <c r="Q61" s="135"/>
      <c r="R61" s="135"/>
      <c r="S61" s="135"/>
      <c r="T61" s="136"/>
      <c r="U61" s="168" t="s">
        <v>138</v>
      </c>
      <c r="V61" s="140"/>
      <c r="W61" s="140"/>
      <c r="X61" s="175" t="str">
        <f>IF(B57="","",VLOOKUP(B57,名簿掲載情報!A:M,10))</f>
        <v>inq@sudokoumuten.jp</v>
      </c>
      <c r="Y61" s="176"/>
      <c r="Z61" s="176"/>
      <c r="AA61" s="176"/>
      <c r="AB61" s="176"/>
      <c r="AC61" s="176"/>
      <c r="AD61" s="176"/>
      <c r="AE61" s="176"/>
      <c r="AF61" s="176"/>
      <c r="AG61" s="176"/>
      <c r="AH61" s="176"/>
      <c r="AI61" s="176"/>
      <c r="AJ61" s="176"/>
      <c r="AK61" s="176"/>
      <c r="AL61" s="177"/>
    </row>
    <row r="62" spans="2:38" ht="30" customHeight="1" x14ac:dyDescent="0.2">
      <c r="B62" s="147">
        <f>B57+1</f>
        <v>13</v>
      </c>
      <c r="C62" s="168" t="s">
        <v>519</v>
      </c>
      <c r="D62" s="140"/>
      <c r="E62" s="140"/>
      <c r="F62" s="140"/>
      <c r="G62" s="169"/>
      <c r="H62" s="13" t="s">
        <v>136</v>
      </c>
      <c r="I62" s="140" t="str">
        <f>IF(B62="","",VLOOKUP(B62,名簿掲載情報!A:M,4))</f>
        <v>22－71</v>
      </c>
      <c r="J62" s="140"/>
      <c r="K62" s="140"/>
      <c r="L62" s="140"/>
      <c r="M62" s="13" t="s">
        <v>137</v>
      </c>
      <c r="N62" s="13"/>
      <c r="O62" s="13"/>
      <c r="P62" s="13"/>
      <c r="Q62" s="14"/>
      <c r="R62" s="13"/>
      <c r="S62" s="13"/>
      <c r="T62" s="15"/>
      <c r="U62" s="16"/>
      <c r="V62" s="16"/>
      <c r="X62" s="16"/>
      <c r="Y62" s="16"/>
      <c r="Z62" s="16"/>
      <c r="AA62" s="16"/>
      <c r="AB62" s="16"/>
      <c r="AC62" s="16"/>
      <c r="AD62" s="16"/>
      <c r="AE62" s="16"/>
      <c r="AF62" s="16"/>
      <c r="AG62" s="16"/>
      <c r="AH62" s="16"/>
      <c r="AI62" s="16"/>
      <c r="AJ62" s="16"/>
      <c r="AK62" s="16"/>
      <c r="AL62" s="16"/>
    </row>
    <row r="63" spans="2:38" ht="30" customHeight="1" x14ac:dyDescent="0.2">
      <c r="B63" s="147"/>
      <c r="C63" s="168" t="s">
        <v>61</v>
      </c>
      <c r="D63" s="140"/>
      <c r="E63" s="140"/>
      <c r="F63" s="140"/>
      <c r="G63" s="169"/>
      <c r="H63" s="124" t="str">
        <f>IF(B62="","",VLOOKUP(B62,名簿掲載情報!A:M,5))</f>
        <v>渡邊　惠美子</v>
      </c>
      <c r="I63" s="124"/>
      <c r="J63" s="124"/>
      <c r="K63" s="124"/>
      <c r="L63" s="124"/>
      <c r="M63" s="124"/>
      <c r="N63" s="124"/>
      <c r="O63" s="124"/>
      <c r="P63" s="124"/>
      <c r="Q63" s="124"/>
      <c r="R63" s="124"/>
      <c r="S63" s="124"/>
      <c r="T63" s="124"/>
      <c r="U63" s="147" t="s">
        <v>62</v>
      </c>
      <c r="V63" s="147"/>
      <c r="W63" s="147"/>
      <c r="X63" s="147"/>
      <c r="Y63" s="147"/>
      <c r="Z63" s="124" t="str">
        <f>IF(B62="","",VLOOKUP(B62,名簿掲載情報!A:M,11))</f>
        <v>2級建築士</v>
      </c>
      <c r="AA63" s="124"/>
      <c r="AB63" s="124"/>
      <c r="AC63" s="124"/>
      <c r="AD63" s="124"/>
      <c r="AE63" s="124"/>
      <c r="AF63" s="124"/>
      <c r="AG63" s="124"/>
      <c r="AH63" s="124"/>
      <c r="AI63" s="124"/>
      <c r="AJ63" s="124"/>
      <c r="AK63" s="124"/>
      <c r="AL63" s="124"/>
    </row>
    <row r="64" spans="2:38" ht="30" customHeight="1" x14ac:dyDescent="0.2">
      <c r="B64" s="147"/>
      <c r="C64" s="168" t="s">
        <v>63</v>
      </c>
      <c r="D64" s="173"/>
      <c r="E64" s="173"/>
      <c r="F64" s="173"/>
      <c r="G64" s="174"/>
      <c r="H64" s="134" t="str">
        <f>IF(B62="","",VLOOKUP(B62,名簿掲載情報!A:M,6))</f>
        <v>企画・デザイン渡辺二級建築士事務所</v>
      </c>
      <c r="I64" s="135"/>
      <c r="J64" s="135"/>
      <c r="K64" s="135"/>
      <c r="L64" s="135"/>
      <c r="M64" s="135"/>
      <c r="N64" s="135"/>
      <c r="O64" s="135"/>
      <c r="P64" s="135"/>
      <c r="Q64" s="135"/>
      <c r="R64" s="135"/>
      <c r="S64" s="135"/>
      <c r="T64" s="136"/>
      <c r="U64" s="147" t="s">
        <v>64</v>
      </c>
      <c r="V64" s="147"/>
      <c r="W64" s="147"/>
      <c r="X64" s="147"/>
      <c r="Y64" s="147"/>
      <c r="Z64" s="175" t="str">
        <f>IF(B62="","",VLOOKUP(B62,名簿掲載情報!A:M,12))</f>
        <v>広島県知事登録　
第　9917　号</v>
      </c>
      <c r="AA64" s="176"/>
      <c r="AB64" s="176"/>
      <c r="AC64" s="176"/>
      <c r="AD64" s="176"/>
      <c r="AE64" s="176"/>
      <c r="AF64" s="176"/>
      <c r="AG64" s="176"/>
      <c r="AH64" s="176"/>
      <c r="AI64" s="176"/>
      <c r="AJ64" s="176"/>
      <c r="AK64" s="176"/>
      <c r="AL64" s="177"/>
    </row>
    <row r="65" spans="2:38" ht="30" customHeight="1" x14ac:dyDescent="0.2">
      <c r="B65" s="147"/>
      <c r="C65" s="168" t="s">
        <v>65</v>
      </c>
      <c r="D65" s="140"/>
      <c r="E65" s="140"/>
      <c r="F65" s="140"/>
      <c r="G65" s="169"/>
      <c r="H65" s="124" t="str">
        <f>IF(B62="","",VLOOKUP(B62,名簿掲載情報!A:M,7))</f>
        <v>福山市西桜町二丁目2番20号</v>
      </c>
      <c r="I65" s="124"/>
      <c r="J65" s="124"/>
      <c r="K65" s="124"/>
      <c r="L65" s="124"/>
      <c r="M65" s="124"/>
      <c r="N65" s="124"/>
      <c r="O65" s="124"/>
      <c r="P65" s="124"/>
      <c r="Q65" s="124"/>
      <c r="R65" s="124"/>
      <c r="S65" s="124"/>
      <c r="T65" s="124"/>
      <c r="U65" s="137" t="s">
        <v>66</v>
      </c>
      <c r="V65" s="137"/>
      <c r="W65" s="137"/>
      <c r="X65" s="137"/>
      <c r="Y65" s="137"/>
      <c r="Z65" s="134" t="str">
        <f>IF(B62="","",VLOOKUP(B62,名簿掲載情報!A:M,13))</f>
        <v>公益社団法人広島県建築士会
一般社団法人広島県建築士事務所協会</v>
      </c>
      <c r="AA65" s="135"/>
      <c r="AB65" s="135"/>
      <c r="AC65" s="135"/>
      <c r="AD65" s="135"/>
      <c r="AE65" s="135"/>
      <c r="AF65" s="135"/>
      <c r="AG65" s="135"/>
      <c r="AH65" s="135"/>
      <c r="AI65" s="135"/>
      <c r="AJ65" s="135"/>
      <c r="AK65" s="135"/>
      <c r="AL65" s="136"/>
    </row>
    <row r="66" spans="2:38" ht="30" customHeight="1" x14ac:dyDescent="0.2">
      <c r="B66" s="147"/>
      <c r="C66" s="168" t="s">
        <v>67</v>
      </c>
      <c r="D66" s="170"/>
      <c r="E66" s="170"/>
      <c r="F66" s="170"/>
      <c r="G66" s="171"/>
      <c r="H66" s="172" t="s">
        <v>464</v>
      </c>
      <c r="I66" s="147"/>
      <c r="J66" s="147"/>
      <c r="K66" s="134" t="str">
        <f>IF(B62="","",CONCATENATE(VLOOKUP(B62,名簿掲載情報!A:M,8),"
",VLOOKUP(B62,名簿掲載情報!A:M,9)))</f>
        <v>（084）925-0469
（084）926-5088</v>
      </c>
      <c r="L66" s="135"/>
      <c r="M66" s="135"/>
      <c r="N66" s="135"/>
      <c r="O66" s="135"/>
      <c r="P66" s="135"/>
      <c r="Q66" s="135"/>
      <c r="R66" s="135"/>
      <c r="S66" s="135"/>
      <c r="T66" s="136"/>
      <c r="U66" s="168" t="s">
        <v>138</v>
      </c>
      <c r="V66" s="140"/>
      <c r="W66" s="140"/>
      <c r="X66" s="175" t="str">
        <f>IF(B62="","",VLOOKUP(B62,名簿掲載情報!A:M,10))</f>
        <v>wat@orange.ocn.ne.jp</v>
      </c>
      <c r="Y66" s="176"/>
      <c r="Z66" s="176"/>
      <c r="AA66" s="176"/>
      <c r="AB66" s="176"/>
      <c r="AC66" s="176"/>
      <c r="AD66" s="176"/>
      <c r="AE66" s="176"/>
      <c r="AF66" s="176"/>
      <c r="AG66" s="176"/>
      <c r="AH66" s="176"/>
      <c r="AI66" s="176"/>
      <c r="AJ66" s="176"/>
      <c r="AK66" s="176"/>
      <c r="AL66" s="177"/>
    </row>
    <row r="67" spans="2:38" ht="30" customHeight="1" x14ac:dyDescent="0.2">
      <c r="B67" s="147">
        <f>B62+1</f>
        <v>14</v>
      </c>
      <c r="C67" s="168" t="s">
        <v>519</v>
      </c>
      <c r="D67" s="140"/>
      <c r="E67" s="140"/>
      <c r="F67" s="140"/>
      <c r="G67" s="169"/>
      <c r="H67" s="13" t="s">
        <v>136</v>
      </c>
      <c r="I67" s="140" t="str">
        <f>IF(B67="","",VLOOKUP(B67,名簿掲載情報!A:M,4))</f>
        <v>23－74</v>
      </c>
      <c r="J67" s="140"/>
      <c r="K67" s="140"/>
      <c r="L67" s="140"/>
      <c r="M67" s="13" t="s">
        <v>137</v>
      </c>
      <c r="N67" s="13"/>
      <c r="O67" s="13"/>
      <c r="P67" s="13"/>
      <c r="Q67" s="14"/>
      <c r="R67" s="13"/>
      <c r="S67" s="13"/>
      <c r="T67" s="15"/>
      <c r="U67" s="16"/>
      <c r="V67" s="16"/>
      <c r="X67" s="16"/>
      <c r="Y67" s="16"/>
      <c r="Z67" s="16"/>
      <c r="AA67" s="16"/>
      <c r="AB67" s="16"/>
      <c r="AC67" s="16"/>
      <c r="AD67" s="16"/>
      <c r="AE67" s="16"/>
      <c r="AF67" s="16"/>
      <c r="AG67" s="16"/>
      <c r="AH67" s="16"/>
      <c r="AI67" s="16"/>
      <c r="AJ67" s="16"/>
      <c r="AK67" s="16"/>
      <c r="AL67" s="16"/>
    </row>
    <row r="68" spans="2:38" ht="30" customHeight="1" x14ac:dyDescent="0.2">
      <c r="B68" s="147"/>
      <c r="C68" s="168" t="s">
        <v>61</v>
      </c>
      <c r="D68" s="140"/>
      <c r="E68" s="140"/>
      <c r="F68" s="140"/>
      <c r="G68" s="169"/>
      <c r="H68" s="124" t="str">
        <f>IF(B67="","",VLOOKUP(B67,名簿掲載情報!A:M,5))</f>
        <v>檀上　孝二</v>
      </c>
      <c r="I68" s="124"/>
      <c r="J68" s="124"/>
      <c r="K68" s="124"/>
      <c r="L68" s="124"/>
      <c r="M68" s="124"/>
      <c r="N68" s="124"/>
      <c r="O68" s="124"/>
      <c r="P68" s="124"/>
      <c r="Q68" s="124"/>
      <c r="R68" s="124"/>
      <c r="S68" s="124"/>
      <c r="T68" s="124"/>
      <c r="U68" s="147" t="s">
        <v>62</v>
      </c>
      <c r="V68" s="147"/>
      <c r="W68" s="147"/>
      <c r="X68" s="147"/>
      <c r="Y68" s="147"/>
      <c r="Z68" s="124" t="str">
        <f>IF(B67="","",VLOOKUP(B67,名簿掲載情報!A:M,11))</f>
        <v>1級建築士</v>
      </c>
      <c r="AA68" s="124"/>
      <c r="AB68" s="124"/>
      <c r="AC68" s="124"/>
      <c r="AD68" s="124"/>
      <c r="AE68" s="124"/>
      <c r="AF68" s="124"/>
      <c r="AG68" s="124"/>
      <c r="AH68" s="124"/>
      <c r="AI68" s="124"/>
      <c r="AJ68" s="124"/>
      <c r="AK68" s="124"/>
      <c r="AL68" s="124"/>
    </row>
    <row r="69" spans="2:38" ht="30" customHeight="1" x14ac:dyDescent="0.2">
      <c r="B69" s="147"/>
      <c r="C69" s="168" t="s">
        <v>63</v>
      </c>
      <c r="D69" s="173"/>
      <c r="E69" s="173"/>
      <c r="F69" s="173"/>
      <c r="G69" s="174"/>
      <c r="H69" s="134" t="str">
        <f>IF(B67="","",VLOOKUP(B67,名簿掲載情報!A:M,6))</f>
        <v>檀上建築設計事務所</v>
      </c>
      <c r="I69" s="135"/>
      <c r="J69" s="135"/>
      <c r="K69" s="135"/>
      <c r="L69" s="135"/>
      <c r="M69" s="135"/>
      <c r="N69" s="135"/>
      <c r="O69" s="135"/>
      <c r="P69" s="135"/>
      <c r="Q69" s="135"/>
      <c r="R69" s="135"/>
      <c r="S69" s="135"/>
      <c r="T69" s="136"/>
      <c r="U69" s="147" t="s">
        <v>64</v>
      </c>
      <c r="V69" s="147"/>
      <c r="W69" s="147"/>
      <c r="X69" s="147"/>
      <c r="Y69" s="147"/>
      <c r="Z69" s="175" t="str">
        <f>IF(B67="","",VLOOKUP(B67,名簿掲載情報!A:M,12))</f>
        <v>大臣登録　
第　196529　号</v>
      </c>
      <c r="AA69" s="176"/>
      <c r="AB69" s="176"/>
      <c r="AC69" s="176"/>
      <c r="AD69" s="176"/>
      <c r="AE69" s="176"/>
      <c r="AF69" s="176"/>
      <c r="AG69" s="176"/>
      <c r="AH69" s="176"/>
      <c r="AI69" s="176"/>
      <c r="AJ69" s="176"/>
      <c r="AK69" s="176"/>
      <c r="AL69" s="177"/>
    </row>
    <row r="70" spans="2:38" ht="30" customHeight="1" x14ac:dyDescent="0.2">
      <c r="B70" s="147"/>
      <c r="C70" s="168" t="s">
        <v>65</v>
      </c>
      <c r="D70" s="140"/>
      <c r="E70" s="140"/>
      <c r="F70" s="140"/>
      <c r="G70" s="169"/>
      <c r="H70" s="124" t="str">
        <f>IF(B67="","",VLOOKUP(B67,名簿掲載情報!A:M,7))</f>
        <v>福山市柳津町一丁目2番33号</v>
      </c>
      <c r="I70" s="124"/>
      <c r="J70" s="124"/>
      <c r="K70" s="124"/>
      <c r="L70" s="124"/>
      <c r="M70" s="124"/>
      <c r="N70" s="124"/>
      <c r="O70" s="124"/>
      <c r="P70" s="124"/>
      <c r="Q70" s="124"/>
      <c r="R70" s="124"/>
      <c r="S70" s="124"/>
      <c r="T70" s="124"/>
      <c r="U70" s="137" t="s">
        <v>66</v>
      </c>
      <c r="V70" s="137"/>
      <c r="W70" s="137"/>
      <c r="X70" s="137"/>
      <c r="Y70" s="137"/>
      <c r="Z70" s="134" t="str">
        <f>IF(B67="","",VLOOKUP(B67,名簿掲載情報!A:M,13))</f>
        <v>公益社団法人広島県建築士会</v>
      </c>
      <c r="AA70" s="135"/>
      <c r="AB70" s="135"/>
      <c r="AC70" s="135"/>
      <c r="AD70" s="135"/>
      <c r="AE70" s="135"/>
      <c r="AF70" s="135"/>
      <c r="AG70" s="135"/>
      <c r="AH70" s="135"/>
      <c r="AI70" s="135"/>
      <c r="AJ70" s="135"/>
      <c r="AK70" s="135"/>
      <c r="AL70" s="136"/>
    </row>
    <row r="71" spans="2:38" ht="30" customHeight="1" x14ac:dyDescent="0.2">
      <c r="B71" s="147"/>
      <c r="C71" s="168" t="s">
        <v>67</v>
      </c>
      <c r="D71" s="170"/>
      <c r="E71" s="170"/>
      <c r="F71" s="170"/>
      <c r="G71" s="171"/>
      <c r="H71" s="172" t="s">
        <v>464</v>
      </c>
      <c r="I71" s="147"/>
      <c r="J71" s="147"/>
      <c r="K71" s="134" t="str">
        <f>IF(B67="","",CONCATENATE(VLOOKUP(B67,名簿掲載情報!A:M,8),"
",VLOOKUP(B67,名簿掲載情報!A:M,9)))</f>
        <v>（084）930-0203
電話問合せ</v>
      </c>
      <c r="L71" s="135"/>
      <c r="M71" s="135"/>
      <c r="N71" s="135"/>
      <c r="O71" s="135"/>
      <c r="P71" s="135"/>
      <c r="Q71" s="135"/>
      <c r="R71" s="135"/>
      <c r="S71" s="135"/>
      <c r="T71" s="136"/>
      <c r="U71" s="168" t="s">
        <v>138</v>
      </c>
      <c r="V71" s="140"/>
      <c r="W71" s="140"/>
      <c r="X71" s="175" t="str">
        <f>IF(B67="","",VLOOKUP(B67,名簿掲載情報!A:M,10))</f>
        <v>danjo-kk@giga.ocn.ne.jp</v>
      </c>
      <c r="Y71" s="176"/>
      <c r="Z71" s="176"/>
      <c r="AA71" s="176"/>
      <c r="AB71" s="176"/>
      <c r="AC71" s="176"/>
      <c r="AD71" s="176"/>
      <c r="AE71" s="176"/>
      <c r="AF71" s="176"/>
      <c r="AG71" s="176"/>
      <c r="AH71" s="176"/>
      <c r="AI71" s="176"/>
      <c r="AJ71" s="176"/>
      <c r="AK71" s="176"/>
      <c r="AL71" s="177"/>
    </row>
    <row r="72" spans="2:38" ht="30" customHeight="1" x14ac:dyDescent="0.2">
      <c r="B72" s="147">
        <f>B67+1</f>
        <v>15</v>
      </c>
      <c r="C72" s="168" t="s">
        <v>519</v>
      </c>
      <c r="D72" s="140"/>
      <c r="E72" s="140"/>
      <c r="F72" s="140"/>
      <c r="G72" s="169"/>
      <c r="H72" s="13" t="s">
        <v>136</v>
      </c>
      <c r="I72" s="140" t="str">
        <f>IF(B72="","",VLOOKUP(B72,名簿掲載情報!A:M,4))</f>
        <v>23－75</v>
      </c>
      <c r="J72" s="140"/>
      <c r="K72" s="140"/>
      <c r="L72" s="140"/>
      <c r="M72" s="13" t="s">
        <v>137</v>
      </c>
      <c r="N72" s="13"/>
      <c r="O72" s="13"/>
      <c r="P72" s="13"/>
      <c r="Q72" s="14"/>
      <c r="R72" s="13"/>
      <c r="S72" s="13"/>
      <c r="T72" s="15"/>
      <c r="U72" s="16"/>
      <c r="V72" s="16"/>
      <c r="X72" s="16"/>
      <c r="Y72" s="16"/>
      <c r="Z72" s="16"/>
      <c r="AA72" s="16"/>
      <c r="AB72" s="16"/>
      <c r="AC72" s="16"/>
      <c r="AD72" s="16"/>
      <c r="AE72" s="16"/>
      <c r="AF72" s="16"/>
      <c r="AG72" s="16"/>
      <c r="AH72" s="16"/>
      <c r="AI72" s="16"/>
      <c r="AJ72" s="16"/>
      <c r="AK72" s="16"/>
      <c r="AL72" s="16"/>
    </row>
    <row r="73" spans="2:38" ht="30" customHeight="1" x14ac:dyDescent="0.2">
      <c r="B73" s="147"/>
      <c r="C73" s="168" t="s">
        <v>61</v>
      </c>
      <c r="D73" s="140"/>
      <c r="E73" s="140"/>
      <c r="F73" s="140"/>
      <c r="G73" s="169"/>
      <c r="H73" s="124" t="str">
        <f>IF(B72="","",VLOOKUP(B72,名簿掲載情報!A:M,5))</f>
        <v>津島　孝子</v>
      </c>
      <c r="I73" s="124"/>
      <c r="J73" s="124"/>
      <c r="K73" s="124"/>
      <c r="L73" s="124"/>
      <c r="M73" s="124"/>
      <c r="N73" s="124"/>
      <c r="O73" s="124"/>
      <c r="P73" s="124"/>
      <c r="Q73" s="124"/>
      <c r="R73" s="124"/>
      <c r="S73" s="124"/>
      <c r="T73" s="124"/>
      <c r="U73" s="147" t="s">
        <v>62</v>
      </c>
      <c r="V73" s="147"/>
      <c r="W73" s="147"/>
      <c r="X73" s="147"/>
      <c r="Y73" s="147"/>
      <c r="Z73" s="124" t="str">
        <f>IF(B72="","",VLOOKUP(B72,名簿掲載情報!A:M,11))</f>
        <v>2級建築士</v>
      </c>
      <c r="AA73" s="124"/>
      <c r="AB73" s="124"/>
      <c r="AC73" s="124"/>
      <c r="AD73" s="124"/>
      <c r="AE73" s="124"/>
      <c r="AF73" s="124"/>
      <c r="AG73" s="124"/>
      <c r="AH73" s="124"/>
      <c r="AI73" s="124"/>
      <c r="AJ73" s="124"/>
      <c r="AK73" s="124"/>
      <c r="AL73" s="124"/>
    </row>
    <row r="74" spans="2:38" ht="30" customHeight="1" x14ac:dyDescent="0.2">
      <c r="B74" s="147"/>
      <c r="C74" s="168" t="s">
        <v>63</v>
      </c>
      <c r="D74" s="173"/>
      <c r="E74" s="173"/>
      <c r="F74" s="173"/>
      <c r="G74" s="174"/>
      <c r="H74" s="134" t="str">
        <f>IF(B72="","",VLOOKUP(B72,名簿掲載情報!A:M,6))</f>
        <v>デザイン工房カモ</v>
      </c>
      <c r="I74" s="135"/>
      <c r="J74" s="135"/>
      <c r="K74" s="135"/>
      <c r="L74" s="135"/>
      <c r="M74" s="135"/>
      <c r="N74" s="135"/>
      <c r="O74" s="135"/>
      <c r="P74" s="135"/>
      <c r="Q74" s="135"/>
      <c r="R74" s="135"/>
      <c r="S74" s="135"/>
      <c r="T74" s="136"/>
      <c r="U74" s="147" t="s">
        <v>64</v>
      </c>
      <c r="V74" s="147"/>
      <c r="W74" s="147"/>
      <c r="X74" s="147"/>
      <c r="Y74" s="147"/>
      <c r="Z74" s="175" t="str">
        <f>IF(B72="","",VLOOKUP(B72,名簿掲載情報!A:M,12))</f>
        <v>広島県知事登録　
第　16349　号</v>
      </c>
      <c r="AA74" s="176"/>
      <c r="AB74" s="176"/>
      <c r="AC74" s="176"/>
      <c r="AD74" s="176"/>
      <c r="AE74" s="176"/>
      <c r="AF74" s="176"/>
      <c r="AG74" s="176"/>
      <c r="AH74" s="176"/>
      <c r="AI74" s="176"/>
      <c r="AJ74" s="176"/>
      <c r="AK74" s="176"/>
      <c r="AL74" s="177"/>
    </row>
    <row r="75" spans="2:38" ht="30" customHeight="1" x14ac:dyDescent="0.2">
      <c r="B75" s="147"/>
      <c r="C75" s="168" t="s">
        <v>65</v>
      </c>
      <c r="D75" s="140"/>
      <c r="E75" s="140"/>
      <c r="F75" s="140"/>
      <c r="G75" s="169"/>
      <c r="H75" s="124" t="str">
        <f>IF(B72="","",VLOOKUP(B72,名簿掲載情報!A:M,7))</f>
        <v>福山市加茂町中野二丁目80番地</v>
      </c>
      <c r="I75" s="124"/>
      <c r="J75" s="124"/>
      <c r="K75" s="124"/>
      <c r="L75" s="124"/>
      <c r="M75" s="124"/>
      <c r="N75" s="124"/>
      <c r="O75" s="124"/>
      <c r="P75" s="124"/>
      <c r="Q75" s="124"/>
      <c r="R75" s="124"/>
      <c r="S75" s="124"/>
      <c r="T75" s="124"/>
      <c r="U75" s="137" t="s">
        <v>66</v>
      </c>
      <c r="V75" s="137"/>
      <c r="W75" s="137"/>
      <c r="X75" s="137"/>
      <c r="Y75" s="137"/>
      <c r="Z75" s="134" t="str">
        <f>IF(B72="","",VLOOKUP(B72,名簿掲載情報!A:M,13))</f>
        <v>－</v>
      </c>
      <c r="AA75" s="135"/>
      <c r="AB75" s="135"/>
      <c r="AC75" s="135"/>
      <c r="AD75" s="135"/>
      <c r="AE75" s="135"/>
      <c r="AF75" s="135"/>
      <c r="AG75" s="135"/>
      <c r="AH75" s="135"/>
      <c r="AI75" s="135"/>
      <c r="AJ75" s="135"/>
      <c r="AK75" s="135"/>
      <c r="AL75" s="136"/>
    </row>
    <row r="76" spans="2:38" ht="30" customHeight="1" x14ac:dyDescent="0.2">
      <c r="B76" s="147"/>
      <c r="C76" s="168" t="s">
        <v>67</v>
      </c>
      <c r="D76" s="170"/>
      <c r="E76" s="170"/>
      <c r="F76" s="170"/>
      <c r="G76" s="171"/>
      <c r="H76" s="172" t="s">
        <v>464</v>
      </c>
      <c r="I76" s="147"/>
      <c r="J76" s="147"/>
      <c r="K76" s="134" t="str">
        <f>IF(B72="","",CONCATENATE(VLOOKUP(B72,名簿掲載情報!A:M,8),"
",VLOOKUP(B72,名簿掲載情報!A:M,9)))</f>
        <v>（084）972-6361
（084）972-7038</v>
      </c>
      <c r="L76" s="135"/>
      <c r="M76" s="135"/>
      <c r="N76" s="135"/>
      <c r="O76" s="135"/>
      <c r="P76" s="135"/>
      <c r="Q76" s="135"/>
      <c r="R76" s="135"/>
      <c r="S76" s="135"/>
      <c r="T76" s="136"/>
      <c r="U76" s="168" t="s">
        <v>138</v>
      </c>
      <c r="V76" s="140"/>
      <c r="W76" s="140"/>
      <c r="X76" s="175" t="str">
        <f>IF(B72="","",VLOOKUP(B72,名簿掲載情報!A:M,10))</f>
        <v>tsushima@newhouse6361.jp</v>
      </c>
      <c r="Y76" s="176"/>
      <c r="Z76" s="176"/>
      <c r="AA76" s="176"/>
      <c r="AB76" s="176"/>
      <c r="AC76" s="176"/>
      <c r="AD76" s="176"/>
      <c r="AE76" s="176"/>
      <c r="AF76" s="176"/>
      <c r="AG76" s="176"/>
      <c r="AH76" s="176"/>
      <c r="AI76" s="176"/>
      <c r="AJ76" s="176"/>
      <c r="AK76" s="176"/>
      <c r="AL76" s="177"/>
    </row>
    <row r="77" spans="2:38" ht="30" customHeight="1" x14ac:dyDescent="0.2">
      <c r="B77" s="147">
        <f>B72+1</f>
        <v>16</v>
      </c>
      <c r="C77" s="168" t="s">
        <v>519</v>
      </c>
      <c r="D77" s="140"/>
      <c r="E77" s="140"/>
      <c r="F77" s="140"/>
      <c r="G77" s="169"/>
      <c r="H77" s="13" t="s">
        <v>136</v>
      </c>
      <c r="I77" s="140" t="str">
        <f>IF(B77="","",VLOOKUP(B77,名簿掲載情報!A:M,4))</f>
        <v>23－80</v>
      </c>
      <c r="J77" s="140"/>
      <c r="K77" s="140"/>
      <c r="L77" s="140"/>
      <c r="M77" s="13" t="s">
        <v>137</v>
      </c>
      <c r="N77" s="13"/>
      <c r="O77" s="13"/>
      <c r="P77" s="13"/>
      <c r="Q77" s="14"/>
      <c r="R77" s="13"/>
      <c r="S77" s="13"/>
      <c r="T77" s="15"/>
      <c r="U77" s="16"/>
      <c r="V77" s="16"/>
      <c r="X77" s="16"/>
      <c r="Y77" s="16"/>
      <c r="Z77" s="16"/>
      <c r="AA77" s="16"/>
      <c r="AB77" s="16"/>
      <c r="AC77" s="16"/>
      <c r="AD77" s="16"/>
      <c r="AE77" s="16"/>
      <c r="AF77" s="16"/>
      <c r="AG77" s="16"/>
      <c r="AH77" s="16"/>
      <c r="AI77" s="16"/>
      <c r="AJ77" s="16"/>
      <c r="AK77" s="16"/>
      <c r="AL77" s="16"/>
    </row>
    <row r="78" spans="2:38" ht="30" customHeight="1" x14ac:dyDescent="0.2">
      <c r="B78" s="147"/>
      <c r="C78" s="168" t="s">
        <v>61</v>
      </c>
      <c r="D78" s="140"/>
      <c r="E78" s="140"/>
      <c r="F78" s="140"/>
      <c r="G78" s="169"/>
      <c r="H78" s="124" t="str">
        <f>IF(B77="","",VLOOKUP(B77,名簿掲載情報!A:M,5))</f>
        <v>波間　隆生</v>
      </c>
      <c r="I78" s="124"/>
      <c r="J78" s="124"/>
      <c r="K78" s="124"/>
      <c r="L78" s="124"/>
      <c r="M78" s="124"/>
      <c r="N78" s="124"/>
      <c r="O78" s="124"/>
      <c r="P78" s="124"/>
      <c r="Q78" s="124"/>
      <c r="R78" s="124"/>
      <c r="S78" s="124"/>
      <c r="T78" s="124"/>
      <c r="U78" s="147" t="s">
        <v>62</v>
      </c>
      <c r="V78" s="147"/>
      <c r="W78" s="147"/>
      <c r="X78" s="147"/>
      <c r="Y78" s="147"/>
      <c r="Z78" s="124" t="str">
        <f>IF(B77="","",VLOOKUP(B77,名簿掲載情報!A:M,11))</f>
        <v>1級建築士</v>
      </c>
      <c r="AA78" s="124"/>
      <c r="AB78" s="124"/>
      <c r="AC78" s="124"/>
      <c r="AD78" s="124"/>
      <c r="AE78" s="124"/>
      <c r="AF78" s="124"/>
      <c r="AG78" s="124"/>
      <c r="AH78" s="124"/>
      <c r="AI78" s="124"/>
      <c r="AJ78" s="124"/>
      <c r="AK78" s="124"/>
      <c r="AL78" s="124"/>
    </row>
    <row r="79" spans="2:38" ht="30" customHeight="1" x14ac:dyDescent="0.2">
      <c r="B79" s="147"/>
      <c r="C79" s="168" t="s">
        <v>63</v>
      </c>
      <c r="D79" s="173"/>
      <c r="E79" s="173"/>
      <c r="F79" s="173"/>
      <c r="G79" s="174"/>
      <c r="H79" s="134" t="str">
        <f>IF(B77="","",VLOOKUP(B77,名簿掲載情報!A:M,6))</f>
        <v>波間建築設計事務所</v>
      </c>
      <c r="I79" s="135"/>
      <c r="J79" s="135"/>
      <c r="K79" s="135"/>
      <c r="L79" s="135"/>
      <c r="M79" s="135"/>
      <c r="N79" s="135"/>
      <c r="O79" s="135"/>
      <c r="P79" s="135"/>
      <c r="Q79" s="135"/>
      <c r="R79" s="135"/>
      <c r="S79" s="135"/>
      <c r="T79" s="136"/>
      <c r="U79" s="147" t="s">
        <v>64</v>
      </c>
      <c r="V79" s="147"/>
      <c r="W79" s="147"/>
      <c r="X79" s="147"/>
      <c r="Y79" s="147"/>
      <c r="Z79" s="175" t="str">
        <f>IF(B77="","",VLOOKUP(B77,名簿掲載情報!A:M,12))</f>
        <v>大臣登録　
第　86538　号</v>
      </c>
      <c r="AA79" s="176"/>
      <c r="AB79" s="176"/>
      <c r="AC79" s="176"/>
      <c r="AD79" s="176"/>
      <c r="AE79" s="176"/>
      <c r="AF79" s="176"/>
      <c r="AG79" s="176"/>
      <c r="AH79" s="176"/>
      <c r="AI79" s="176"/>
      <c r="AJ79" s="176"/>
      <c r="AK79" s="176"/>
      <c r="AL79" s="177"/>
    </row>
    <row r="80" spans="2:38" ht="30" customHeight="1" x14ac:dyDescent="0.2">
      <c r="B80" s="147"/>
      <c r="C80" s="168" t="s">
        <v>65</v>
      </c>
      <c r="D80" s="140"/>
      <c r="E80" s="140"/>
      <c r="F80" s="140"/>
      <c r="G80" s="169"/>
      <c r="H80" s="124" t="str">
        <f>IF(B77="","",VLOOKUP(B77,名簿掲載情報!A:M,7))</f>
        <v>福山市瀬戸町地頭分32-1-105</v>
      </c>
      <c r="I80" s="124"/>
      <c r="J80" s="124"/>
      <c r="K80" s="124"/>
      <c r="L80" s="124"/>
      <c r="M80" s="124"/>
      <c r="N80" s="124"/>
      <c r="O80" s="124"/>
      <c r="P80" s="124"/>
      <c r="Q80" s="124"/>
      <c r="R80" s="124"/>
      <c r="S80" s="124"/>
      <c r="T80" s="124"/>
      <c r="U80" s="137" t="s">
        <v>66</v>
      </c>
      <c r="V80" s="137"/>
      <c r="W80" s="137"/>
      <c r="X80" s="137"/>
      <c r="Y80" s="137"/>
      <c r="Z80" s="134" t="str">
        <f>IF(B77="","",VLOOKUP(B77,名簿掲載情報!A:M,13))</f>
        <v>－</v>
      </c>
      <c r="AA80" s="135"/>
      <c r="AB80" s="135"/>
      <c r="AC80" s="135"/>
      <c r="AD80" s="135"/>
      <c r="AE80" s="135"/>
      <c r="AF80" s="135"/>
      <c r="AG80" s="135"/>
      <c r="AH80" s="135"/>
      <c r="AI80" s="135"/>
      <c r="AJ80" s="135"/>
      <c r="AK80" s="135"/>
      <c r="AL80" s="136"/>
    </row>
    <row r="81" spans="2:38" ht="30" customHeight="1" x14ac:dyDescent="0.2">
      <c r="B81" s="147"/>
      <c r="C81" s="168" t="s">
        <v>67</v>
      </c>
      <c r="D81" s="170"/>
      <c r="E81" s="170"/>
      <c r="F81" s="170"/>
      <c r="G81" s="171"/>
      <c r="H81" s="172" t="s">
        <v>464</v>
      </c>
      <c r="I81" s="147"/>
      <c r="J81" s="147"/>
      <c r="K81" s="134" t="str">
        <f>IF(B77="","",CONCATENATE(VLOOKUP(B77,名簿掲載情報!A:M,8),"
",VLOOKUP(B77,名簿掲載情報!A:M,9)))</f>
        <v>（084）951-8639
（084）951-8639</v>
      </c>
      <c r="L81" s="135"/>
      <c r="M81" s="135"/>
      <c r="N81" s="135"/>
      <c r="O81" s="135"/>
      <c r="P81" s="135"/>
      <c r="Q81" s="135"/>
      <c r="R81" s="135"/>
      <c r="S81" s="135"/>
      <c r="T81" s="136"/>
      <c r="U81" s="168" t="s">
        <v>138</v>
      </c>
      <c r="V81" s="140"/>
      <c r="W81" s="140"/>
      <c r="X81" s="175" t="str">
        <f>IF(B77="","",VLOOKUP(B77,名簿掲載情報!A:M,10))</f>
        <v>n8m4z@sc5.so-net.ne.jp</v>
      </c>
      <c r="Y81" s="176"/>
      <c r="Z81" s="176"/>
      <c r="AA81" s="176"/>
      <c r="AB81" s="176"/>
      <c r="AC81" s="176"/>
      <c r="AD81" s="176"/>
      <c r="AE81" s="176"/>
      <c r="AF81" s="176"/>
      <c r="AG81" s="176"/>
      <c r="AH81" s="176"/>
      <c r="AI81" s="176"/>
      <c r="AJ81" s="176"/>
      <c r="AK81" s="176"/>
      <c r="AL81" s="177"/>
    </row>
    <row r="82" spans="2:38" ht="30" customHeight="1" x14ac:dyDescent="0.2">
      <c r="B82" s="147">
        <f>B77+1</f>
        <v>17</v>
      </c>
      <c r="C82" s="168" t="s">
        <v>519</v>
      </c>
      <c r="D82" s="140"/>
      <c r="E82" s="140"/>
      <c r="F82" s="140"/>
      <c r="G82" s="169"/>
      <c r="H82" s="13" t="s">
        <v>136</v>
      </c>
      <c r="I82" s="140" t="str">
        <f>IF(B82="","",VLOOKUP(B82,名簿掲載情報!A:M,4))</f>
        <v>23－83</v>
      </c>
      <c r="J82" s="140"/>
      <c r="K82" s="140"/>
      <c r="L82" s="140"/>
      <c r="M82" s="13" t="s">
        <v>137</v>
      </c>
      <c r="N82" s="13"/>
      <c r="O82" s="13"/>
      <c r="P82" s="13"/>
      <c r="Q82" s="14"/>
      <c r="R82" s="13"/>
      <c r="S82" s="13"/>
      <c r="T82" s="15"/>
      <c r="U82" s="16"/>
      <c r="V82" s="16"/>
      <c r="X82" s="16"/>
      <c r="Y82" s="16"/>
      <c r="Z82" s="16"/>
      <c r="AA82" s="16"/>
      <c r="AB82" s="16"/>
      <c r="AC82" s="16"/>
      <c r="AD82" s="16"/>
      <c r="AE82" s="16"/>
      <c r="AF82" s="16"/>
      <c r="AG82" s="16"/>
      <c r="AH82" s="16"/>
      <c r="AI82" s="16"/>
      <c r="AJ82" s="16"/>
      <c r="AK82" s="16"/>
      <c r="AL82" s="16"/>
    </row>
    <row r="83" spans="2:38" ht="30" customHeight="1" x14ac:dyDescent="0.2">
      <c r="B83" s="147"/>
      <c r="C83" s="168" t="s">
        <v>61</v>
      </c>
      <c r="D83" s="140"/>
      <c r="E83" s="140"/>
      <c r="F83" s="140"/>
      <c r="G83" s="169"/>
      <c r="H83" s="124" t="str">
        <f>IF(B82="","",VLOOKUP(B82,名簿掲載情報!A:M,5))</f>
        <v>中重　俊彦</v>
      </c>
      <c r="I83" s="124"/>
      <c r="J83" s="124"/>
      <c r="K83" s="124"/>
      <c r="L83" s="124"/>
      <c r="M83" s="124"/>
      <c r="N83" s="124"/>
      <c r="O83" s="124"/>
      <c r="P83" s="124"/>
      <c r="Q83" s="124"/>
      <c r="R83" s="124"/>
      <c r="S83" s="124"/>
      <c r="T83" s="124"/>
      <c r="U83" s="147" t="s">
        <v>62</v>
      </c>
      <c r="V83" s="147"/>
      <c r="W83" s="147"/>
      <c r="X83" s="147"/>
      <c r="Y83" s="147"/>
      <c r="Z83" s="124" t="str">
        <f>IF(B82="","",VLOOKUP(B82,名簿掲載情報!A:M,11))</f>
        <v>1級建築士</v>
      </c>
      <c r="AA83" s="124"/>
      <c r="AB83" s="124"/>
      <c r="AC83" s="124"/>
      <c r="AD83" s="124"/>
      <c r="AE83" s="124"/>
      <c r="AF83" s="124"/>
      <c r="AG83" s="124"/>
      <c r="AH83" s="124"/>
      <c r="AI83" s="124"/>
      <c r="AJ83" s="124"/>
      <c r="AK83" s="124"/>
      <c r="AL83" s="124"/>
    </row>
    <row r="84" spans="2:38" ht="30" customHeight="1" x14ac:dyDescent="0.2">
      <c r="B84" s="147"/>
      <c r="C84" s="168" t="s">
        <v>63</v>
      </c>
      <c r="D84" s="173"/>
      <c r="E84" s="173"/>
      <c r="F84" s="173"/>
      <c r="G84" s="174"/>
      <c r="H84" s="134" t="str">
        <f>IF(B82="","",VLOOKUP(B82,名簿掲載情報!A:M,6))</f>
        <v>住環境コンサルタント有限会社一級建築士事務所</v>
      </c>
      <c r="I84" s="135"/>
      <c r="J84" s="135"/>
      <c r="K84" s="135"/>
      <c r="L84" s="135"/>
      <c r="M84" s="135"/>
      <c r="N84" s="135"/>
      <c r="O84" s="135"/>
      <c r="P84" s="135"/>
      <c r="Q84" s="135"/>
      <c r="R84" s="135"/>
      <c r="S84" s="135"/>
      <c r="T84" s="136"/>
      <c r="U84" s="147" t="s">
        <v>64</v>
      </c>
      <c r="V84" s="147"/>
      <c r="W84" s="147"/>
      <c r="X84" s="147"/>
      <c r="Y84" s="147"/>
      <c r="Z84" s="175" t="str">
        <f>IF(B82="","",VLOOKUP(B82,名簿掲載情報!A:M,12))</f>
        <v>大臣登録　
第　139686　号</v>
      </c>
      <c r="AA84" s="176"/>
      <c r="AB84" s="176"/>
      <c r="AC84" s="176"/>
      <c r="AD84" s="176"/>
      <c r="AE84" s="176"/>
      <c r="AF84" s="176"/>
      <c r="AG84" s="176"/>
      <c r="AH84" s="176"/>
      <c r="AI84" s="176"/>
      <c r="AJ84" s="176"/>
      <c r="AK84" s="176"/>
      <c r="AL84" s="177"/>
    </row>
    <row r="85" spans="2:38" ht="30" customHeight="1" x14ac:dyDescent="0.2">
      <c r="B85" s="147"/>
      <c r="C85" s="168" t="s">
        <v>65</v>
      </c>
      <c r="D85" s="140"/>
      <c r="E85" s="140"/>
      <c r="F85" s="140"/>
      <c r="G85" s="169"/>
      <c r="H85" s="124" t="str">
        <f>IF(B82="","",VLOOKUP(B82,名簿掲載情報!A:M,7))</f>
        <v>福山市青葉台三丁目6番21号</v>
      </c>
      <c r="I85" s="124"/>
      <c r="J85" s="124"/>
      <c r="K85" s="124"/>
      <c r="L85" s="124"/>
      <c r="M85" s="124"/>
      <c r="N85" s="124"/>
      <c r="O85" s="124"/>
      <c r="P85" s="124"/>
      <c r="Q85" s="124"/>
      <c r="R85" s="124"/>
      <c r="S85" s="124"/>
      <c r="T85" s="124"/>
      <c r="U85" s="137" t="s">
        <v>66</v>
      </c>
      <c r="V85" s="137"/>
      <c r="W85" s="137"/>
      <c r="X85" s="137"/>
      <c r="Y85" s="137"/>
      <c r="Z85" s="134" t="str">
        <f>IF(B82="","",VLOOKUP(B82,名簿掲載情報!A:M,13))</f>
        <v>公益社団法人広島県建築士会</v>
      </c>
      <c r="AA85" s="135"/>
      <c r="AB85" s="135"/>
      <c r="AC85" s="135"/>
      <c r="AD85" s="135"/>
      <c r="AE85" s="135"/>
      <c r="AF85" s="135"/>
      <c r="AG85" s="135"/>
      <c r="AH85" s="135"/>
      <c r="AI85" s="135"/>
      <c r="AJ85" s="135"/>
      <c r="AK85" s="135"/>
      <c r="AL85" s="136"/>
    </row>
    <row r="86" spans="2:38" ht="30" customHeight="1" x14ac:dyDescent="0.2">
      <c r="B86" s="147"/>
      <c r="C86" s="168" t="s">
        <v>67</v>
      </c>
      <c r="D86" s="170"/>
      <c r="E86" s="170"/>
      <c r="F86" s="170"/>
      <c r="G86" s="171"/>
      <c r="H86" s="172" t="s">
        <v>464</v>
      </c>
      <c r="I86" s="147"/>
      <c r="J86" s="147"/>
      <c r="K86" s="134" t="str">
        <f>IF(B82="","",CONCATENATE(VLOOKUP(B82,名簿掲載情報!A:M,8),"
",VLOOKUP(B82,名簿掲載情報!A:M,9)))</f>
        <v>（084）948-2305
（084）948-2389</v>
      </c>
      <c r="L86" s="135"/>
      <c r="M86" s="135"/>
      <c r="N86" s="135"/>
      <c r="O86" s="135"/>
      <c r="P86" s="135"/>
      <c r="Q86" s="135"/>
      <c r="R86" s="135"/>
      <c r="S86" s="135"/>
      <c r="T86" s="136"/>
      <c r="U86" s="168" t="s">
        <v>138</v>
      </c>
      <c r="V86" s="140"/>
      <c r="W86" s="140"/>
      <c r="X86" s="175" t="str">
        <f>IF(B82="","",VLOOKUP(B82,名簿掲載情報!A:M,10))</f>
        <v>jkct@sky.plala.or.jp</v>
      </c>
      <c r="Y86" s="176"/>
      <c r="Z86" s="176"/>
      <c r="AA86" s="176"/>
      <c r="AB86" s="176"/>
      <c r="AC86" s="176"/>
      <c r="AD86" s="176"/>
      <c r="AE86" s="176"/>
      <c r="AF86" s="176"/>
      <c r="AG86" s="176"/>
      <c r="AH86" s="176"/>
      <c r="AI86" s="176"/>
      <c r="AJ86" s="176"/>
      <c r="AK86" s="176"/>
      <c r="AL86" s="177"/>
    </row>
    <row r="87" spans="2:38" ht="30" customHeight="1" x14ac:dyDescent="0.2">
      <c r="B87" s="147">
        <f>B82+1</f>
        <v>18</v>
      </c>
      <c r="C87" s="168" t="s">
        <v>519</v>
      </c>
      <c r="D87" s="140"/>
      <c r="E87" s="140"/>
      <c r="F87" s="140"/>
      <c r="G87" s="169"/>
      <c r="H87" s="13" t="s">
        <v>136</v>
      </c>
      <c r="I87" s="140" t="str">
        <f>IF(B87="","",VLOOKUP(B87,名簿掲載情報!A:M,4))</f>
        <v>23－84</v>
      </c>
      <c r="J87" s="140"/>
      <c r="K87" s="140"/>
      <c r="L87" s="140"/>
      <c r="M87" s="13" t="s">
        <v>137</v>
      </c>
      <c r="N87" s="13"/>
      <c r="O87" s="13"/>
      <c r="P87" s="13"/>
      <c r="Q87" s="14"/>
      <c r="R87" s="13"/>
      <c r="S87" s="13"/>
      <c r="T87" s="15"/>
      <c r="U87" s="16"/>
      <c r="V87" s="16"/>
      <c r="X87" s="16"/>
      <c r="Y87" s="16"/>
      <c r="Z87" s="16"/>
      <c r="AA87" s="16"/>
      <c r="AB87" s="16"/>
      <c r="AC87" s="16"/>
      <c r="AD87" s="16"/>
      <c r="AE87" s="16"/>
      <c r="AF87" s="16"/>
      <c r="AG87" s="16"/>
      <c r="AH87" s="16"/>
      <c r="AI87" s="16"/>
      <c r="AJ87" s="16"/>
      <c r="AK87" s="16"/>
      <c r="AL87" s="16"/>
    </row>
    <row r="88" spans="2:38" ht="30" customHeight="1" x14ac:dyDescent="0.2">
      <c r="B88" s="147"/>
      <c r="C88" s="168" t="s">
        <v>61</v>
      </c>
      <c r="D88" s="140"/>
      <c r="E88" s="140"/>
      <c r="F88" s="140"/>
      <c r="G88" s="169"/>
      <c r="H88" s="124" t="str">
        <f>IF(B87="","",VLOOKUP(B87,名簿掲載情報!A:M,5))</f>
        <v>坂本　邦雄</v>
      </c>
      <c r="I88" s="124"/>
      <c r="J88" s="124"/>
      <c r="K88" s="124"/>
      <c r="L88" s="124"/>
      <c r="M88" s="124"/>
      <c r="N88" s="124"/>
      <c r="O88" s="124"/>
      <c r="P88" s="124"/>
      <c r="Q88" s="124"/>
      <c r="R88" s="124"/>
      <c r="S88" s="124"/>
      <c r="T88" s="124"/>
      <c r="U88" s="147" t="s">
        <v>62</v>
      </c>
      <c r="V88" s="147"/>
      <c r="W88" s="147"/>
      <c r="X88" s="147"/>
      <c r="Y88" s="147"/>
      <c r="Z88" s="124" t="str">
        <f>IF(B87="","",VLOOKUP(B87,名簿掲載情報!A:M,11))</f>
        <v>1級建築士</v>
      </c>
      <c r="AA88" s="124"/>
      <c r="AB88" s="124"/>
      <c r="AC88" s="124"/>
      <c r="AD88" s="124"/>
      <c r="AE88" s="124"/>
      <c r="AF88" s="124"/>
      <c r="AG88" s="124"/>
      <c r="AH88" s="124"/>
      <c r="AI88" s="124"/>
      <c r="AJ88" s="124"/>
      <c r="AK88" s="124"/>
      <c r="AL88" s="124"/>
    </row>
    <row r="89" spans="2:38" ht="30" customHeight="1" x14ac:dyDescent="0.2">
      <c r="B89" s="147"/>
      <c r="C89" s="168" t="s">
        <v>63</v>
      </c>
      <c r="D89" s="173"/>
      <c r="E89" s="173"/>
      <c r="F89" s="173"/>
      <c r="G89" s="174"/>
      <c r="H89" s="134" t="str">
        <f>IF(B87="","",VLOOKUP(B87,名簿掲載情報!A:M,6))</f>
        <v>坂本建築設計事務所</v>
      </c>
      <c r="I89" s="135"/>
      <c r="J89" s="135"/>
      <c r="K89" s="135"/>
      <c r="L89" s="135"/>
      <c r="M89" s="135"/>
      <c r="N89" s="135"/>
      <c r="O89" s="135"/>
      <c r="P89" s="135"/>
      <c r="Q89" s="135"/>
      <c r="R89" s="135"/>
      <c r="S89" s="135"/>
      <c r="T89" s="136"/>
      <c r="U89" s="147" t="s">
        <v>64</v>
      </c>
      <c r="V89" s="147"/>
      <c r="W89" s="147"/>
      <c r="X89" s="147"/>
      <c r="Y89" s="147"/>
      <c r="Z89" s="175" t="str">
        <f>IF(B87="","",VLOOKUP(B87,名簿掲載情報!A:M,12))</f>
        <v>大臣登録　
第　225046　号</v>
      </c>
      <c r="AA89" s="176"/>
      <c r="AB89" s="176"/>
      <c r="AC89" s="176"/>
      <c r="AD89" s="176"/>
      <c r="AE89" s="176"/>
      <c r="AF89" s="176"/>
      <c r="AG89" s="176"/>
      <c r="AH89" s="176"/>
      <c r="AI89" s="176"/>
      <c r="AJ89" s="176"/>
      <c r="AK89" s="176"/>
      <c r="AL89" s="177"/>
    </row>
    <row r="90" spans="2:38" ht="30" customHeight="1" x14ac:dyDescent="0.2">
      <c r="B90" s="147"/>
      <c r="C90" s="168" t="s">
        <v>65</v>
      </c>
      <c r="D90" s="140"/>
      <c r="E90" s="140"/>
      <c r="F90" s="140"/>
      <c r="G90" s="169"/>
      <c r="H90" s="124" t="str">
        <f>IF(B87="","",VLOOKUP(B87,名簿掲載情報!A:M,7))</f>
        <v>福山市神辺町字十九軒屋257</v>
      </c>
      <c r="I90" s="124"/>
      <c r="J90" s="124"/>
      <c r="K90" s="124"/>
      <c r="L90" s="124"/>
      <c r="M90" s="124"/>
      <c r="N90" s="124"/>
      <c r="O90" s="124"/>
      <c r="P90" s="124"/>
      <c r="Q90" s="124"/>
      <c r="R90" s="124"/>
      <c r="S90" s="124"/>
      <c r="T90" s="124"/>
      <c r="U90" s="137" t="s">
        <v>66</v>
      </c>
      <c r="V90" s="137"/>
      <c r="W90" s="137"/>
      <c r="X90" s="137"/>
      <c r="Y90" s="137"/>
      <c r="Z90" s="134" t="str">
        <f>IF(B87="","",VLOOKUP(B87,名簿掲載情報!A:M,13))</f>
        <v>－</v>
      </c>
      <c r="AA90" s="135"/>
      <c r="AB90" s="135"/>
      <c r="AC90" s="135"/>
      <c r="AD90" s="135"/>
      <c r="AE90" s="135"/>
      <c r="AF90" s="135"/>
      <c r="AG90" s="135"/>
      <c r="AH90" s="135"/>
      <c r="AI90" s="135"/>
      <c r="AJ90" s="135"/>
      <c r="AK90" s="135"/>
      <c r="AL90" s="136"/>
    </row>
    <row r="91" spans="2:38" ht="30" customHeight="1" x14ac:dyDescent="0.2">
      <c r="B91" s="147"/>
      <c r="C91" s="168" t="s">
        <v>67</v>
      </c>
      <c r="D91" s="170"/>
      <c r="E91" s="170"/>
      <c r="F91" s="170"/>
      <c r="G91" s="171"/>
      <c r="H91" s="172" t="s">
        <v>464</v>
      </c>
      <c r="I91" s="147"/>
      <c r="J91" s="147"/>
      <c r="K91" s="134" t="str">
        <f>IF(B87="","",CONCATENATE(VLOOKUP(B87,名簿掲載情報!A:M,8),"
",VLOOKUP(B87,名簿掲載情報!A:M,9)))</f>
        <v>（084）962-0141
（084）962-0141</v>
      </c>
      <c r="L91" s="135"/>
      <c r="M91" s="135"/>
      <c r="N91" s="135"/>
      <c r="O91" s="135"/>
      <c r="P91" s="135"/>
      <c r="Q91" s="135"/>
      <c r="R91" s="135"/>
      <c r="S91" s="135"/>
      <c r="T91" s="136"/>
      <c r="U91" s="168" t="s">
        <v>138</v>
      </c>
      <c r="V91" s="140"/>
      <c r="W91" s="140"/>
      <c r="X91" s="175" t="str">
        <f>IF(B87="","",VLOOKUP(B87,名簿掲載情報!A:M,10))</f>
        <v>k.sakamoto@ae.auone-net.jp</v>
      </c>
      <c r="Y91" s="176"/>
      <c r="Z91" s="176"/>
      <c r="AA91" s="176"/>
      <c r="AB91" s="176"/>
      <c r="AC91" s="176"/>
      <c r="AD91" s="176"/>
      <c r="AE91" s="176"/>
      <c r="AF91" s="176"/>
      <c r="AG91" s="176"/>
      <c r="AH91" s="176"/>
      <c r="AI91" s="176"/>
      <c r="AJ91" s="176"/>
      <c r="AK91" s="176"/>
      <c r="AL91" s="177"/>
    </row>
    <row r="92" spans="2:38" ht="30" customHeight="1" x14ac:dyDescent="0.2">
      <c r="B92" s="147">
        <f>B87+1</f>
        <v>19</v>
      </c>
      <c r="C92" s="168" t="s">
        <v>519</v>
      </c>
      <c r="D92" s="140"/>
      <c r="E92" s="140"/>
      <c r="F92" s="140"/>
      <c r="G92" s="169"/>
      <c r="H92" s="13" t="s">
        <v>136</v>
      </c>
      <c r="I92" s="140" t="str">
        <f>IF(B92="","",VLOOKUP(B92,名簿掲載情報!A:M,4))</f>
        <v>23－85</v>
      </c>
      <c r="J92" s="140"/>
      <c r="K92" s="140"/>
      <c r="L92" s="140"/>
      <c r="M92" s="13" t="s">
        <v>137</v>
      </c>
      <c r="N92" s="13"/>
      <c r="O92" s="13"/>
      <c r="P92" s="13"/>
      <c r="Q92" s="14"/>
      <c r="R92" s="13"/>
      <c r="S92" s="13"/>
      <c r="T92" s="15"/>
      <c r="U92" s="16"/>
      <c r="V92" s="16"/>
      <c r="X92" s="16"/>
      <c r="Y92" s="16"/>
      <c r="Z92" s="16"/>
      <c r="AA92" s="16"/>
      <c r="AB92" s="16"/>
      <c r="AC92" s="16"/>
      <c r="AD92" s="16"/>
      <c r="AE92" s="16"/>
      <c r="AF92" s="16"/>
      <c r="AG92" s="16"/>
      <c r="AH92" s="16"/>
      <c r="AI92" s="16"/>
      <c r="AJ92" s="16"/>
      <c r="AK92" s="16"/>
      <c r="AL92" s="16"/>
    </row>
    <row r="93" spans="2:38" ht="30" customHeight="1" x14ac:dyDescent="0.2">
      <c r="B93" s="147"/>
      <c r="C93" s="168" t="s">
        <v>61</v>
      </c>
      <c r="D93" s="140"/>
      <c r="E93" s="140"/>
      <c r="F93" s="140"/>
      <c r="G93" s="169"/>
      <c r="H93" s="124" t="str">
        <f>IF(B92="","",VLOOKUP(B92,名簿掲載情報!A:M,5))</f>
        <v>山根　茂</v>
      </c>
      <c r="I93" s="124"/>
      <c r="J93" s="124"/>
      <c r="K93" s="124"/>
      <c r="L93" s="124"/>
      <c r="M93" s="124"/>
      <c r="N93" s="124"/>
      <c r="O93" s="124"/>
      <c r="P93" s="124"/>
      <c r="Q93" s="124"/>
      <c r="R93" s="124"/>
      <c r="S93" s="124"/>
      <c r="T93" s="124"/>
      <c r="U93" s="147" t="s">
        <v>62</v>
      </c>
      <c r="V93" s="147"/>
      <c r="W93" s="147"/>
      <c r="X93" s="147"/>
      <c r="Y93" s="147"/>
      <c r="Z93" s="124" t="str">
        <f>IF(B92="","",VLOOKUP(B92,名簿掲載情報!A:M,11))</f>
        <v>1級建築士</v>
      </c>
      <c r="AA93" s="124"/>
      <c r="AB93" s="124"/>
      <c r="AC93" s="124"/>
      <c r="AD93" s="124"/>
      <c r="AE93" s="124"/>
      <c r="AF93" s="124"/>
      <c r="AG93" s="124"/>
      <c r="AH93" s="124"/>
      <c r="AI93" s="124"/>
      <c r="AJ93" s="124"/>
      <c r="AK93" s="124"/>
      <c r="AL93" s="124"/>
    </row>
    <row r="94" spans="2:38" ht="30" customHeight="1" x14ac:dyDescent="0.2">
      <c r="B94" s="147"/>
      <c r="C94" s="168" t="s">
        <v>63</v>
      </c>
      <c r="D94" s="173"/>
      <c r="E94" s="173"/>
      <c r="F94" s="173"/>
      <c r="G94" s="174"/>
      <c r="H94" s="134" t="str">
        <f>IF(B92="","",VLOOKUP(B92,名簿掲載情報!A:M,6))</f>
        <v>加茂川建設設計事務所</v>
      </c>
      <c r="I94" s="135"/>
      <c r="J94" s="135"/>
      <c r="K94" s="135"/>
      <c r="L94" s="135"/>
      <c r="M94" s="135"/>
      <c r="N94" s="135"/>
      <c r="O94" s="135"/>
      <c r="P94" s="135"/>
      <c r="Q94" s="135"/>
      <c r="R94" s="135"/>
      <c r="S94" s="135"/>
      <c r="T94" s="136"/>
      <c r="U94" s="147" t="s">
        <v>64</v>
      </c>
      <c r="V94" s="147"/>
      <c r="W94" s="147"/>
      <c r="X94" s="147"/>
      <c r="Y94" s="147"/>
      <c r="Z94" s="175" t="str">
        <f>IF(B92="","",VLOOKUP(B92,名簿掲載情報!A:M,12))</f>
        <v>大臣登録　
第　229920　号</v>
      </c>
      <c r="AA94" s="176"/>
      <c r="AB94" s="176"/>
      <c r="AC94" s="176"/>
      <c r="AD94" s="176"/>
      <c r="AE94" s="176"/>
      <c r="AF94" s="176"/>
      <c r="AG94" s="176"/>
      <c r="AH94" s="176"/>
      <c r="AI94" s="176"/>
      <c r="AJ94" s="176"/>
      <c r="AK94" s="176"/>
      <c r="AL94" s="177"/>
    </row>
    <row r="95" spans="2:38" ht="30" customHeight="1" x14ac:dyDescent="0.2">
      <c r="B95" s="147"/>
      <c r="C95" s="168" t="s">
        <v>65</v>
      </c>
      <c r="D95" s="140"/>
      <c r="E95" s="140"/>
      <c r="F95" s="140"/>
      <c r="G95" s="169"/>
      <c r="H95" s="124" t="str">
        <f>IF(B92="","",VLOOKUP(B92,名簿掲載情報!A:M,7))</f>
        <v>福山市幕山台二丁目33番24号</v>
      </c>
      <c r="I95" s="124"/>
      <c r="J95" s="124"/>
      <c r="K95" s="124"/>
      <c r="L95" s="124"/>
      <c r="M95" s="124"/>
      <c r="N95" s="124"/>
      <c r="O95" s="124"/>
      <c r="P95" s="124"/>
      <c r="Q95" s="124"/>
      <c r="R95" s="124"/>
      <c r="S95" s="124"/>
      <c r="T95" s="124"/>
      <c r="U95" s="137" t="s">
        <v>66</v>
      </c>
      <c r="V95" s="137"/>
      <c r="W95" s="137"/>
      <c r="X95" s="137"/>
      <c r="Y95" s="137"/>
      <c r="Z95" s="134" t="str">
        <f>IF(B92="","",VLOOKUP(B92,名簿掲載情報!A:M,13))</f>
        <v>公益社団法人広島県建築士会
一般社団法人広島県建築士事務所協会</v>
      </c>
      <c r="AA95" s="135"/>
      <c r="AB95" s="135"/>
      <c r="AC95" s="135"/>
      <c r="AD95" s="135"/>
      <c r="AE95" s="135"/>
      <c r="AF95" s="135"/>
      <c r="AG95" s="135"/>
      <c r="AH95" s="135"/>
      <c r="AI95" s="135"/>
      <c r="AJ95" s="135"/>
      <c r="AK95" s="135"/>
      <c r="AL95" s="136"/>
    </row>
    <row r="96" spans="2:38" ht="30" customHeight="1" x14ac:dyDescent="0.2">
      <c r="B96" s="147"/>
      <c r="C96" s="168" t="s">
        <v>67</v>
      </c>
      <c r="D96" s="170"/>
      <c r="E96" s="170"/>
      <c r="F96" s="170"/>
      <c r="G96" s="171"/>
      <c r="H96" s="172" t="s">
        <v>464</v>
      </c>
      <c r="I96" s="147"/>
      <c r="J96" s="147"/>
      <c r="K96" s="134" t="str">
        <f>IF(B92="","",CONCATENATE(VLOOKUP(B92,名簿掲載情報!A:M,8),"
",VLOOKUP(B92,名簿掲載情報!A:M,9)))</f>
        <v>（084）947-2956
（084）947-9858</v>
      </c>
      <c r="L96" s="135"/>
      <c r="M96" s="135"/>
      <c r="N96" s="135"/>
      <c r="O96" s="135"/>
      <c r="P96" s="135"/>
      <c r="Q96" s="135"/>
      <c r="R96" s="135"/>
      <c r="S96" s="135"/>
      <c r="T96" s="136"/>
      <c r="U96" s="168" t="s">
        <v>138</v>
      </c>
      <c r="V96" s="140"/>
      <c r="W96" s="140"/>
      <c r="X96" s="175" t="str">
        <f>IF(B92="","",VLOOKUP(B92,名簿掲載情報!A:M,10))</f>
        <v>kamogawa-y@sky-net.or.jp</v>
      </c>
      <c r="Y96" s="176"/>
      <c r="Z96" s="176"/>
      <c r="AA96" s="176"/>
      <c r="AB96" s="176"/>
      <c r="AC96" s="176"/>
      <c r="AD96" s="176"/>
      <c r="AE96" s="176"/>
      <c r="AF96" s="176"/>
      <c r="AG96" s="176"/>
      <c r="AH96" s="176"/>
      <c r="AI96" s="176"/>
      <c r="AJ96" s="176"/>
      <c r="AK96" s="176"/>
      <c r="AL96" s="177"/>
    </row>
    <row r="97" spans="2:38" ht="30" customHeight="1" x14ac:dyDescent="0.2">
      <c r="B97" s="147">
        <f>B92+1</f>
        <v>20</v>
      </c>
      <c r="C97" s="168" t="s">
        <v>519</v>
      </c>
      <c r="D97" s="140"/>
      <c r="E97" s="140"/>
      <c r="F97" s="140"/>
      <c r="G97" s="169"/>
      <c r="H97" s="13" t="s">
        <v>136</v>
      </c>
      <c r="I97" s="140" t="str">
        <f>IF(B97="","",VLOOKUP(B97,名簿掲載情報!A:M,4))</f>
        <v>23－86</v>
      </c>
      <c r="J97" s="140"/>
      <c r="K97" s="140"/>
      <c r="L97" s="140"/>
      <c r="M97" s="13" t="s">
        <v>137</v>
      </c>
      <c r="N97" s="13"/>
      <c r="O97" s="13"/>
      <c r="P97" s="13"/>
      <c r="Q97" s="14"/>
      <c r="R97" s="13"/>
      <c r="S97" s="13"/>
      <c r="T97" s="15"/>
      <c r="U97" s="16"/>
      <c r="V97" s="16"/>
      <c r="X97" s="16"/>
      <c r="Y97" s="16"/>
      <c r="Z97" s="16"/>
      <c r="AA97" s="16"/>
      <c r="AB97" s="16"/>
      <c r="AC97" s="16"/>
      <c r="AD97" s="16"/>
      <c r="AE97" s="16"/>
      <c r="AF97" s="16"/>
      <c r="AG97" s="16"/>
      <c r="AH97" s="16"/>
      <c r="AI97" s="16"/>
      <c r="AJ97" s="16"/>
      <c r="AK97" s="16"/>
      <c r="AL97" s="16"/>
    </row>
    <row r="98" spans="2:38" ht="30" customHeight="1" x14ac:dyDescent="0.2">
      <c r="B98" s="147"/>
      <c r="C98" s="168" t="s">
        <v>61</v>
      </c>
      <c r="D98" s="140"/>
      <c r="E98" s="140"/>
      <c r="F98" s="140"/>
      <c r="G98" s="169"/>
      <c r="H98" s="124" t="str">
        <f>IF(B97="","",VLOOKUP(B97,名簿掲載情報!A:M,5))</f>
        <v>竹縄　隆則</v>
      </c>
      <c r="I98" s="124"/>
      <c r="J98" s="124"/>
      <c r="K98" s="124"/>
      <c r="L98" s="124"/>
      <c r="M98" s="124"/>
      <c r="N98" s="124"/>
      <c r="O98" s="124"/>
      <c r="P98" s="124"/>
      <c r="Q98" s="124"/>
      <c r="R98" s="124"/>
      <c r="S98" s="124"/>
      <c r="T98" s="124"/>
      <c r="U98" s="147" t="s">
        <v>62</v>
      </c>
      <c r="V98" s="147"/>
      <c r="W98" s="147"/>
      <c r="X98" s="147"/>
      <c r="Y98" s="147"/>
      <c r="Z98" s="124" t="str">
        <f>IF(B97="","",VLOOKUP(B97,名簿掲載情報!A:M,11))</f>
        <v>1級建築士</v>
      </c>
      <c r="AA98" s="124"/>
      <c r="AB98" s="124"/>
      <c r="AC98" s="124"/>
      <c r="AD98" s="124"/>
      <c r="AE98" s="124"/>
      <c r="AF98" s="124"/>
      <c r="AG98" s="124"/>
      <c r="AH98" s="124"/>
      <c r="AI98" s="124"/>
      <c r="AJ98" s="124"/>
      <c r="AK98" s="124"/>
      <c r="AL98" s="124"/>
    </row>
    <row r="99" spans="2:38" ht="30" customHeight="1" x14ac:dyDescent="0.2">
      <c r="B99" s="147"/>
      <c r="C99" s="168" t="s">
        <v>63</v>
      </c>
      <c r="D99" s="173"/>
      <c r="E99" s="173"/>
      <c r="F99" s="173"/>
      <c r="G99" s="174"/>
      <c r="H99" s="134" t="str">
        <f>IF(B97="","",VLOOKUP(B97,名簿掲載情報!A:M,6))</f>
        <v>竹縄建築設計事務所</v>
      </c>
      <c r="I99" s="135"/>
      <c r="J99" s="135"/>
      <c r="K99" s="135"/>
      <c r="L99" s="135"/>
      <c r="M99" s="135"/>
      <c r="N99" s="135"/>
      <c r="O99" s="135"/>
      <c r="P99" s="135"/>
      <c r="Q99" s="135"/>
      <c r="R99" s="135"/>
      <c r="S99" s="135"/>
      <c r="T99" s="136"/>
      <c r="U99" s="147" t="s">
        <v>64</v>
      </c>
      <c r="V99" s="147"/>
      <c r="W99" s="147"/>
      <c r="X99" s="147"/>
      <c r="Y99" s="147"/>
      <c r="Z99" s="175" t="str">
        <f>IF(B97="","",VLOOKUP(B97,名簿掲載情報!A:M,12))</f>
        <v>大臣登録　
第　149875　号</v>
      </c>
      <c r="AA99" s="176"/>
      <c r="AB99" s="176"/>
      <c r="AC99" s="176"/>
      <c r="AD99" s="176"/>
      <c r="AE99" s="176"/>
      <c r="AF99" s="176"/>
      <c r="AG99" s="176"/>
      <c r="AH99" s="176"/>
      <c r="AI99" s="176"/>
      <c r="AJ99" s="176"/>
      <c r="AK99" s="176"/>
      <c r="AL99" s="177"/>
    </row>
    <row r="100" spans="2:38" ht="30" customHeight="1" x14ac:dyDescent="0.2">
      <c r="B100" s="147"/>
      <c r="C100" s="168" t="s">
        <v>65</v>
      </c>
      <c r="D100" s="140"/>
      <c r="E100" s="140"/>
      <c r="F100" s="140"/>
      <c r="G100" s="169"/>
      <c r="H100" s="124" t="str">
        <f>IF(B97="","",VLOOKUP(B97,名簿掲載情報!A:M,7))</f>
        <v>福山市御幸町中津原2000-3</v>
      </c>
      <c r="I100" s="124"/>
      <c r="J100" s="124"/>
      <c r="K100" s="124"/>
      <c r="L100" s="124"/>
      <c r="M100" s="124"/>
      <c r="N100" s="124"/>
      <c r="O100" s="124"/>
      <c r="P100" s="124"/>
      <c r="Q100" s="124"/>
      <c r="R100" s="124"/>
      <c r="S100" s="124"/>
      <c r="T100" s="124"/>
      <c r="U100" s="137" t="s">
        <v>66</v>
      </c>
      <c r="V100" s="137"/>
      <c r="W100" s="137"/>
      <c r="X100" s="137"/>
      <c r="Y100" s="137"/>
      <c r="Z100" s="134" t="str">
        <f>IF(B97="","",VLOOKUP(B97,名簿掲載情報!A:M,13))</f>
        <v>－</v>
      </c>
      <c r="AA100" s="135"/>
      <c r="AB100" s="135"/>
      <c r="AC100" s="135"/>
      <c r="AD100" s="135"/>
      <c r="AE100" s="135"/>
      <c r="AF100" s="135"/>
      <c r="AG100" s="135"/>
      <c r="AH100" s="135"/>
      <c r="AI100" s="135"/>
      <c r="AJ100" s="135"/>
      <c r="AK100" s="135"/>
      <c r="AL100" s="136"/>
    </row>
    <row r="101" spans="2:38" ht="30" customHeight="1" x14ac:dyDescent="0.2">
      <c r="B101" s="147"/>
      <c r="C101" s="168" t="s">
        <v>67</v>
      </c>
      <c r="D101" s="170"/>
      <c r="E101" s="170"/>
      <c r="F101" s="170"/>
      <c r="G101" s="171"/>
      <c r="H101" s="172" t="s">
        <v>464</v>
      </c>
      <c r="I101" s="147"/>
      <c r="J101" s="147"/>
      <c r="K101" s="134" t="str">
        <f>IF(B97="","",CONCATENATE(VLOOKUP(B97,名簿掲載情報!A:M,8),"
",VLOOKUP(B97,名簿掲載情報!A:M,9)))</f>
        <v>（090）8715-1501
（084）955-0014</v>
      </c>
      <c r="L101" s="135"/>
      <c r="M101" s="135"/>
      <c r="N101" s="135"/>
      <c r="O101" s="135"/>
      <c r="P101" s="135"/>
      <c r="Q101" s="135"/>
      <c r="R101" s="135"/>
      <c r="S101" s="135"/>
      <c r="T101" s="136"/>
      <c r="U101" s="168" t="s">
        <v>138</v>
      </c>
      <c r="V101" s="140"/>
      <c r="W101" s="140"/>
      <c r="X101" s="175" t="str">
        <f>IF(B97="","",VLOOKUP(B97,名簿掲載情報!A:M,10))</f>
        <v>tado_27416@yahoo.co.jp</v>
      </c>
      <c r="Y101" s="176"/>
      <c r="Z101" s="176"/>
      <c r="AA101" s="176"/>
      <c r="AB101" s="176"/>
      <c r="AC101" s="176"/>
      <c r="AD101" s="176"/>
      <c r="AE101" s="176"/>
      <c r="AF101" s="176"/>
      <c r="AG101" s="176"/>
      <c r="AH101" s="176"/>
      <c r="AI101" s="176"/>
      <c r="AJ101" s="176"/>
      <c r="AK101" s="176"/>
      <c r="AL101" s="177"/>
    </row>
    <row r="102" spans="2:38" ht="30" customHeight="1" x14ac:dyDescent="0.2">
      <c r="B102" s="147">
        <f>B97+1</f>
        <v>21</v>
      </c>
      <c r="C102" s="168" t="s">
        <v>519</v>
      </c>
      <c r="D102" s="140"/>
      <c r="E102" s="140"/>
      <c r="F102" s="140"/>
      <c r="G102" s="169"/>
      <c r="H102" s="13" t="s">
        <v>136</v>
      </c>
      <c r="I102" s="140" t="str">
        <f>IF(B102="","",VLOOKUP(B102,名簿掲載情報!A:M,4))</f>
        <v>23－87</v>
      </c>
      <c r="J102" s="140"/>
      <c r="K102" s="140"/>
      <c r="L102" s="140"/>
      <c r="M102" s="13" t="s">
        <v>137</v>
      </c>
      <c r="N102" s="13"/>
      <c r="O102" s="13"/>
      <c r="P102" s="13"/>
      <c r="Q102" s="14"/>
      <c r="R102" s="13"/>
      <c r="S102" s="13"/>
      <c r="T102" s="15"/>
      <c r="U102" s="16"/>
      <c r="V102" s="16"/>
      <c r="X102" s="16"/>
      <c r="Y102" s="16"/>
      <c r="Z102" s="16"/>
      <c r="AA102" s="16"/>
      <c r="AB102" s="16"/>
      <c r="AC102" s="16"/>
      <c r="AD102" s="16"/>
      <c r="AE102" s="16"/>
      <c r="AF102" s="16"/>
      <c r="AG102" s="16"/>
      <c r="AH102" s="16"/>
      <c r="AI102" s="16"/>
      <c r="AJ102" s="16"/>
      <c r="AK102" s="16"/>
      <c r="AL102" s="16"/>
    </row>
    <row r="103" spans="2:38" ht="30" customHeight="1" x14ac:dyDescent="0.2">
      <c r="B103" s="147"/>
      <c r="C103" s="168" t="s">
        <v>61</v>
      </c>
      <c r="D103" s="140"/>
      <c r="E103" s="140"/>
      <c r="F103" s="140"/>
      <c r="G103" s="169"/>
      <c r="H103" s="124" t="str">
        <f>IF(B102="","",VLOOKUP(B102,名簿掲載情報!A:M,5))</f>
        <v>開地　昌則</v>
      </c>
      <c r="I103" s="124"/>
      <c r="J103" s="124"/>
      <c r="K103" s="124"/>
      <c r="L103" s="124"/>
      <c r="M103" s="124"/>
      <c r="N103" s="124"/>
      <c r="O103" s="124"/>
      <c r="P103" s="124"/>
      <c r="Q103" s="124"/>
      <c r="R103" s="124"/>
      <c r="S103" s="124"/>
      <c r="T103" s="124"/>
      <c r="U103" s="147" t="s">
        <v>62</v>
      </c>
      <c r="V103" s="147"/>
      <c r="W103" s="147"/>
      <c r="X103" s="147"/>
      <c r="Y103" s="147"/>
      <c r="Z103" s="124" t="str">
        <f>IF(B102="","",VLOOKUP(B102,名簿掲載情報!A:M,11))</f>
        <v>1級建築士</v>
      </c>
      <c r="AA103" s="124"/>
      <c r="AB103" s="124"/>
      <c r="AC103" s="124"/>
      <c r="AD103" s="124"/>
      <c r="AE103" s="124"/>
      <c r="AF103" s="124"/>
      <c r="AG103" s="124"/>
      <c r="AH103" s="124"/>
      <c r="AI103" s="124"/>
      <c r="AJ103" s="124"/>
      <c r="AK103" s="124"/>
      <c r="AL103" s="124"/>
    </row>
    <row r="104" spans="2:38" ht="30" customHeight="1" x14ac:dyDescent="0.2">
      <c r="B104" s="147"/>
      <c r="C104" s="168" t="s">
        <v>63</v>
      </c>
      <c r="D104" s="173"/>
      <c r="E104" s="173"/>
      <c r="F104" s="173"/>
      <c r="G104" s="174"/>
      <c r="H104" s="134" t="str">
        <f>IF(B102="","",VLOOKUP(B102,名簿掲載情報!A:M,6))</f>
        <v>ヴァン設計工房</v>
      </c>
      <c r="I104" s="135"/>
      <c r="J104" s="135"/>
      <c r="K104" s="135"/>
      <c r="L104" s="135"/>
      <c r="M104" s="135"/>
      <c r="N104" s="135"/>
      <c r="O104" s="135"/>
      <c r="P104" s="135"/>
      <c r="Q104" s="135"/>
      <c r="R104" s="135"/>
      <c r="S104" s="135"/>
      <c r="T104" s="136"/>
      <c r="U104" s="147" t="s">
        <v>64</v>
      </c>
      <c r="V104" s="147"/>
      <c r="W104" s="147"/>
      <c r="X104" s="147"/>
      <c r="Y104" s="147"/>
      <c r="Z104" s="175" t="str">
        <f>IF(B102="","",VLOOKUP(B102,名簿掲載情報!A:M,12))</f>
        <v>大臣登録　
第　151618　号</v>
      </c>
      <c r="AA104" s="176"/>
      <c r="AB104" s="176"/>
      <c r="AC104" s="176"/>
      <c r="AD104" s="176"/>
      <c r="AE104" s="176"/>
      <c r="AF104" s="176"/>
      <c r="AG104" s="176"/>
      <c r="AH104" s="176"/>
      <c r="AI104" s="176"/>
      <c r="AJ104" s="176"/>
      <c r="AK104" s="176"/>
      <c r="AL104" s="177"/>
    </row>
    <row r="105" spans="2:38" ht="30" customHeight="1" x14ac:dyDescent="0.2">
      <c r="B105" s="147"/>
      <c r="C105" s="168" t="s">
        <v>65</v>
      </c>
      <c r="D105" s="140"/>
      <c r="E105" s="140"/>
      <c r="F105" s="140"/>
      <c r="G105" s="169"/>
      <c r="H105" s="124" t="str">
        <f>IF(B102="","",VLOOKUP(B102,名簿掲載情報!A:M,7))</f>
        <v>福山市蔵王町3357-6</v>
      </c>
      <c r="I105" s="124"/>
      <c r="J105" s="124"/>
      <c r="K105" s="124"/>
      <c r="L105" s="124"/>
      <c r="M105" s="124"/>
      <c r="N105" s="124"/>
      <c r="O105" s="124"/>
      <c r="P105" s="124"/>
      <c r="Q105" s="124"/>
      <c r="R105" s="124"/>
      <c r="S105" s="124"/>
      <c r="T105" s="124"/>
      <c r="U105" s="137" t="s">
        <v>66</v>
      </c>
      <c r="V105" s="137"/>
      <c r="W105" s="137"/>
      <c r="X105" s="137"/>
      <c r="Y105" s="137"/>
      <c r="Z105" s="134" t="str">
        <f>IF(B102="","",VLOOKUP(B102,名簿掲載情報!A:M,13))</f>
        <v>－</v>
      </c>
      <c r="AA105" s="135"/>
      <c r="AB105" s="135"/>
      <c r="AC105" s="135"/>
      <c r="AD105" s="135"/>
      <c r="AE105" s="135"/>
      <c r="AF105" s="135"/>
      <c r="AG105" s="135"/>
      <c r="AH105" s="135"/>
      <c r="AI105" s="135"/>
      <c r="AJ105" s="135"/>
      <c r="AK105" s="135"/>
      <c r="AL105" s="136"/>
    </row>
    <row r="106" spans="2:38" ht="30" customHeight="1" x14ac:dyDescent="0.2">
      <c r="B106" s="147"/>
      <c r="C106" s="168" t="s">
        <v>67</v>
      </c>
      <c r="D106" s="170"/>
      <c r="E106" s="170"/>
      <c r="F106" s="170"/>
      <c r="G106" s="171"/>
      <c r="H106" s="172" t="s">
        <v>464</v>
      </c>
      <c r="I106" s="147"/>
      <c r="J106" s="147"/>
      <c r="K106" s="134" t="str">
        <f>IF(B102="","",CONCATENATE(VLOOKUP(B102,名簿掲載情報!A:M,8),"
",VLOOKUP(B102,名簿掲載情報!A:M,9)))</f>
        <v>（084）941-9734
-</v>
      </c>
      <c r="L106" s="135"/>
      <c r="M106" s="135"/>
      <c r="N106" s="135"/>
      <c r="O106" s="135"/>
      <c r="P106" s="135"/>
      <c r="Q106" s="135"/>
      <c r="R106" s="135"/>
      <c r="S106" s="135"/>
      <c r="T106" s="136"/>
      <c r="U106" s="168" t="s">
        <v>138</v>
      </c>
      <c r="V106" s="140"/>
      <c r="W106" s="140"/>
      <c r="X106" s="175" t="str">
        <f>IF(B102="","",VLOOKUP(B102,名簿掲載情報!A:M,10))</f>
        <v>kaichi193@gmail.com</v>
      </c>
      <c r="Y106" s="176"/>
      <c r="Z106" s="176"/>
      <c r="AA106" s="176"/>
      <c r="AB106" s="176"/>
      <c r="AC106" s="176"/>
      <c r="AD106" s="176"/>
      <c r="AE106" s="176"/>
      <c r="AF106" s="176"/>
      <c r="AG106" s="176"/>
      <c r="AH106" s="176"/>
      <c r="AI106" s="176"/>
      <c r="AJ106" s="176"/>
      <c r="AK106" s="176"/>
      <c r="AL106" s="177"/>
    </row>
    <row r="107" spans="2:38" ht="30" customHeight="1" x14ac:dyDescent="0.2">
      <c r="B107" s="147">
        <f>B102+1</f>
        <v>22</v>
      </c>
      <c r="C107" s="168" t="s">
        <v>519</v>
      </c>
      <c r="D107" s="140"/>
      <c r="E107" s="140"/>
      <c r="F107" s="140"/>
      <c r="G107" s="169"/>
      <c r="H107" s="13" t="s">
        <v>136</v>
      </c>
      <c r="I107" s="140" t="str">
        <f>IF(B107="","",VLOOKUP(B107,名簿掲載情報!A:M,4))</f>
        <v>23－88</v>
      </c>
      <c r="J107" s="140"/>
      <c r="K107" s="140"/>
      <c r="L107" s="140"/>
      <c r="M107" s="13" t="s">
        <v>137</v>
      </c>
      <c r="N107" s="13"/>
      <c r="O107" s="13"/>
      <c r="P107" s="13"/>
      <c r="Q107" s="14"/>
      <c r="R107" s="13"/>
      <c r="S107" s="13"/>
      <c r="T107" s="15"/>
      <c r="U107" s="16"/>
      <c r="V107" s="16"/>
      <c r="X107" s="16"/>
      <c r="Y107" s="16"/>
      <c r="Z107" s="16"/>
      <c r="AA107" s="16"/>
      <c r="AB107" s="16"/>
      <c r="AC107" s="16"/>
      <c r="AD107" s="16"/>
      <c r="AE107" s="16"/>
      <c r="AF107" s="16"/>
      <c r="AG107" s="16"/>
      <c r="AH107" s="16"/>
      <c r="AI107" s="16"/>
      <c r="AJ107" s="16"/>
      <c r="AK107" s="16"/>
      <c r="AL107" s="16"/>
    </row>
    <row r="108" spans="2:38" ht="30" customHeight="1" x14ac:dyDescent="0.2">
      <c r="B108" s="147"/>
      <c r="C108" s="168" t="s">
        <v>61</v>
      </c>
      <c r="D108" s="140"/>
      <c r="E108" s="140"/>
      <c r="F108" s="140"/>
      <c r="G108" s="169"/>
      <c r="H108" s="124" t="str">
        <f>IF(B107="","",VLOOKUP(B107,名簿掲載情報!A:M,5))</f>
        <v>森　一高</v>
      </c>
      <c r="I108" s="124"/>
      <c r="J108" s="124"/>
      <c r="K108" s="124"/>
      <c r="L108" s="124"/>
      <c r="M108" s="124"/>
      <c r="N108" s="124"/>
      <c r="O108" s="124"/>
      <c r="P108" s="124"/>
      <c r="Q108" s="124"/>
      <c r="R108" s="124"/>
      <c r="S108" s="124"/>
      <c r="T108" s="124"/>
      <c r="U108" s="147" t="s">
        <v>62</v>
      </c>
      <c r="V108" s="147"/>
      <c r="W108" s="147"/>
      <c r="X108" s="147"/>
      <c r="Y108" s="147"/>
      <c r="Z108" s="124" t="str">
        <f>IF(B107="","",VLOOKUP(B107,名簿掲載情報!A:M,11))</f>
        <v>2級建築士</v>
      </c>
      <c r="AA108" s="124"/>
      <c r="AB108" s="124"/>
      <c r="AC108" s="124"/>
      <c r="AD108" s="124"/>
      <c r="AE108" s="124"/>
      <c r="AF108" s="124"/>
      <c r="AG108" s="124"/>
      <c r="AH108" s="124"/>
      <c r="AI108" s="124"/>
      <c r="AJ108" s="124"/>
      <c r="AK108" s="124"/>
      <c r="AL108" s="124"/>
    </row>
    <row r="109" spans="2:38" ht="30" customHeight="1" x14ac:dyDescent="0.2">
      <c r="B109" s="147"/>
      <c r="C109" s="168" t="s">
        <v>63</v>
      </c>
      <c r="D109" s="173"/>
      <c r="E109" s="173"/>
      <c r="F109" s="173"/>
      <c r="G109" s="174"/>
      <c r="H109" s="134" t="str">
        <f>IF(B107="","",VLOOKUP(B107,名簿掲載情報!A:M,6))</f>
        <v>さくら建設株式会社引野営業所一級建築士事務所</v>
      </c>
      <c r="I109" s="135"/>
      <c r="J109" s="135"/>
      <c r="K109" s="135"/>
      <c r="L109" s="135"/>
      <c r="M109" s="135"/>
      <c r="N109" s="135"/>
      <c r="O109" s="135"/>
      <c r="P109" s="135"/>
      <c r="Q109" s="135"/>
      <c r="R109" s="135"/>
      <c r="S109" s="135"/>
      <c r="T109" s="136"/>
      <c r="U109" s="147" t="s">
        <v>64</v>
      </c>
      <c r="V109" s="147"/>
      <c r="W109" s="147"/>
      <c r="X109" s="147"/>
      <c r="Y109" s="147"/>
      <c r="Z109" s="175" t="str">
        <f>IF(B107="","",VLOOKUP(B107,名簿掲載情報!A:M,12))</f>
        <v>広島県知事登録　
第　16271　号</v>
      </c>
      <c r="AA109" s="176"/>
      <c r="AB109" s="176"/>
      <c r="AC109" s="176"/>
      <c r="AD109" s="176"/>
      <c r="AE109" s="176"/>
      <c r="AF109" s="176"/>
      <c r="AG109" s="176"/>
      <c r="AH109" s="176"/>
      <c r="AI109" s="176"/>
      <c r="AJ109" s="176"/>
      <c r="AK109" s="176"/>
      <c r="AL109" s="177"/>
    </row>
    <row r="110" spans="2:38" ht="30" customHeight="1" x14ac:dyDescent="0.2">
      <c r="B110" s="147"/>
      <c r="C110" s="168" t="s">
        <v>65</v>
      </c>
      <c r="D110" s="140"/>
      <c r="E110" s="140"/>
      <c r="F110" s="140"/>
      <c r="G110" s="169"/>
      <c r="H110" s="124" t="str">
        <f>IF(B107="","",VLOOKUP(B107,名簿掲載情報!A:M,7))</f>
        <v>福山市引野町北二丁目4番14号</v>
      </c>
      <c r="I110" s="124"/>
      <c r="J110" s="124"/>
      <c r="K110" s="124"/>
      <c r="L110" s="124"/>
      <c r="M110" s="124"/>
      <c r="N110" s="124"/>
      <c r="O110" s="124"/>
      <c r="P110" s="124"/>
      <c r="Q110" s="124"/>
      <c r="R110" s="124"/>
      <c r="S110" s="124"/>
      <c r="T110" s="124"/>
      <c r="U110" s="137" t="s">
        <v>66</v>
      </c>
      <c r="V110" s="137"/>
      <c r="W110" s="137"/>
      <c r="X110" s="137"/>
      <c r="Y110" s="137"/>
      <c r="Z110" s="134" t="str">
        <f>IF(B107="","",VLOOKUP(B107,名簿掲載情報!A:M,13))</f>
        <v>一般社団法人広島県建築士事務所協会</v>
      </c>
      <c r="AA110" s="135"/>
      <c r="AB110" s="135"/>
      <c r="AC110" s="135"/>
      <c r="AD110" s="135"/>
      <c r="AE110" s="135"/>
      <c r="AF110" s="135"/>
      <c r="AG110" s="135"/>
      <c r="AH110" s="135"/>
      <c r="AI110" s="135"/>
      <c r="AJ110" s="135"/>
      <c r="AK110" s="135"/>
      <c r="AL110" s="136"/>
    </row>
    <row r="111" spans="2:38" ht="30" customHeight="1" x14ac:dyDescent="0.2">
      <c r="B111" s="147"/>
      <c r="C111" s="168" t="s">
        <v>67</v>
      </c>
      <c r="D111" s="170"/>
      <c r="E111" s="170"/>
      <c r="F111" s="170"/>
      <c r="G111" s="171"/>
      <c r="H111" s="172" t="s">
        <v>464</v>
      </c>
      <c r="I111" s="147"/>
      <c r="J111" s="147"/>
      <c r="K111" s="134" t="str">
        <f>IF(B107="","",CONCATENATE(VLOOKUP(B107,名簿掲載情報!A:M,8),"
",VLOOKUP(B107,名簿掲載情報!A:M,9)))</f>
        <v>（084）943-1757
（084）945-9188</v>
      </c>
      <c r="L111" s="135"/>
      <c r="M111" s="135"/>
      <c r="N111" s="135"/>
      <c r="O111" s="135"/>
      <c r="P111" s="135"/>
      <c r="Q111" s="135"/>
      <c r="R111" s="135"/>
      <c r="S111" s="135"/>
      <c r="T111" s="136"/>
      <c r="U111" s="168" t="s">
        <v>138</v>
      </c>
      <c r="V111" s="140"/>
      <c r="W111" s="140"/>
      <c r="X111" s="175" t="str">
        <f>IF(B107="","",VLOOKUP(B107,名簿掲載情報!A:M,10))</f>
        <v>-</v>
      </c>
      <c r="Y111" s="176"/>
      <c r="Z111" s="176"/>
      <c r="AA111" s="176"/>
      <c r="AB111" s="176"/>
      <c r="AC111" s="176"/>
      <c r="AD111" s="176"/>
      <c r="AE111" s="176"/>
      <c r="AF111" s="176"/>
      <c r="AG111" s="176"/>
      <c r="AH111" s="176"/>
      <c r="AI111" s="176"/>
      <c r="AJ111" s="176"/>
      <c r="AK111" s="176"/>
      <c r="AL111" s="177"/>
    </row>
    <row r="112" spans="2:38" ht="30" customHeight="1" x14ac:dyDescent="0.2">
      <c r="B112" s="147">
        <f>B107+1</f>
        <v>23</v>
      </c>
      <c r="C112" s="168" t="s">
        <v>519</v>
      </c>
      <c r="D112" s="140"/>
      <c r="E112" s="140"/>
      <c r="F112" s="140"/>
      <c r="G112" s="169"/>
      <c r="H112" s="13" t="s">
        <v>136</v>
      </c>
      <c r="I112" s="140" t="str">
        <f>IF(B112="","",VLOOKUP(B112,名簿掲載情報!A:M,4))</f>
        <v>23－90</v>
      </c>
      <c r="J112" s="140"/>
      <c r="K112" s="140"/>
      <c r="L112" s="140"/>
      <c r="M112" s="13" t="s">
        <v>137</v>
      </c>
      <c r="N112" s="13"/>
      <c r="O112" s="13"/>
      <c r="P112" s="13"/>
      <c r="Q112" s="14"/>
      <c r="R112" s="13"/>
      <c r="S112" s="13"/>
      <c r="T112" s="15"/>
      <c r="U112" s="16"/>
      <c r="V112" s="16"/>
      <c r="X112" s="16"/>
      <c r="Y112" s="16"/>
      <c r="Z112" s="16"/>
      <c r="AA112" s="16"/>
      <c r="AB112" s="16"/>
      <c r="AC112" s="16"/>
      <c r="AD112" s="16"/>
      <c r="AE112" s="16"/>
      <c r="AF112" s="16"/>
      <c r="AG112" s="16"/>
      <c r="AH112" s="16"/>
      <c r="AI112" s="16"/>
      <c r="AJ112" s="16"/>
      <c r="AK112" s="16"/>
      <c r="AL112" s="16"/>
    </row>
    <row r="113" spans="2:38" ht="30" customHeight="1" x14ac:dyDescent="0.2">
      <c r="B113" s="147"/>
      <c r="C113" s="168" t="s">
        <v>61</v>
      </c>
      <c r="D113" s="140"/>
      <c r="E113" s="140"/>
      <c r="F113" s="140"/>
      <c r="G113" s="169"/>
      <c r="H113" s="124" t="str">
        <f>IF(B112="","",VLOOKUP(B112,名簿掲載情報!A:M,5))</f>
        <v>元廣　清志</v>
      </c>
      <c r="I113" s="124"/>
      <c r="J113" s="124"/>
      <c r="K113" s="124"/>
      <c r="L113" s="124"/>
      <c r="M113" s="124"/>
      <c r="N113" s="124"/>
      <c r="O113" s="124"/>
      <c r="P113" s="124"/>
      <c r="Q113" s="124"/>
      <c r="R113" s="124"/>
      <c r="S113" s="124"/>
      <c r="T113" s="124"/>
      <c r="U113" s="147" t="s">
        <v>62</v>
      </c>
      <c r="V113" s="147"/>
      <c r="W113" s="147"/>
      <c r="X113" s="147"/>
      <c r="Y113" s="147"/>
      <c r="Z113" s="124" t="str">
        <f>IF(B112="","",VLOOKUP(B112,名簿掲載情報!A:M,11))</f>
        <v>1級建築士</v>
      </c>
      <c r="AA113" s="124"/>
      <c r="AB113" s="124"/>
      <c r="AC113" s="124"/>
      <c r="AD113" s="124"/>
      <c r="AE113" s="124"/>
      <c r="AF113" s="124"/>
      <c r="AG113" s="124"/>
      <c r="AH113" s="124"/>
      <c r="AI113" s="124"/>
      <c r="AJ113" s="124"/>
      <c r="AK113" s="124"/>
      <c r="AL113" s="124"/>
    </row>
    <row r="114" spans="2:38" ht="30" customHeight="1" x14ac:dyDescent="0.2">
      <c r="B114" s="147"/>
      <c r="C114" s="168" t="s">
        <v>63</v>
      </c>
      <c r="D114" s="173"/>
      <c r="E114" s="173"/>
      <c r="F114" s="173"/>
      <c r="G114" s="174"/>
      <c r="H114" s="134" t="str">
        <f>IF(B112="","",VLOOKUP(B112,名簿掲載情報!A:M,6))</f>
        <v>有限会社元廣建築設計事務所</v>
      </c>
      <c r="I114" s="135"/>
      <c r="J114" s="135"/>
      <c r="K114" s="135"/>
      <c r="L114" s="135"/>
      <c r="M114" s="135"/>
      <c r="N114" s="135"/>
      <c r="O114" s="135"/>
      <c r="P114" s="135"/>
      <c r="Q114" s="135"/>
      <c r="R114" s="135"/>
      <c r="S114" s="135"/>
      <c r="T114" s="136"/>
      <c r="U114" s="147" t="s">
        <v>64</v>
      </c>
      <c r="V114" s="147"/>
      <c r="W114" s="147"/>
      <c r="X114" s="147"/>
      <c r="Y114" s="147"/>
      <c r="Z114" s="175" t="str">
        <f>IF(B112="","",VLOOKUP(B112,名簿掲載情報!A:M,12))</f>
        <v>大臣登録　
第　85366　号</v>
      </c>
      <c r="AA114" s="176"/>
      <c r="AB114" s="176"/>
      <c r="AC114" s="176"/>
      <c r="AD114" s="176"/>
      <c r="AE114" s="176"/>
      <c r="AF114" s="176"/>
      <c r="AG114" s="176"/>
      <c r="AH114" s="176"/>
      <c r="AI114" s="176"/>
      <c r="AJ114" s="176"/>
      <c r="AK114" s="176"/>
      <c r="AL114" s="177"/>
    </row>
    <row r="115" spans="2:38" ht="30" customHeight="1" x14ac:dyDescent="0.2">
      <c r="B115" s="147"/>
      <c r="C115" s="168" t="s">
        <v>65</v>
      </c>
      <c r="D115" s="140"/>
      <c r="E115" s="140"/>
      <c r="F115" s="140"/>
      <c r="G115" s="169"/>
      <c r="H115" s="124" t="str">
        <f>IF(B112="","",VLOOKUP(B112,名簿掲載情報!A:M,7))</f>
        <v>尾道市西御所町6番15号</v>
      </c>
      <c r="I115" s="124"/>
      <c r="J115" s="124"/>
      <c r="K115" s="124"/>
      <c r="L115" s="124"/>
      <c r="M115" s="124"/>
      <c r="N115" s="124"/>
      <c r="O115" s="124"/>
      <c r="P115" s="124"/>
      <c r="Q115" s="124"/>
      <c r="R115" s="124"/>
      <c r="S115" s="124"/>
      <c r="T115" s="124"/>
      <c r="U115" s="137" t="s">
        <v>66</v>
      </c>
      <c r="V115" s="137"/>
      <c r="W115" s="137"/>
      <c r="X115" s="137"/>
      <c r="Y115" s="137"/>
      <c r="Z115" s="134" t="str">
        <f>IF(B112="","",VLOOKUP(B112,名簿掲載情報!A:M,13))</f>
        <v>公益社団法人広島県建築士会，一般社団法人広島県建築士事務所協会，
一般社団法人日本建築構造技術者協会，一般社団法人日本建築学会，公益社団法人日本建築家協会</v>
      </c>
      <c r="AA115" s="135"/>
      <c r="AB115" s="135"/>
      <c r="AC115" s="135"/>
      <c r="AD115" s="135"/>
      <c r="AE115" s="135"/>
      <c r="AF115" s="135"/>
      <c r="AG115" s="135"/>
      <c r="AH115" s="135"/>
      <c r="AI115" s="135"/>
      <c r="AJ115" s="135"/>
      <c r="AK115" s="135"/>
      <c r="AL115" s="136"/>
    </row>
    <row r="116" spans="2:38" ht="30" customHeight="1" x14ac:dyDescent="0.2">
      <c r="B116" s="147"/>
      <c r="C116" s="168" t="s">
        <v>67</v>
      </c>
      <c r="D116" s="170"/>
      <c r="E116" s="170"/>
      <c r="F116" s="170"/>
      <c r="G116" s="171"/>
      <c r="H116" s="172" t="s">
        <v>464</v>
      </c>
      <c r="I116" s="147"/>
      <c r="J116" s="147"/>
      <c r="K116" s="134" t="str">
        <f>IF(B112="","",CONCATENATE(VLOOKUP(B112,名簿掲載情報!A:M,8),"
",VLOOKUP(B112,名簿掲載情報!A:M,9)))</f>
        <v>（0848）23-5300
（0848）23-8499</v>
      </c>
      <c r="L116" s="135"/>
      <c r="M116" s="135"/>
      <c r="N116" s="135"/>
      <c r="O116" s="135"/>
      <c r="P116" s="135"/>
      <c r="Q116" s="135"/>
      <c r="R116" s="135"/>
      <c r="S116" s="135"/>
      <c r="T116" s="136"/>
      <c r="U116" s="168" t="s">
        <v>138</v>
      </c>
      <c r="V116" s="140"/>
      <c r="W116" s="140"/>
      <c r="X116" s="175" t="str">
        <f>IF(B112="","",VLOOKUP(B112,名簿掲載情報!A:M,10))</f>
        <v>madesign@urban.ne.jp</v>
      </c>
      <c r="Y116" s="176"/>
      <c r="Z116" s="176"/>
      <c r="AA116" s="176"/>
      <c r="AB116" s="176"/>
      <c r="AC116" s="176"/>
      <c r="AD116" s="176"/>
      <c r="AE116" s="176"/>
      <c r="AF116" s="176"/>
      <c r="AG116" s="176"/>
      <c r="AH116" s="176"/>
      <c r="AI116" s="176"/>
      <c r="AJ116" s="176"/>
      <c r="AK116" s="176"/>
      <c r="AL116" s="177"/>
    </row>
    <row r="117" spans="2:38" ht="30" customHeight="1" x14ac:dyDescent="0.2">
      <c r="B117" s="147">
        <f>B112+1</f>
        <v>24</v>
      </c>
      <c r="C117" s="168" t="s">
        <v>519</v>
      </c>
      <c r="D117" s="140"/>
      <c r="E117" s="140"/>
      <c r="F117" s="140"/>
      <c r="G117" s="169"/>
      <c r="H117" s="13" t="s">
        <v>136</v>
      </c>
      <c r="I117" s="140" t="str">
        <f>IF(B117="","",VLOOKUP(B117,名簿掲載情報!A:M,4))</f>
        <v>23－91</v>
      </c>
      <c r="J117" s="140"/>
      <c r="K117" s="140"/>
      <c r="L117" s="140"/>
      <c r="M117" s="13" t="s">
        <v>137</v>
      </c>
      <c r="N117" s="13"/>
      <c r="O117" s="13"/>
      <c r="P117" s="13"/>
      <c r="Q117" s="14"/>
      <c r="R117" s="13"/>
      <c r="S117" s="13"/>
      <c r="T117" s="15"/>
      <c r="U117" s="16"/>
      <c r="V117" s="16"/>
      <c r="X117" s="16"/>
      <c r="Y117" s="16"/>
      <c r="Z117" s="16"/>
      <c r="AA117" s="16"/>
      <c r="AB117" s="16"/>
      <c r="AC117" s="16"/>
      <c r="AD117" s="16"/>
      <c r="AE117" s="16"/>
      <c r="AF117" s="16"/>
      <c r="AG117" s="16"/>
      <c r="AH117" s="16"/>
      <c r="AI117" s="16"/>
      <c r="AJ117" s="16"/>
      <c r="AK117" s="16"/>
      <c r="AL117" s="16"/>
    </row>
    <row r="118" spans="2:38" ht="30" customHeight="1" x14ac:dyDescent="0.2">
      <c r="B118" s="147"/>
      <c r="C118" s="168" t="s">
        <v>61</v>
      </c>
      <c r="D118" s="140"/>
      <c r="E118" s="140"/>
      <c r="F118" s="140"/>
      <c r="G118" s="169"/>
      <c r="H118" s="124" t="str">
        <f>IF(B117="","",VLOOKUP(B117,名簿掲載情報!A:M,5))</f>
        <v>元廣　匡伸</v>
      </c>
      <c r="I118" s="124"/>
      <c r="J118" s="124"/>
      <c r="K118" s="124"/>
      <c r="L118" s="124"/>
      <c r="M118" s="124"/>
      <c r="N118" s="124"/>
      <c r="O118" s="124"/>
      <c r="P118" s="124"/>
      <c r="Q118" s="124"/>
      <c r="R118" s="124"/>
      <c r="S118" s="124"/>
      <c r="T118" s="124"/>
      <c r="U118" s="147" t="s">
        <v>62</v>
      </c>
      <c r="V118" s="147"/>
      <c r="W118" s="147"/>
      <c r="X118" s="147"/>
      <c r="Y118" s="147"/>
      <c r="Z118" s="124" t="str">
        <f>IF(B117="","",VLOOKUP(B117,名簿掲載情報!A:M,11))</f>
        <v>1級建築士</v>
      </c>
      <c r="AA118" s="124"/>
      <c r="AB118" s="124"/>
      <c r="AC118" s="124"/>
      <c r="AD118" s="124"/>
      <c r="AE118" s="124"/>
      <c r="AF118" s="124"/>
      <c r="AG118" s="124"/>
      <c r="AH118" s="124"/>
      <c r="AI118" s="124"/>
      <c r="AJ118" s="124"/>
      <c r="AK118" s="124"/>
      <c r="AL118" s="124"/>
    </row>
    <row r="119" spans="2:38" ht="30" customHeight="1" x14ac:dyDescent="0.2">
      <c r="B119" s="147"/>
      <c r="C119" s="168" t="s">
        <v>63</v>
      </c>
      <c r="D119" s="173"/>
      <c r="E119" s="173"/>
      <c r="F119" s="173"/>
      <c r="G119" s="174"/>
      <c r="H119" s="134" t="str">
        <f>IF(B117="","",VLOOKUP(B117,名簿掲載情報!A:M,6))</f>
        <v>有限会社元廣建築設計事務所</v>
      </c>
      <c r="I119" s="135"/>
      <c r="J119" s="135"/>
      <c r="K119" s="135"/>
      <c r="L119" s="135"/>
      <c r="M119" s="135"/>
      <c r="N119" s="135"/>
      <c r="O119" s="135"/>
      <c r="P119" s="135"/>
      <c r="Q119" s="135"/>
      <c r="R119" s="135"/>
      <c r="S119" s="135"/>
      <c r="T119" s="136"/>
      <c r="U119" s="147" t="s">
        <v>64</v>
      </c>
      <c r="V119" s="147"/>
      <c r="W119" s="147"/>
      <c r="X119" s="147"/>
      <c r="Y119" s="147"/>
      <c r="Z119" s="175" t="str">
        <f>IF(B117="","",VLOOKUP(B117,名簿掲載情報!A:M,12))</f>
        <v>大臣登録　
第　223245　号</v>
      </c>
      <c r="AA119" s="176"/>
      <c r="AB119" s="176"/>
      <c r="AC119" s="176"/>
      <c r="AD119" s="176"/>
      <c r="AE119" s="176"/>
      <c r="AF119" s="176"/>
      <c r="AG119" s="176"/>
      <c r="AH119" s="176"/>
      <c r="AI119" s="176"/>
      <c r="AJ119" s="176"/>
      <c r="AK119" s="176"/>
      <c r="AL119" s="177"/>
    </row>
    <row r="120" spans="2:38" ht="30" customHeight="1" x14ac:dyDescent="0.2">
      <c r="B120" s="147"/>
      <c r="C120" s="168" t="s">
        <v>65</v>
      </c>
      <c r="D120" s="140"/>
      <c r="E120" s="140"/>
      <c r="F120" s="140"/>
      <c r="G120" s="169"/>
      <c r="H120" s="124" t="str">
        <f>IF(B117="","",VLOOKUP(B117,名簿掲載情報!A:M,7))</f>
        <v>尾道市西御所町6番15号</v>
      </c>
      <c r="I120" s="124"/>
      <c r="J120" s="124"/>
      <c r="K120" s="124"/>
      <c r="L120" s="124"/>
      <c r="M120" s="124"/>
      <c r="N120" s="124"/>
      <c r="O120" s="124"/>
      <c r="P120" s="124"/>
      <c r="Q120" s="124"/>
      <c r="R120" s="124"/>
      <c r="S120" s="124"/>
      <c r="T120" s="124"/>
      <c r="U120" s="137" t="s">
        <v>66</v>
      </c>
      <c r="V120" s="137"/>
      <c r="W120" s="137"/>
      <c r="X120" s="137"/>
      <c r="Y120" s="137"/>
      <c r="Z120" s="134" t="str">
        <f>IF(B117="","",VLOOKUP(B117,名簿掲載情報!A:M,13))</f>
        <v>公益社団法人広島県建築士会</v>
      </c>
      <c r="AA120" s="135"/>
      <c r="AB120" s="135"/>
      <c r="AC120" s="135"/>
      <c r="AD120" s="135"/>
      <c r="AE120" s="135"/>
      <c r="AF120" s="135"/>
      <c r="AG120" s="135"/>
      <c r="AH120" s="135"/>
      <c r="AI120" s="135"/>
      <c r="AJ120" s="135"/>
      <c r="AK120" s="135"/>
      <c r="AL120" s="136"/>
    </row>
    <row r="121" spans="2:38" ht="30" customHeight="1" x14ac:dyDescent="0.2">
      <c r="B121" s="147"/>
      <c r="C121" s="168" t="s">
        <v>67</v>
      </c>
      <c r="D121" s="170"/>
      <c r="E121" s="170"/>
      <c r="F121" s="170"/>
      <c r="G121" s="171"/>
      <c r="H121" s="172" t="s">
        <v>464</v>
      </c>
      <c r="I121" s="147"/>
      <c r="J121" s="147"/>
      <c r="K121" s="134" t="str">
        <f>IF(B117="","",CONCATENATE(VLOOKUP(B117,名簿掲載情報!A:M,8),"
",VLOOKUP(B117,名簿掲載情報!A:M,9)))</f>
        <v>（0848）23-5300
（0848）23-8499</v>
      </c>
      <c r="L121" s="135"/>
      <c r="M121" s="135"/>
      <c r="N121" s="135"/>
      <c r="O121" s="135"/>
      <c r="P121" s="135"/>
      <c r="Q121" s="135"/>
      <c r="R121" s="135"/>
      <c r="S121" s="135"/>
      <c r="T121" s="136"/>
      <c r="U121" s="168" t="s">
        <v>138</v>
      </c>
      <c r="V121" s="140"/>
      <c r="W121" s="140"/>
      <c r="X121" s="175" t="str">
        <f>IF(B117="","",VLOOKUP(B117,名簿掲載情報!A:M,10))</f>
        <v>madesign@urban.ne.jp</v>
      </c>
      <c r="Y121" s="176"/>
      <c r="Z121" s="176"/>
      <c r="AA121" s="176"/>
      <c r="AB121" s="176"/>
      <c r="AC121" s="176"/>
      <c r="AD121" s="176"/>
      <c r="AE121" s="176"/>
      <c r="AF121" s="176"/>
      <c r="AG121" s="176"/>
      <c r="AH121" s="176"/>
      <c r="AI121" s="176"/>
      <c r="AJ121" s="176"/>
      <c r="AK121" s="176"/>
      <c r="AL121" s="177"/>
    </row>
    <row r="122" spans="2:38" ht="30" customHeight="1" x14ac:dyDescent="0.2">
      <c r="B122" s="147">
        <f>B117+1</f>
        <v>25</v>
      </c>
      <c r="C122" s="168" t="s">
        <v>519</v>
      </c>
      <c r="D122" s="140"/>
      <c r="E122" s="140"/>
      <c r="F122" s="140"/>
      <c r="G122" s="169"/>
      <c r="H122" s="13" t="s">
        <v>136</v>
      </c>
      <c r="I122" s="140" t="str">
        <f>IF(B122="","",VLOOKUP(B122,名簿掲載情報!A:M,4))</f>
        <v>23－92</v>
      </c>
      <c r="J122" s="140"/>
      <c r="K122" s="140"/>
      <c r="L122" s="140"/>
      <c r="M122" s="13" t="s">
        <v>137</v>
      </c>
      <c r="N122" s="13"/>
      <c r="O122" s="13"/>
      <c r="P122" s="13"/>
      <c r="Q122" s="14"/>
      <c r="R122" s="13"/>
      <c r="S122" s="13"/>
      <c r="T122" s="15"/>
      <c r="U122" s="16"/>
      <c r="V122" s="16"/>
      <c r="X122" s="16"/>
      <c r="Y122" s="16"/>
      <c r="Z122" s="16"/>
      <c r="AA122" s="16"/>
      <c r="AB122" s="16"/>
      <c r="AC122" s="16"/>
      <c r="AD122" s="16"/>
      <c r="AE122" s="16"/>
      <c r="AF122" s="16"/>
      <c r="AG122" s="16"/>
      <c r="AH122" s="16"/>
      <c r="AI122" s="16"/>
      <c r="AJ122" s="16"/>
      <c r="AK122" s="16"/>
      <c r="AL122" s="16"/>
    </row>
    <row r="123" spans="2:38" ht="30" customHeight="1" x14ac:dyDescent="0.2">
      <c r="B123" s="147"/>
      <c r="C123" s="168" t="s">
        <v>61</v>
      </c>
      <c r="D123" s="140"/>
      <c r="E123" s="140"/>
      <c r="F123" s="140"/>
      <c r="G123" s="169"/>
      <c r="H123" s="124" t="str">
        <f>IF(B122="","",VLOOKUP(B122,名簿掲載情報!A:M,5))</f>
        <v>山野　靖子</v>
      </c>
      <c r="I123" s="124"/>
      <c r="J123" s="124"/>
      <c r="K123" s="124"/>
      <c r="L123" s="124"/>
      <c r="M123" s="124"/>
      <c r="N123" s="124"/>
      <c r="O123" s="124"/>
      <c r="P123" s="124"/>
      <c r="Q123" s="124"/>
      <c r="R123" s="124"/>
      <c r="S123" s="124"/>
      <c r="T123" s="124"/>
      <c r="U123" s="147" t="s">
        <v>62</v>
      </c>
      <c r="V123" s="147"/>
      <c r="W123" s="147"/>
      <c r="X123" s="147"/>
      <c r="Y123" s="147"/>
      <c r="Z123" s="124" t="str">
        <f>IF(B122="","",VLOOKUP(B122,名簿掲載情報!A:M,11))</f>
        <v>1級建築士</v>
      </c>
      <c r="AA123" s="124"/>
      <c r="AB123" s="124"/>
      <c r="AC123" s="124"/>
      <c r="AD123" s="124"/>
      <c r="AE123" s="124"/>
      <c r="AF123" s="124"/>
      <c r="AG123" s="124"/>
      <c r="AH123" s="124"/>
      <c r="AI123" s="124"/>
      <c r="AJ123" s="124"/>
      <c r="AK123" s="124"/>
      <c r="AL123" s="124"/>
    </row>
    <row r="124" spans="2:38" ht="30" customHeight="1" x14ac:dyDescent="0.2">
      <c r="B124" s="147"/>
      <c r="C124" s="168" t="s">
        <v>63</v>
      </c>
      <c r="D124" s="173"/>
      <c r="E124" s="173"/>
      <c r="F124" s="173"/>
      <c r="G124" s="174"/>
      <c r="H124" s="134" t="str">
        <f>IF(B122="","",VLOOKUP(B122,名簿掲載情報!A:M,6))</f>
        <v>有限会社元廣建築設計事務所</v>
      </c>
      <c r="I124" s="135"/>
      <c r="J124" s="135"/>
      <c r="K124" s="135"/>
      <c r="L124" s="135"/>
      <c r="M124" s="135"/>
      <c r="N124" s="135"/>
      <c r="O124" s="135"/>
      <c r="P124" s="135"/>
      <c r="Q124" s="135"/>
      <c r="R124" s="135"/>
      <c r="S124" s="135"/>
      <c r="T124" s="136"/>
      <c r="U124" s="147" t="s">
        <v>64</v>
      </c>
      <c r="V124" s="147"/>
      <c r="W124" s="147"/>
      <c r="X124" s="147"/>
      <c r="Y124" s="147"/>
      <c r="Z124" s="175" t="str">
        <f>IF(B122="","",VLOOKUP(B122,名簿掲載情報!A:M,12))</f>
        <v>大臣登録　
第　283210　号</v>
      </c>
      <c r="AA124" s="176"/>
      <c r="AB124" s="176"/>
      <c r="AC124" s="176"/>
      <c r="AD124" s="176"/>
      <c r="AE124" s="176"/>
      <c r="AF124" s="176"/>
      <c r="AG124" s="176"/>
      <c r="AH124" s="176"/>
      <c r="AI124" s="176"/>
      <c r="AJ124" s="176"/>
      <c r="AK124" s="176"/>
      <c r="AL124" s="177"/>
    </row>
    <row r="125" spans="2:38" ht="30" customHeight="1" x14ac:dyDescent="0.2">
      <c r="B125" s="147"/>
      <c r="C125" s="168" t="s">
        <v>65</v>
      </c>
      <c r="D125" s="140"/>
      <c r="E125" s="140"/>
      <c r="F125" s="140"/>
      <c r="G125" s="169"/>
      <c r="H125" s="124" t="str">
        <f>IF(B122="","",VLOOKUP(B122,名簿掲載情報!A:M,7))</f>
        <v>尾道市西御所町6番15号</v>
      </c>
      <c r="I125" s="124"/>
      <c r="J125" s="124"/>
      <c r="K125" s="124"/>
      <c r="L125" s="124"/>
      <c r="M125" s="124"/>
      <c r="N125" s="124"/>
      <c r="O125" s="124"/>
      <c r="P125" s="124"/>
      <c r="Q125" s="124"/>
      <c r="R125" s="124"/>
      <c r="S125" s="124"/>
      <c r="T125" s="124"/>
      <c r="U125" s="137" t="s">
        <v>66</v>
      </c>
      <c r="V125" s="137"/>
      <c r="W125" s="137"/>
      <c r="X125" s="137"/>
      <c r="Y125" s="137"/>
      <c r="Z125" s="134" t="str">
        <f>IF(B122="","",VLOOKUP(B122,名簿掲載情報!A:M,13))</f>
        <v>公益社団法人広島県建築士会</v>
      </c>
      <c r="AA125" s="135"/>
      <c r="AB125" s="135"/>
      <c r="AC125" s="135"/>
      <c r="AD125" s="135"/>
      <c r="AE125" s="135"/>
      <c r="AF125" s="135"/>
      <c r="AG125" s="135"/>
      <c r="AH125" s="135"/>
      <c r="AI125" s="135"/>
      <c r="AJ125" s="135"/>
      <c r="AK125" s="135"/>
      <c r="AL125" s="136"/>
    </row>
    <row r="126" spans="2:38" ht="30" customHeight="1" x14ac:dyDescent="0.2">
      <c r="B126" s="147"/>
      <c r="C126" s="168" t="s">
        <v>67</v>
      </c>
      <c r="D126" s="170"/>
      <c r="E126" s="170"/>
      <c r="F126" s="170"/>
      <c r="G126" s="171"/>
      <c r="H126" s="172" t="s">
        <v>464</v>
      </c>
      <c r="I126" s="147"/>
      <c r="J126" s="147"/>
      <c r="K126" s="134" t="str">
        <f>IF(B122="","",CONCATENATE(VLOOKUP(B122,名簿掲載情報!A:M,8),"
",VLOOKUP(B122,名簿掲載情報!A:M,9)))</f>
        <v>（0848）23-5300
（0848）23-8499</v>
      </c>
      <c r="L126" s="135"/>
      <c r="M126" s="135"/>
      <c r="N126" s="135"/>
      <c r="O126" s="135"/>
      <c r="P126" s="135"/>
      <c r="Q126" s="135"/>
      <c r="R126" s="135"/>
      <c r="S126" s="135"/>
      <c r="T126" s="136"/>
      <c r="U126" s="168" t="s">
        <v>138</v>
      </c>
      <c r="V126" s="140"/>
      <c r="W126" s="140"/>
      <c r="X126" s="175" t="str">
        <f>IF(B122="","",VLOOKUP(B122,名簿掲載情報!A:M,10))</f>
        <v>madesign@urban.ne.jp</v>
      </c>
      <c r="Y126" s="176"/>
      <c r="Z126" s="176"/>
      <c r="AA126" s="176"/>
      <c r="AB126" s="176"/>
      <c r="AC126" s="176"/>
      <c r="AD126" s="176"/>
      <c r="AE126" s="176"/>
      <c r="AF126" s="176"/>
      <c r="AG126" s="176"/>
      <c r="AH126" s="176"/>
      <c r="AI126" s="176"/>
      <c r="AJ126" s="176"/>
      <c r="AK126" s="176"/>
      <c r="AL126" s="177"/>
    </row>
    <row r="127" spans="2:38" ht="30" customHeight="1" x14ac:dyDescent="0.2">
      <c r="B127" s="147">
        <f>B122+1</f>
        <v>26</v>
      </c>
      <c r="C127" s="168" t="s">
        <v>519</v>
      </c>
      <c r="D127" s="140"/>
      <c r="E127" s="140"/>
      <c r="F127" s="140"/>
      <c r="G127" s="169"/>
      <c r="H127" s="13" t="s">
        <v>136</v>
      </c>
      <c r="I127" s="140" t="str">
        <f>IF(B127="","",VLOOKUP(B127,名簿掲載情報!A:M,4))</f>
        <v>23－98</v>
      </c>
      <c r="J127" s="140"/>
      <c r="K127" s="140"/>
      <c r="L127" s="140"/>
      <c r="M127" s="13" t="s">
        <v>137</v>
      </c>
      <c r="N127" s="13"/>
      <c r="O127" s="13"/>
      <c r="P127" s="13"/>
      <c r="Q127" s="14"/>
      <c r="R127" s="13"/>
      <c r="S127" s="13"/>
      <c r="T127" s="15"/>
      <c r="U127" s="16"/>
      <c r="V127" s="16"/>
      <c r="X127" s="16"/>
      <c r="Y127" s="16"/>
      <c r="Z127" s="16"/>
      <c r="AA127" s="16"/>
      <c r="AB127" s="16"/>
      <c r="AC127" s="16"/>
      <c r="AD127" s="16"/>
      <c r="AE127" s="16"/>
      <c r="AF127" s="16"/>
      <c r="AG127" s="16"/>
      <c r="AH127" s="16"/>
      <c r="AI127" s="16"/>
      <c r="AJ127" s="16"/>
      <c r="AK127" s="16"/>
      <c r="AL127" s="16"/>
    </row>
    <row r="128" spans="2:38" ht="30" customHeight="1" x14ac:dyDescent="0.2">
      <c r="B128" s="147"/>
      <c r="C128" s="168" t="s">
        <v>61</v>
      </c>
      <c r="D128" s="140"/>
      <c r="E128" s="140"/>
      <c r="F128" s="140"/>
      <c r="G128" s="169"/>
      <c r="H128" s="124" t="str">
        <f>IF(B127="","",VLOOKUP(B127,名簿掲載情報!A:M,5))</f>
        <v>三谷　良平</v>
      </c>
      <c r="I128" s="124"/>
      <c r="J128" s="124"/>
      <c r="K128" s="124"/>
      <c r="L128" s="124"/>
      <c r="M128" s="124"/>
      <c r="N128" s="124"/>
      <c r="O128" s="124"/>
      <c r="P128" s="124"/>
      <c r="Q128" s="124"/>
      <c r="R128" s="124"/>
      <c r="S128" s="124"/>
      <c r="T128" s="124"/>
      <c r="U128" s="147" t="s">
        <v>62</v>
      </c>
      <c r="V128" s="147"/>
      <c r="W128" s="147"/>
      <c r="X128" s="147"/>
      <c r="Y128" s="147"/>
      <c r="Z128" s="124" t="str">
        <f>IF(B127="","",VLOOKUP(B127,名簿掲載情報!A:M,11))</f>
        <v>2級建築士</v>
      </c>
      <c r="AA128" s="124"/>
      <c r="AB128" s="124"/>
      <c r="AC128" s="124"/>
      <c r="AD128" s="124"/>
      <c r="AE128" s="124"/>
      <c r="AF128" s="124"/>
      <c r="AG128" s="124"/>
      <c r="AH128" s="124"/>
      <c r="AI128" s="124"/>
      <c r="AJ128" s="124"/>
      <c r="AK128" s="124"/>
      <c r="AL128" s="124"/>
    </row>
    <row r="129" spans="2:38" ht="30" customHeight="1" x14ac:dyDescent="0.2">
      <c r="B129" s="147"/>
      <c r="C129" s="168" t="s">
        <v>63</v>
      </c>
      <c r="D129" s="173"/>
      <c r="E129" s="173"/>
      <c r="F129" s="173"/>
      <c r="G129" s="174"/>
      <c r="H129" s="134" t="str">
        <f>IF(B127="","",VLOOKUP(B127,名簿掲載情報!A:M,6))</f>
        <v>三谷産業株式会社二級建築士事務所</v>
      </c>
      <c r="I129" s="135"/>
      <c r="J129" s="135"/>
      <c r="K129" s="135"/>
      <c r="L129" s="135"/>
      <c r="M129" s="135"/>
      <c r="N129" s="135"/>
      <c r="O129" s="135"/>
      <c r="P129" s="135"/>
      <c r="Q129" s="135"/>
      <c r="R129" s="135"/>
      <c r="S129" s="135"/>
      <c r="T129" s="136"/>
      <c r="U129" s="147" t="s">
        <v>64</v>
      </c>
      <c r="V129" s="147"/>
      <c r="W129" s="147"/>
      <c r="X129" s="147"/>
      <c r="Y129" s="147"/>
      <c r="Z129" s="175" t="str">
        <f>IF(B127="","",VLOOKUP(B127,名簿掲載情報!A:M,12))</f>
        <v>広島県知事登録　
第　16831　号</v>
      </c>
      <c r="AA129" s="176"/>
      <c r="AB129" s="176"/>
      <c r="AC129" s="176"/>
      <c r="AD129" s="176"/>
      <c r="AE129" s="176"/>
      <c r="AF129" s="176"/>
      <c r="AG129" s="176"/>
      <c r="AH129" s="176"/>
      <c r="AI129" s="176"/>
      <c r="AJ129" s="176"/>
      <c r="AK129" s="176"/>
      <c r="AL129" s="177"/>
    </row>
    <row r="130" spans="2:38" ht="30" customHeight="1" x14ac:dyDescent="0.2">
      <c r="B130" s="147"/>
      <c r="C130" s="168" t="s">
        <v>65</v>
      </c>
      <c r="D130" s="140"/>
      <c r="E130" s="140"/>
      <c r="F130" s="140"/>
      <c r="G130" s="169"/>
      <c r="H130" s="124" t="str">
        <f>IF(B127="","",VLOOKUP(B127,名簿掲載情報!A:M,7))</f>
        <v>福山市沼隈町大字草深2785番地の249</v>
      </c>
      <c r="I130" s="124"/>
      <c r="J130" s="124"/>
      <c r="K130" s="124"/>
      <c r="L130" s="124"/>
      <c r="M130" s="124"/>
      <c r="N130" s="124"/>
      <c r="O130" s="124"/>
      <c r="P130" s="124"/>
      <c r="Q130" s="124"/>
      <c r="R130" s="124"/>
      <c r="S130" s="124"/>
      <c r="T130" s="124"/>
      <c r="U130" s="137" t="s">
        <v>66</v>
      </c>
      <c r="V130" s="137"/>
      <c r="W130" s="137"/>
      <c r="X130" s="137"/>
      <c r="Y130" s="137"/>
      <c r="Z130" s="134" t="str">
        <f>IF(B127="","",VLOOKUP(B127,名簿掲載情報!A:M,13))</f>
        <v>一般社団法人広島県建築士事務所協会</v>
      </c>
      <c r="AA130" s="135"/>
      <c r="AB130" s="135"/>
      <c r="AC130" s="135"/>
      <c r="AD130" s="135"/>
      <c r="AE130" s="135"/>
      <c r="AF130" s="135"/>
      <c r="AG130" s="135"/>
      <c r="AH130" s="135"/>
      <c r="AI130" s="135"/>
      <c r="AJ130" s="135"/>
      <c r="AK130" s="135"/>
      <c r="AL130" s="136"/>
    </row>
    <row r="131" spans="2:38" ht="30" customHeight="1" x14ac:dyDescent="0.2">
      <c r="B131" s="147"/>
      <c r="C131" s="168" t="s">
        <v>67</v>
      </c>
      <c r="D131" s="170"/>
      <c r="E131" s="170"/>
      <c r="F131" s="170"/>
      <c r="G131" s="171"/>
      <c r="H131" s="172" t="s">
        <v>464</v>
      </c>
      <c r="I131" s="147"/>
      <c r="J131" s="147"/>
      <c r="K131" s="134" t="str">
        <f>IF(B127="","",CONCATENATE(VLOOKUP(B127,名簿掲載情報!A:M,8),"
",VLOOKUP(B127,名簿掲載情報!A:M,9)))</f>
        <v>（084）987-3031
（084）987-2637</v>
      </c>
      <c r="L131" s="135"/>
      <c r="M131" s="135"/>
      <c r="N131" s="135"/>
      <c r="O131" s="135"/>
      <c r="P131" s="135"/>
      <c r="Q131" s="135"/>
      <c r="R131" s="135"/>
      <c r="S131" s="135"/>
      <c r="T131" s="136"/>
      <c r="U131" s="168" t="s">
        <v>138</v>
      </c>
      <c r="V131" s="140"/>
      <c r="W131" s="140"/>
      <c r="X131" s="175" t="str">
        <f>IF(B127="","",VLOOKUP(B127,名簿掲載情報!A:M,10))</f>
        <v>info@mitani-industry.co.jp</v>
      </c>
      <c r="Y131" s="176"/>
      <c r="Z131" s="176"/>
      <c r="AA131" s="176"/>
      <c r="AB131" s="176"/>
      <c r="AC131" s="176"/>
      <c r="AD131" s="176"/>
      <c r="AE131" s="176"/>
      <c r="AF131" s="176"/>
      <c r="AG131" s="176"/>
      <c r="AH131" s="176"/>
      <c r="AI131" s="176"/>
      <c r="AJ131" s="176"/>
      <c r="AK131" s="176"/>
      <c r="AL131" s="177"/>
    </row>
    <row r="132" spans="2:38" ht="30" customHeight="1" x14ac:dyDescent="0.2">
      <c r="B132" s="147">
        <f>B127+1</f>
        <v>27</v>
      </c>
      <c r="C132" s="168" t="s">
        <v>519</v>
      </c>
      <c r="D132" s="140"/>
      <c r="E132" s="140"/>
      <c r="F132" s="140"/>
      <c r="G132" s="169"/>
      <c r="H132" s="13" t="s">
        <v>136</v>
      </c>
      <c r="I132" s="140" t="str">
        <f>IF(B132="","",VLOOKUP(B132,名簿掲載情報!A:M,4))</f>
        <v>23－99</v>
      </c>
      <c r="J132" s="140"/>
      <c r="K132" s="140"/>
      <c r="L132" s="140"/>
      <c r="M132" s="13" t="s">
        <v>137</v>
      </c>
      <c r="N132" s="13"/>
      <c r="O132" s="13"/>
      <c r="P132" s="13"/>
      <c r="Q132" s="14"/>
      <c r="R132" s="13"/>
      <c r="S132" s="13"/>
      <c r="T132" s="15"/>
      <c r="U132" s="16"/>
      <c r="V132" s="16"/>
      <c r="X132" s="16"/>
      <c r="Y132" s="16"/>
      <c r="Z132" s="16"/>
      <c r="AA132" s="16"/>
      <c r="AB132" s="16"/>
      <c r="AC132" s="16"/>
      <c r="AD132" s="16"/>
      <c r="AE132" s="16"/>
      <c r="AF132" s="16"/>
      <c r="AG132" s="16"/>
      <c r="AH132" s="16"/>
      <c r="AI132" s="16"/>
      <c r="AJ132" s="16"/>
      <c r="AK132" s="16"/>
      <c r="AL132" s="16"/>
    </row>
    <row r="133" spans="2:38" ht="30" customHeight="1" x14ac:dyDescent="0.2">
      <c r="B133" s="147"/>
      <c r="C133" s="168" t="s">
        <v>61</v>
      </c>
      <c r="D133" s="140"/>
      <c r="E133" s="140"/>
      <c r="F133" s="140"/>
      <c r="G133" s="169"/>
      <c r="H133" s="124" t="str">
        <f>IF(B132="","",VLOOKUP(B132,名簿掲載情報!A:M,5))</f>
        <v>古川　雄士</v>
      </c>
      <c r="I133" s="124"/>
      <c r="J133" s="124"/>
      <c r="K133" s="124"/>
      <c r="L133" s="124"/>
      <c r="M133" s="124"/>
      <c r="N133" s="124"/>
      <c r="O133" s="124"/>
      <c r="P133" s="124"/>
      <c r="Q133" s="124"/>
      <c r="R133" s="124"/>
      <c r="S133" s="124"/>
      <c r="T133" s="124"/>
      <c r="U133" s="147" t="s">
        <v>62</v>
      </c>
      <c r="V133" s="147"/>
      <c r="W133" s="147"/>
      <c r="X133" s="147"/>
      <c r="Y133" s="147"/>
      <c r="Z133" s="124" t="str">
        <f>IF(B132="","",VLOOKUP(B132,名簿掲載情報!A:M,11))</f>
        <v>2級建築士</v>
      </c>
      <c r="AA133" s="124"/>
      <c r="AB133" s="124"/>
      <c r="AC133" s="124"/>
      <c r="AD133" s="124"/>
      <c r="AE133" s="124"/>
      <c r="AF133" s="124"/>
      <c r="AG133" s="124"/>
      <c r="AH133" s="124"/>
      <c r="AI133" s="124"/>
      <c r="AJ133" s="124"/>
      <c r="AK133" s="124"/>
      <c r="AL133" s="124"/>
    </row>
    <row r="134" spans="2:38" ht="30" customHeight="1" x14ac:dyDescent="0.2">
      <c r="B134" s="147"/>
      <c r="C134" s="168" t="s">
        <v>63</v>
      </c>
      <c r="D134" s="173"/>
      <c r="E134" s="173"/>
      <c r="F134" s="173"/>
      <c r="G134" s="174"/>
      <c r="H134" s="134" t="str">
        <f>IF(B132="","",VLOOKUP(B132,名簿掲載情報!A:M,6))</f>
        <v>株式会社古川二級建築士事務所</v>
      </c>
      <c r="I134" s="135"/>
      <c r="J134" s="135"/>
      <c r="K134" s="135"/>
      <c r="L134" s="135"/>
      <c r="M134" s="135"/>
      <c r="N134" s="135"/>
      <c r="O134" s="135"/>
      <c r="P134" s="135"/>
      <c r="Q134" s="135"/>
      <c r="R134" s="135"/>
      <c r="S134" s="135"/>
      <c r="T134" s="136"/>
      <c r="U134" s="147" t="s">
        <v>64</v>
      </c>
      <c r="V134" s="147"/>
      <c r="W134" s="147"/>
      <c r="X134" s="147"/>
      <c r="Y134" s="147"/>
      <c r="Z134" s="175" t="str">
        <f>IF(B132="","",VLOOKUP(B132,名簿掲載情報!A:M,12))</f>
        <v>広島県知事登録　
第　16480　号</v>
      </c>
      <c r="AA134" s="176"/>
      <c r="AB134" s="176"/>
      <c r="AC134" s="176"/>
      <c r="AD134" s="176"/>
      <c r="AE134" s="176"/>
      <c r="AF134" s="176"/>
      <c r="AG134" s="176"/>
      <c r="AH134" s="176"/>
      <c r="AI134" s="176"/>
      <c r="AJ134" s="176"/>
      <c r="AK134" s="176"/>
      <c r="AL134" s="177"/>
    </row>
    <row r="135" spans="2:38" ht="30" customHeight="1" x14ac:dyDescent="0.2">
      <c r="B135" s="147"/>
      <c r="C135" s="168" t="s">
        <v>65</v>
      </c>
      <c r="D135" s="140"/>
      <c r="E135" s="140"/>
      <c r="F135" s="140"/>
      <c r="G135" s="169"/>
      <c r="H135" s="124" t="str">
        <f>IF(B132="","",VLOOKUP(B132,名簿掲載情報!A:M,7))</f>
        <v>福山市駅家町法成寺16-6</v>
      </c>
      <c r="I135" s="124"/>
      <c r="J135" s="124"/>
      <c r="K135" s="124"/>
      <c r="L135" s="124"/>
      <c r="M135" s="124"/>
      <c r="N135" s="124"/>
      <c r="O135" s="124"/>
      <c r="P135" s="124"/>
      <c r="Q135" s="124"/>
      <c r="R135" s="124"/>
      <c r="S135" s="124"/>
      <c r="T135" s="124"/>
      <c r="U135" s="137" t="s">
        <v>66</v>
      </c>
      <c r="V135" s="137"/>
      <c r="W135" s="137"/>
      <c r="X135" s="137"/>
      <c r="Y135" s="137"/>
      <c r="Z135" s="134" t="str">
        <f>IF(B132="","",VLOOKUP(B132,名簿掲載情報!A:M,13))</f>
        <v>－</v>
      </c>
      <c r="AA135" s="135"/>
      <c r="AB135" s="135"/>
      <c r="AC135" s="135"/>
      <c r="AD135" s="135"/>
      <c r="AE135" s="135"/>
      <c r="AF135" s="135"/>
      <c r="AG135" s="135"/>
      <c r="AH135" s="135"/>
      <c r="AI135" s="135"/>
      <c r="AJ135" s="135"/>
      <c r="AK135" s="135"/>
      <c r="AL135" s="136"/>
    </row>
    <row r="136" spans="2:38" ht="30" customHeight="1" x14ac:dyDescent="0.2">
      <c r="B136" s="147"/>
      <c r="C136" s="168" t="s">
        <v>67</v>
      </c>
      <c r="D136" s="170"/>
      <c r="E136" s="170"/>
      <c r="F136" s="170"/>
      <c r="G136" s="171"/>
      <c r="H136" s="172" t="s">
        <v>464</v>
      </c>
      <c r="I136" s="147"/>
      <c r="J136" s="147"/>
      <c r="K136" s="134" t="str">
        <f>IF(B132="","",CONCATENATE(VLOOKUP(B132,名簿掲載情報!A:M,8),"
",VLOOKUP(B132,名簿掲載情報!A:M,9)))</f>
        <v>（084）972-6124
（084）972-5523</v>
      </c>
      <c r="L136" s="135"/>
      <c r="M136" s="135"/>
      <c r="N136" s="135"/>
      <c r="O136" s="135"/>
      <c r="P136" s="135"/>
      <c r="Q136" s="135"/>
      <c r="R136" s="135"/>
      <c r="S136" s="135"/>
      <c r="T136" s="136"/>
      <c r="U136" s="168" t="s">
        <v>138</v>
      </c>
      <c r="V136" s="140"/>
      <c r="W136" s="140"/>
      <c r="X136" s="175" t="str">
        <f>IF(B132="","",VLOOKUP(B132,名簿掲載情報!A:M,10))</f>
        <v>furukawakenzai10@nifty.com</v>
      </c>
      <c r="Y136" s="176"/>
      <c r="Z136" s="176"/>
      <c r="AA136" s="176"/>
      <c r="AB136" s="176"/>
      <c r="AC136" s="176"/>
      <c r="AD136" s="176"/>
      <c r="AE136" s="176"/>
      <c r="AF136" s="176"/>
      <c r="AG136" s="176"/>
      <c r="AH136" s="176"/>
      <c r="AI136" s="176"/>
      <c r="AJ136" s="176"/>
      <c r="AK136" s="176"/>
      <c r="AL136" s="177"/>
    </row>
    <row r="137" spans="2:38" ht="30" customHeight="1" x14ac:dyDescent="0.2">
      <c r="B137" s="147">
        <f>B132+1</f>
        <v>28</v>
      </c>
      <c r="C137" s="168" t="s">
        <v>519</v>
      </c>
      <c r="D137" s="140"/>
      <c r="E137" s="140"/>
      <c r="F137" s="140"/>
      <c r="G137" s="169"/>
      <c r="H137" s="13" t="s">
        <v>136</v>
      </c>
      <c r="I137" s="140" t="str">
        <f>IF(B137="","",VLOOKUP(B137,名簿掲載情報!A:M,4))</f>
        <v>23－106</v>
      </c>
      <c r="J137" s="140"/>
      <c r="K137" s="140"/>
      <c r="L137" s="140"/>
      <c r="M137" s="13" t="s">
        <v>137</v>
      </c>
      <c r="N137" s="13"/>
      <c r="O137" s="13"/>
      <c r="P137" s="13"/>
      <c r="Q137" s="14"/>
      <c r="R137" s="13"/>
      <c r="S137" s="13"/>
      <c r="T137" s="15"/>
      <c r="U137" s="16"/>
      <c r="V137" s="16"/>
      <c r="X137" s="16"/>
      <c r="Y137" s="16"/>
      <c r="Z137" s="16"/>
      <c r="AA137" s="16"/>
      <c r="AB137" s="16"/>
      <c r="AC137" s="16"/>
      <c r="AD137" s="16"/>
      <c r="AE137" s="16"/>
      <c r="AF137" s="16"/>
      <c r="AG137" s="16"/>
      <c r="AH137" s="16"/>
      <c r="AI137" s="16"/>
      <c r="AJ137" s="16"/>
      <c r="AK137" s="16"/>
      <c r="AL137" s="16"/>
    </row>
    <row r="138" spans="2:38" ht="30" customHeight="1" x14ac:dyDescent="0.2">
      <c r="B138" s="147"/>
      <c r="C138" s="168" t="s">
        <v>61</v>
      </c>
      <c r="D138" s="140"/>
      <c r="E138" s="140"/>
      <c r="F138" s="140"/>
      <c r="G138" s="169"/>
      <c r="H138" s="124" t="str">
        <f>IF(B137="","",VLOOKUP(B137,名簿掲載情報!A:M,5))</f>
        <v>塚本　雅久</v>
      </c>
      <c r="I138" s="124"/>
      <c r="J138" s="124"/>
      <c r="K138" s="124"/>
      <c r="L138" s="124"/>
      <c r="M138" s="124"/>
      <c r="N138" s="124"/>
      <c r="O138" s="124"/>
      <c r="P138" s="124"/>
      <c r="Q138" s="124"/>
      <c r="R138" s="124"/>
      <c r="S138" s="124"/>
      <c r="T138" s="124"/>
      <c r="U138" s="147" t="s">
        <v>62</v>
      </c>
      <c r="V138" s="147"/>
      <c r="W138" s="147"/>
      <c r="X138" s="147"/>
      <c r="Y138" s="147"/>
      <c r="Z138" s="124" t="str">
        <f>IF(B137="","",VLOOKUP(B137,名簿掲載情報!A:M,11))</f>
        <v>1級建築士</v>
      </c>
      <c r="AA138" s="124"/>
      <c r="AB138" s="124"/>
      <c r="AC138" s="124"/>
      <c r="AD138" s="124"/>
      <c r="AE138" s="124"/>
      <c r="AF138" s="124"/>
      <c r="AG138" s="124"/>
      <c r="AH138" s="124"/>
      <c r="AI138" s="124"/>
      <c r="AJ138" s="124"/>
      <c r="AK138" s="124"/>
      <c r="AL138" s="124"/>
    </row>
    <row r="139" spans="2:38" ht="30" customHeight="1" x14ac:dyDescent="0.2">
      <c r="B139" s="147"/>
      <c r="C139" s="168" t="s">
        <v>63</v>
      </c>
      <c r="D139" s="173"/>
      <c r="E139" s="173"/>
      <c r="F139" s="173"/>
      <c r="G139" s="174"/>
      <c r="H139" s="134" t="str">
        <f>IF(B137="","",VLOOKUP(B137,名簿掲載情報!A:M,6))</f>
        <v>塚本雅久建築設計事務所</v>
      </c>
      <c r="I139" s="135"/>
      <c r="J139" s="135"/>
      <c r="K139" s="135"/>
      <c r="L139" s="135"/>
      <c r="M139" s="135"/>
      <c r="N139" s="135"/>
      <c r="O139" s="135"/>
      <c r="P139" s="135"/>
      <c r="Q139" s="135"/>
      <c r="R139" s="135"/>
      <c r="S139" s="135"/>
      <c r="T139" s="136"/>
      <c r="U139" s="147" t="s">
        <v>64</v>
      </c>
      <c r="V139" s="147"/>
      <c r="W139" s="147"/>
      <c r="X139" s="147"/>
      <c r="Y139" s="147"/>
      <c r="Z139" s="175" t="str">
        <f>IF(B137="","",VLOOKUP(B137,名簿掲載情報!A:M,12))</f>
        <v>大臣登録　
第　305894　号</v>
      </c>
      <c r="AA139" s="176"/>
      <c r="AB139" s="176"/>
      <c r="AC139" s="176"/>
      <c r="AD139" s="176"/>
      <c r="AE139" s="176"/>
      <c r="AF139" s="176"/>
      <c r="AG139" s="176"/>
      <c r="AH139" s="176"/>
      <c r="AI139" s="176"/>
      <c r="AJ139" s="176"/>
      <c r="AK139" s="176"/>
      <c r="AL139" s="177"/>
    </row>
    <row r="140" spans="2:38" ht="30" customHeight="1" x14ac:dyDescent="0.2">
      <c r="B140" s="147"/>
      <c r="C140" s="168" t="s">
        <v>65</v>
      </c>
      <c r="D140" s="140"/>
      <c r="E140" s="140"/>
      <c r="F140" s="140"/>
      <c r="G140" s="169"/>
      <c r="H140" s="124" t="str">
        <f>IF(B137="","",VLOOKUP(B137,名簿掲載情報!A:M,7))</f>
        <v>岡山県笠岡市金浦1338</v>
      </c>
      <c r="I140" s="124"/>
      <c r="J140" s="124"/>
      <c r="K140" s="124"/>
      <c r="L140" s="124"/>
      <c r="M140" s="124"/>
      <c r="N140" s="124"/>
      <c r="O140" s="124"/>
      <c r="P140" s="124"/>
      <c r="Q140" s="124"/>
      <c r="R140" s="124"/>
      <c r="S140" s="124"/>
      <c r="T140" s="124"/>
      <c r="U140" s="137" t="s">
        <v>66</v>
      </c>
      <c r="V140" s="137"/>
      <c r="W140" s="137"/>
      <c r="X140" s="137"/>
      <c r="Y140" s="137"/>
      <c r="Z140" s="134" t="str">
        <f>IF(B137="","",VLOOKUP(B137,名簿掲載情報!A:M,13))</f>
        <v>一般社団法人岡山県建築士会，公益社団法人日本建築家協会</v>
      </c>
      <c r="AA140" s="135"/>
      <c r="AB140" s="135"/>
      <c r="AC140" s="135"/>
      <c r="AD140" s="135"/>
      <c r="AE140" s="135"/>
      <c r="AF140" s="135"/>
      <c r="AG140" s="135"/>
      <c r="AH140" s="135"/>
      <c r="AI140" s="135"/>
      <c r="AJ140" s="135"/>
      <c r="AK140" s="135"/>
      <c r="AL140" s="136"/>
    </row>
    <row r="141" spans="2:38" ht="30" customHeight="1" x14ac:dyDescent="0.2">
      <c r="B141" s="147"/>
      <c r="C141" s="168" t="s">
        <v>67</v>
      </c>
      <c r="D141" s="170"/>
      <c r="E141" s="170"/>
      <c r="F141" s="170"/>
      <c r="G141" s="171"/>
      <c r="H141" s="172" t="s">
        <v>464</v>
      </c>
      <c r="I141" s="147"/>
      <c r="J141" s="147"/>
      <c r="K141" s="134" t="str">
        <f>IF(B137="","",CONCATENATE(VLOOKUP(B137,名簿掲載情報!A:M,8),"
",VLOOKUP(B137,名簿掲載情報!A:M,9)))</f>
        <v>（0865）69-6711
（0865）69-6771</v>
      </c>
      <c r="L141" s="135"/>
      <c r="M141" s="135"/>
      <c r="N141" s="135"/>
      <c r="O141" s="135"/>
      <c r="P141" s="135"/>
      <c r="Q141" s="135"/>
      <c r="R141" s="135"/>
      <c r="S141" s="135"/>
      <c r="T141" s="136"/>
      <c r="U141" s="168" t="s">
        <v>138</v>
      </c>
      <c r="V141" s="140"/>
      <c r="W141" s="140"/>
      <c r="X141" s="175" t="str">
        <f>IF(B137="","",VLOOKUP(B137,名簿掲載情報!A:M,10))</f>
        <v>tsukamo@kcv.ne.jp</v>
      </c>
      <c r="Y141" s="176"/>
      <c r="Z141" s="176"/>
      <c r="AA141" s="176"/>
      <c r="AB141" s="176"/>
      <c r="AC141" s="176"/>
      <c r="AD141" s="176"/>
      <c r="AE141" s="176"/>
      <c r="AF141" s="176"/>
      <c r="AG141" s="176"/>
      <c r="AH141" s="176"/>
      <c r="AI141" s="176"/>
      <c r="AJ141" s="176"/>
      <c r="AK141" s="176"/>
      <c r="AL141" s="177"/>
    </row>
    <row r="142" spans="2:38" ht="30" customHeight="1" x14ac:dyDescent="0.2">
      <c r="B142" s="147">
        <f>B137+1</f>
        <v>29</v>
      </c>
      <c r="C142" s="168" t="s">
        <v>519</v>
      </c>
      <c r="D142" s="140"/>
      <c r="E142" s="140"/>
      <c r="F142" s="140"/>
      <c r="G142" s="169"/>
      <c r="H142" s="13" t="s">
        <v>136</v>
      </c>
      <c r="I142" s="140" t="str">
        <f>IF(B142="","",VLOOKUP(B142,名簿掲載情報!A:M,4))</f>
        <v>23－113</v>
      </c>
      <c r="J142" s="140"/>
      <c r="K142" s="140"/>
      <c r="L142" s="140"/>
      <c r="M142" s="13" t="s">
        <v>137</v>
      </c>
      <c r="N142" s="13"/>
      <c r="O142" s="13"/>
      <c r="P142" s="13"/>
      <c r="Q142" s="14"/>
      <c r="R142" s="13"/>
      <c r="S142" s="13"/>
      <c r="T142" s="15"/>
      <c r="U142" s="16"/>
      <c r="V142" s="16"/>
      <c r="X142" s="16"/>
      <c r="Y142" s="16"/>
      <c r="Z142" s="16"/>
      <c r="AA142" s="16"/>
      <c r="AB142" s="16"/>
      <c r="AC142" s="16"/>
      <c r="AD142" s="16"/>
      <c r="AE142" s="16"/>
      <c r="AF142" s="16"/>
      <c r="AG142" s="16"/>
      <c r="AH142" s="16"/>
      <c r="AI142" s="16"/>
      <c r="AJ142" s="16"/>
      <c r="AK142" s="16"/>
      <c r="AL142" s="16"/>
    </row>
    <row r="143" spans="2:38" ht="30" customHeight="1" x14ac:dyDescent="0.2">
      <c r="B143" s="147"/>
      <c r="C143" s="168" t="s">
        <v>61</v>
      </c>
      <c r="D143" s="140"/>
      <c r="E143" s="140"/>
      <c r="F143" s="140"/>
      <c r="G143" s="169"/>
      <c r="H143" s="124" t="str">
        <f>IF(B142="","",VLOOKUP(B142,名簿掲載情報!A:M,5))</f>
        <v>三町　武文</v>
      </c>
      <c r="I143" s="124"/>
      <c r="J143" s="124"/>
      <c r="K143" s="124"/>
      <c r="L143" s="124"/>
      <c r="M143" s="124"/>
      <c r="N143" s="124"/>
      <c r="O143" s="124"/>
      <c r="P143" s="124"/>
      <c r="Q143" s="124"/>
      <c r="R143" s="124"/>
      <c r="S143" s="124"/>
      <c r="T143" s="124"/>
      <c r="U143" s="147" t="s">
        <v>62</v>
      </c>
      <c r="V143" s="147"/>
      <c r="W143" s="147"/>
      <c r="X143" s="147"/>
      <c r="Y143" s="147"/>
      <c r="Z143" s="124" t="str">
        <f>IF(B142="","",VLOOKUP(B142,名簿掲載情報!A:M,11))</f>
        <v>1級建築士</v>
      </c>
      <c r="AA143" s="124"/>
      <c r="AB143" s="124"/>
      <c r="AC143" s="124"/>
      <c r="AD143" s="124"/>
      <c r="AE143" s="124"/>
      <c r="AF143" s="124"/>
      <c r="AG143" s="124"/>
      <c r="AH143" s="124"/>
      <c r="AI143" s="124"/>
      <c r="AJ143" s="124"/>
      <c r="AK143" s="124"/>
      <c r="AL143" s="124"/>
    </row>
    <row r="144" spans="2:38" ht="30" customHeight="1" x14ac:dyDescent="0.2">
      <c r="B144" s="147"/>
      <c r="C144" s="168" t="s">
        <v>63</v>
      </c>
      <c r="D144" s="173"/>
      <c r="E144" s="173"/>
      <c r="F144" s="173"/>
      <c r="G144" s="174"/>
      <c r="H144" s="134" t="str">
        <f>IF(B142="","",VLOOKUP(B142,名簿掲載情報!A:M,6))</f>
        <v>三町建築設計事務所</v>
      </c>
      <c r="I144" s="135"/>
      <c r="J144" s="135"/>
      <c r="K144" s="135"/>
      <c r="L144" s="135"/>
      <c r="M144" s="135"/>
      <c r="N144" s="135"/>
      <c r="O144" s="135"/>
      <c r="P144" s="135"/>
      <c r="Q144" s="135"/>
      <c r="R144" s="135"/>
      <c r="S144" s="135"/>
      <c r="T144" s="136"/>
      <c r="U144" s="147" t="s">
        <v>64</v>
      </c>
      <c r="V144" s="147"/>
      <c r="W144" s="147"/>
      <c r="X144" s="147"/>
      <c r="Y144" s="147"/>
      <c r="Z144" s="175" t="str">
        <f>IF(B142="","",VLOOKUP(B142,名簿掲載情報!A:M,12))</f>
        <v>大臣登録　
第　236989　号</v>
      </c>
      <c r="AA144" s="176"/>
      <c r="AB144" s="176"/>
      <c r="AC144" s="176"/>
      <c r="AD144" s="176"/>
      <c r="AE144" s="176"/>
      <c r="AF144" s="176"/>
      <c r="AG144" s="176"/>
      <c r="AH144" s="176"/>
      <c r="AI144" s="176"/>
      <c r="AJ144" s="176"/>
      <c r="AK144" s="176"/>
      <c r="AL144" s="177"/>
    </row>
    <row r="145" spans="2:38" ht="30" customHeight="1" x14ac:dyDescent="0.2">
      <c r="B145" s="147"/>
      <c r="C145" s="168" t="s">
        <v>65</v>
      </c>
      <c r="D145" s="140"/>
      <c r="E145" s="140"/>
      <c r="F145" s="140"/>
      <c r="G145" s="169"/>
      <c r="H145" s="124" t="str">
        <f>IF(B142="","",VLOOKUP(B142,名簿掲載情報!A:M,7))</f>
        <v>福山市神辺町大字新湯野24-13</v>
      </c>
      <c r="I145" s="124"/>
      <c r="J145" s="124"/>
      <c r="K145" s="124"/>
      <c r="L145" s="124"/>
      <c r="M145" s="124"/>
      <c r="N145" s="124"/>
      <c r="O145" s="124"/>
      <c r="P145" s="124"/>
      <c r="Q145" s="124"/>
      <c r="R145" s="124"/>
      <c r="S145" s="124"/>
      <c r="T145" s="124"/>
      <c r="U145" s="137" t="s">
        <v>66</v>
      </c>
      <c r="V145" s="137"/>
      <c r="W145" s="137"/>
      <c r="X145" s="137"/>
      <c r="Y145" s="137"/>
      <c r="Z145" s="134" t="str">
        <f>IF(B142="","",VLOOKUP(B142,名簿掲載情報!A:M,13))</f>
        <v>－</v>
      </c>
      <c r="AA145" s="135"/>
      <c r="AB145" s="135"/>
      <c r="AC145" s="135"/>
      <c r="AD145" s="135"/>
      <c r="AE145" s="135"/>
      <c r="AF145" s="135"/>
      <c r="AG145" s="135"/>
      <c r="AH145" s="135"/>
      <c r="AI145" s="135"/>
      <c r="AJ145" s="135"/>
      <c r="AK145" s="135"/>
      <c r="AL145" s="136"/>
    </row>
    <row r="146" spans="2:38" ht="30" customHeight="1" x14ac:dyDescent="0.2">
      <c r="B146" s="147"/>
      <c r="C146" s="168" t="s">
        <v>67</v>
      </c>
      <c r="D146" s="170"/>
      <c r="E146" s="170"/>
      <c r="F146" s="170"/>
      <c r="G146" s="171"/>
      <c r="H146" s="172" t="s">
        <v>464</v>
      </c>
      <c r="I146" s="147"/>
      <c r="J146" s="147"/>
      <c r="K146" s="134" t="str">
        <f>IF(B142="","",CONCATENATE(VLOOKUP(B142,名簿掲載情報!A:M,8),"
",VLOOKUP(B142,名簿掲載情報!A:M,9)))</f>
        <v>（084）963-3680
（084）963-3685</v>
      </c>
      <c r="L146" s="135"/>
      <c r="M146" s="135"/>
      <c r="N146" s="135"/>
      <c r="O146" s="135"/>
      <c r="P146" s="135"/>
      <c r="Q146" s="135"/>
      <c r="R146" s="135"/>
      <c r="S146" s="135"/>
      <c r="T146" s="136"/>
      <c r="U146" s="168" t="s">
        <v>138</v>
      </c>
      <c r="V146" s="140"/>
      <c r="W146" s="140"/>
      <c r="X146" s="175" t="str">
        <f>IF(B142="","",VLOOKUP(B142,名簿掲載情報!A:M,10))</f>
        <v>info@mimachi.com</v>
      </c>
      <c r="Y146" s="176"/>
      <c r="Z146" s="176"/>
      <c r="AA146" s="176"/>
      <c r="AB146" s="176"/>
      <c r="AC146" s="176"/>
      <c r="AD146" s="176"/>
      <c r="AE146" s="176"/>
      <c r="AF146" s="176"/>
      <c r="AG146" s="176"/>
      <c r="AH146" s="176"/>
      <c r="AI146" s="176"/>
      <c r="AJ146" s="176"/>
      <c r="AK146" s="176"/>
      <c r="AL146" s="177"/>
    </row>
    <row r="147" spans="2:38" ht="30" customHeight="1" x14ac:dyDescent="0.2">
      <c r="B147" s="147">
        <f>B142+1</f>
        <v>30</v>
      </c>
      <c r="C147" s="168" t="s">
        <v>519</v>
      </c>
      <c r="D147" s="140"/>
      <c r="E147" s="140"/>
      <c r="F147" s="140"/>
      <c r="G147" s="169"/>
      <c r="H147" s="13" t="s">
        <v>136</v>
      </c>
      <c r="I147" s="140" t="str">
        <f>IF(B147="","",VLOOKUP(B147,名簿掲載情報!A:M,4))</f>
        <v>23－114</v>
      </c>
      <c r="J147" s="140"/>
      <c r="K147" s="140"/>
      <c r="L147" s="140"/>
      <c r="M147" s="13" t="s">
        <v>137</v>
      </c>
      <c r="N147" s="13"/>
      <c r="O147" s="13"/>
      <c r="P147" s="13"/>
      <c r="Q147" s="14"/>
      <c r="R147" s="13"/>
      <c r="S147" s="13"/>
      <c r="T147" s="15"/>
      <c r="U147" s="16"/>
      <c r="V147" s="16"/>
      <c r="X147" s="16"/>
      <c r="Y147" s="16"/>
      <c r="Z147" s="16"/>
      <c r="AA147" s="16"/>
      <c r="AB147" s="16"/>
      <c r="AC147" s="16"/>
      <c r="AD147" s="16"/>
      <c r="AE147" s="16"/>
      <c r="AF147" s="16"/>
      <c r="AG147" s="16"/>
      <c r="AH147" s="16"/>
      <c r="AI147" s="16"/>
      <c r="AJ147" s="16"/>
      <c r="AK147" s="16"/>
      <c r="AL147" s="16"/>
    </row>
    <row r="148" spans="2:38" ht="30" customHeight="1" x14ac:dyDescent="0.2">
      <c r="B148" s="147"/>
      <c r="C148" s="168" t="s">
        <v>61</v>
      </c>
      <c r="D148" s="140"/>
      <c r="E148" s="140"/>
      <c r="F148" s="140"/>
      <c r="G148" s="169"/>
      <c r="H148" s="124" t="str">
        <f>IF(B147="","",VLOOKUP(B147,名簿掲載情報!A:M,5))</f>
        <v>村上　福雄</v>
      </c>
      <c r="I148" s="124"/>
      <c r="J148" s="124"/>
      <c r="K148" s="124"/>
      <c r="L148" s="124"/>
      <c r="M148" s="124"/>
      <c r="N148" s="124"/>
      <c r="O148" s="124"/>
      <c r="P148" s="124"/>
      <c r="Q148" s="124"/>
      <c r="R148" s="124"/>
      <c r="S148" s="124"/>
      <c r="T148" s="124"/>
      <c r="U148" s="147" t="s">
        <v>62</v>
      </c>
      <c r="V148" s="147"/>
      <c r="W148" s="147"/>
      <c r="X148" s="147"/>
      <c r="Y148" s="147"/>
      <c r="Z148" s="124" t="str">
        <f>IF(B147="","",VLOOKUP(B147,名簿掲載情報!A:M,11))</f>
        <v>2級建築士</v>
      </c>
      <c r="AA148" s="124"/>
      <c r="AB148" s="124"/>
      <c r="AC148" s="124"/>
      <c r="AD148" s="124"/>
      <c r="AE148" s="124"/>
      <c r="AF148" s="124"/>
      <c r="AG148" s="124"/>
      <c r="AH148" s="124"/>
      <c r="AI148" s="124"/>
      <c r="AJ148" s="124"/>
      <c r="AK148" s="124"/>
      <c r="AL148" s="124"/>
    </row>
    <row r="149" spans="2:38" ht="30" customHeight="1" x14ac:dyDescent="0.2">
      <c r="B149" s="147"/>
      <c r="C149" s="168" t="s">
        <v>63</v>
      </c>
      <c r="D149" s="173"/>
      <c r="E149" s="173"/>
      <c r="F149" s="173"/>
      <c r="G149" s="174"/>
      <c r="H149" s="134" t="str">
        <f>IF(B147="","",VLOOKUP(B147,名簿掲載情報!A:M,6))</f>
        <v>大幸産業株式会社二級建築士事務所</v>
      </c>
      <c r="I149" s="135"/>
      <c r="J149" s="135"/>
      <c r="K149" s="135"/>
      <c r="L149" s="135"/>
      <c r="M149" s="135"/>
      <c r="N149" s="135"/>
      <c r="O149" s="135"/>
      <c r="P149" s="135"/>
      <c r="Q149" s="135"/>
      <c r="R149" s="135"/>
      <c r="S149" s="135"/>
      <c r="T149" s="136"/>
      <c r="U149" s="147" t="s">
        <v>64</v>
      </c>
      <c r="V149" s="147"/>
      <c r="W149" s="147"/>
      <c r="X149" s="147"/>
      <c r="Y149" s="147"/>
      <c r="Z149" s="175" t="str">
        <f>IF(B147="","",VLOOKUP(B147,名簿掲載情報!A:M,12))</f>
        <v>広島県知事登録　
第　13858　号</v>
      </c>
      <c r="AA149" s="176"/>
      <c r="AB149" s="176"/>
      <c r="AC149" s="176"/>
      <c r="AD149" s="176"/>
      <c r="AE149" s="176"/>
      <c r="AF149" s="176"/>
      <c r="AG149" s="176"/>
      <c r="AH149" s="176"/>
      <c r="AI149" s="176"/>
      <c r="AJ149" s="176"/>
      <c r="AK149" s="176"/>
      <c r="AL149" s="177"/>
    </row>
    <row r="150" spans="2:38" ht="30" customHeight="1" x14ac:dyDescent="0.2">
      <c r="B150" s="147"/>
      <c r="C150" s="168" t="s">
        <v>65</v>
      </c>
      <c r="D150" s="140"/>
      <c r="E150" s="140"/>
      <c r="F150" s="140"/>
      <c r="G150" s="169"/>
      <c r="H150" s="124" t="str">
        <f>IF(B147="","",VLOOKUP(B147,名簿掲載情報!A:M,7))</f>
        <v>福山市沼隈町大字上山南153-9</v>
      </c>
      <c r="I150" s="124"/>
      <c r="J150" s="124"/>
      <c r="K150" s="124"/>
      <c r="L150" s="124"/>
      <c r="M150" s="124"/>
      <c r="N150" s="124"/>
      <c r="O150" s="124"/>
      <c r="P150" s="124"/>
      <c r="Q150" s="124"/>
      <c r="R150" s="124"/>
      <c r="S150" s="124"/>
      <c r="T150" s="124"/>
      <c r="U150" s="137" t="s">
        <v>66</v>
      </c>
      <c r="V150" s="137"/>
      <c r="W150" s="137"/>
      <c r="X150" s="137"/>
      <c r="Y150" s="137"/>
      <c r="Z150" s="134" t="str">
        <f>IF(B147="","",VLOOKUP(B147,名簿掲載情報!A:M,13))</f>
        <v>一般社団法人広島県建築士事務所協会</v>
      </c>
      <c r="AA150" s="135"/>
      <c r="AB150" s="135"/>
      <c r="AC150" s="135"/>
      <c r="AD150" s="135"/>
      <c r="AE150" s="135"/>
      <c r="AF150" s="135"/>
      <c r="AG150" s="135"/>
      <c r="AH150" s="135"/>
      <c r="AI150" s="135"/>
      <c r="AJ150" s="135"/>
      <c r="AK150" s="135"/>
      <c r="AL150" s="136"/>
    </row>
    <row r="151" spans="2:38" ht="30" customHeight="1" x14ac:dyDescent="0.2">
      <c r="B151" s="147"/>
      <c r="C151" s="168" t="s">
        <v>67</v>
      </c>
      <c r="D151" s="170"/>
      <c r="E151" s="170"/>
      <c r="F151" s="170"/>
      <c r="G151" s="171"/>
      <c r="H151" s="172" t="s">
        <v>464</v>
      </c>
      <c r="I151" s="147"/>
      <c r="J151" s="147"/>
      <c r="K151" s="134" t="str">
        <f>IF(B147="","",CONCATENATE(VLOOKUP(B147,名簿掲載情報!A:M,8),"
",VLOOKUP(B147,名簿掲載情報!A:M,9)))</f>
        <v>（084）988-0853
（084）967-5289</v>
      </c>
      <c r="L151" s="135"/>
      <c r="M151" s="135"/>
      <c r="N151" s="135"/>
      <c r="O151" s="135"/>
      <c r="P151" s="135"/>
      <c r="Q151" s="135"/>
      <c r="R151" s="135"/>
      <c r="S151" s="135"/>
      <c r="T151" s="136"/>
      <c r="U151" s="168" t="s">
        <v>138</v>
      </c>
      <c r="V151" s="140"/>
      <c r="W151" s="140"/>
      <c r="X151" s="175" t="str">
        <f>IF(B147="","",VLOOKUP(B147,名簿掲載情報!A:M,10))</f>
        <v>daiko-industry@sun4.gmobb.jp</v>
      </c>
      <c r="Y151" s="176"/>
      <c r="Z151" s="176"/>
      <c r="AA151" s="176"/>
      <c r="AB151" s="176"/>
      <c r="AC151" s="176"/>
      <c r="AD151" s="176"/>
      <c r="AE151" s="176"/>
      <c r="AF151" s="176"/>
      <c r="AG151" s="176"/>
      <c r="AH151" s="176"/>
      <c r="AI151" s="176"/>
      <c r="AJ151" s="176"/>
      <c r="AK151" s="176"/>
      <c r="AL151" s="177"/>
    </row>
    <row r="152" spans="2:38" ht="30" customHeight="1" x14ac:dyDescent="0.2">
      <c r="B152" s="147">
        <f>B147+1</f>
        <v>31</v>
      </c>
      <c r="C152" s="168" t="s">
        <v>519</v>
      </c>
      <c r="D152" s="140"/>
      <c r="E152" s="140"/>
      <c r="F152" s="140"/>
      <c r="G152" s="169"/>
      <c r="H152" s="13" t="s">
        <v>136</v>
      </c>
      <c r="I152" s="140" t="str">
        <f>IF(B152="","",VLOOKUP(B152,名簿掲載情報!A:M,4))</f>
        <v>23－116</v>
      </c>
      <c r="J152" s="140"/>
      <c r="K152" s="140"/>
      <c r="L152" s="140"/>
      <c r="M152" s="13" t="s">
        <v>137</v>
      </c>
      <c r="N152" s="13"/>
      <c r="O152" s="13"/>
      <c r="P152" s="13"/>
      <c r="Q152" s="14"/>
      <c r="R152" s="13"/>
      <c r="S152" s="13"/>
      <c r="T152" s="15"/>
      <c r="U152" s="16"/>
      <c r="V152" s="16"/>
      <c r="X152" s="16"/>
      <c r="Y152" s="16"/>
      <c r="Z152" s="16"/>
      <c r="AA152" s="16"/>
      <c r="AB152" s="16"/>
      <c r="AC152" s="16"/>
      <c r="AD152" s="16"/>
      <c r="AE152" s="16"/>
      <c r="AF152" s="16"/>
      <c r="AG152" s="16"/>
      <c r="AH152" s="16"/>
      <c r="AI152" s="16"/>
      <c r="AJ152" s="16"/>
      <c r="AK152" s="16"/>
      <c r="AL152" s="16"/>
    </row>
    <row r="153" spans="2:38" ht="30" customHeight="1" x14ac:dyDescent="0.2">
      <c r="B153" s="147"/>
      <c r="C153" s="168" t="s">
        <v>61</v>
      </c>
      <c r="D153" s="140"/>
      <c r="E153" s="140"/>
      <c r="F153" s="140"/>
      <c r="G153" s="169"/>
      <c r="H153" s="124" t="str">
        <f>IF(B152="","",VLOOKUP(B152,名簿掲載情報!A:M,5))</f>
        <v>檀上　謹吾</v>
      </c>
      <c r="I153" s="124"/>
      <c r="J153" s="124"/>
      <c r="K153" s="124"/>
      <c r="L153" s="124"/>
      <c r="M153" s="124"/>
      <c r="N153" s="124"/>
      <c r="O153" s="124"/>
      <c r="P153" s="124"/>
      <c r="Q153" s="124"/>
      <c r="R153" s="124"/>
      <c r="S153" s="124"/>
      <c r="T153" s="124"/>
      <c r="U153" s="147" t="s">
        <v>62</v>
      </c>
      <c r="V153" s="147"/>
      <c r="W153" s="147"/>
      <c r="X153" s="147"/>
      <c r="Y153" s="147"/>
      <c r="Z153" s="124" t="str">
        <f>IF(B152="","",VLOOKUP(B152,名簿掲載情報!A:M,11))</f>
        <v>1級建築士</v>
      </c>
      <c r="AA153" s="124"/>
      <c r="AB153" s="124"/>
      <c r="AC153" s="124"/>
      <c r="AD153" s="124"/>
      <c r="AE153" s="124"/>
      <c r="AF153" s="124"/>
      <c r="AG153" s="124"/>
      <c r="AH153" s="124"/>
      <c r="AI153" s="124"/>
      <c r="AJ153" s="124"/>
      <c r="AK153" s="124"/>
      <c r="AL153" s="124"/>
    </row>
    <row r="154" spans="2:38" ht="30" customHeight="1" x14ac:dyDescent="0.2">
      <c r="B154" s="147"/>
      <c r="C154" s="168" t="s">
        <v>63</v>
      </c>
      <c r="D154" s="173"/>
      <c r="E154" s="173"/>
      <c r="F154" s="173"/>
      <c r="G154" s="174"/>
      <c r="H154" s="134" t="str">
        <f>IF(B152="","",VLOOKUP(B152,名簿掲載情報!A:M,6))</f>
        <v>三島ホーム株式会社一級建築士事務所</v>
      </c>
      <c r="I154" s="135"/>
      <c r="J154" s="135"/>
      <c r="K154" s="135"/>
      <c r="L154" s="135"/>
      <c r="M154" s="135"/>
      <c r="N154" s="135"/>
      <c r="O154" s="135"/>
      <c r="P154" s="135"/>
      <c r="Q154" s="135"/>
      <c r="R154" s="135"/>
      <c r="S154" s="135"/>
      <c r="T154" s="136"/>
      <c r="U154" s="147" t="s">
        <v>64</v>
      </c>
      <c r="V154" s="147"/>
      <c r="W154" s="147"/>
      <c r="X154" s="147"/>
      <c r="Y154" s="147"/>
      <c r="Z154" s="175" t="str">
        <f>IF(B152="","",VLOOKUP(B152,名簿掲載情報!A:M,12))</f>
        <v>大臣登録　
第　203006　号</v>
      </c>
      <c r="AA154" s="176"/>
      <c r="AB154" s="176"/>
      <c r="AC154" s="176"/>
      <c r="AD154" s="176"/>
      <c r="AE154" s="176"/>
      <c r="AF154" s="176"/>
      <c r="AG154" s="176"/>
      <c r="AH154" s="176"/>
      <c r="AI154" s="176"/>
      <c r="AJ154" s="176"/>
      <c r="AK154" s="176"/>
      <c r="AL154" s="177"/>
    </row>
    <row r="155" spans="2:38" ht="30" customHeight="1" x14ac:dyDescent="0.2">
      <c r="B155" s="147"/>
      <c r="C155" s="168" t="s">
        <v>65</v>
      </c>
      <c r="D155" s="140"/>
      <c r="E155" s="140"/>
      <c r="F155" s="140"/>
      <c r="G155" s="169"/>
      <c r="H155" s="124" t="str">
        <f>IF(B152="","",VLOOKUP(B152,名簿掲載情報!A:M,7))</f>
        <v>福山市駅家町万能倉1295番1</v>
      </c>
      <c r="I155" s="124"/>
      <c r="J155" s="124"/>
      <c r="K155" s="124"/>
      <c r="L155" s="124"/>
      <c r="M155" s="124"/>
      <c r="N155" s="124"/>
      <c r="O155" s="124"/>
      <c r="P155" s="124"/>
      <c r="Q155" s="124"/>
      <c r="R155" s="124"/>
      <c r="S155" s="124"/>
      <c r="T155" s="124"/>
      <c r="U155" s="137" t="s">
        <v>66</v>
      </c>
      <c r="V155" s="137"/>
      <c r="W155" s="137"/>
      <c r="X155" s="137"/>
      <c r="Y155" s="137"/>
      <c r="Z155" s="134" t="str">
        <f>IF(B152="","",VLOOKUP(B152,名簿掲載情報!A:M,13))</f>
        <v>一般社団法人広島県建築士事務所協会</v>
      </c>
      <c r="AA155" s="135"/>
      <c r="AB155" s="135"/>
      <c r="AC155" s="135"/>
      <c r="AD155" s="135"/>
      <c r="AE155" s="135"/>
      <c r="AF155" s="135"/>
      <c r="AG155" s="135"/>
      <c r="AH155" s="135"/>
      <c r="AI155" s="135"/>
      <c r="AJ155" s="135"/>
      <c r="AK155" s="135"/>
      <c r="AL155" s="136"/>
    </row>
    <row r="156" spans="2:38" ht="30" customHeight="1" x14ac:dyDescent="0.2">
      <c r="B156" s="147"/>
      <c r="C156" s="168" t="s">
        <v>67</v>
      </c>
      <c r="D156" s="170"/>
      <c r="E156" s="170"/>
      <c r="F156" s="170"/>
      <c r="G156" s="171"/>
      <c r="H156" s="172" t="s">
        <v>464</v>
      </c>
      <c r="I156" s="147"/>
      <c r="J156" s="147"/>
      <c r="K156" s="134" t="str">
        <f>IF(B152="","",CONCATENATE(VLOOKUP(B152,名簿掲載情報!A:M,8),"
",VLOOKUP(B152,名簿掲載情報!A:M,9)))</f>
        <v>（084）976-1536
（084）976-8889</v>
      </c>
      <c r="L156" s="135"/>
      <c r="M156" s="135"/>
      <c r="N156" s="135"/>
      <c r="O156" s="135"/>
      <c r="P156" s="135"/>
      <c r="Q156" s="135"/>
      <c r="R156" s="135"/>
      <c r="S156" s="135"/>
      <c r="T156" s="136"/>
      <c r="U156" s="168" t="s">
        <v>138</v>
      </c>
      <c r="V156" s="140"/>
      <c r="W156" s="140"/>
      <c r="X156" s="175" t="str">
        <f>IF(B152="","",VLOOKUP(B152,名簿掲載情報!A:M,10))</f>
        <v>mhome@mishima-sg.co.jp</v>
      </c>
      <c r="Y156" s="176"/>
      <c r="Z156" s="176"/>
      <c r="AA156" s="176"/>
      <c r="AB156" s="176"/>
      <c r="AC156" s="176"/>
      <c r="AD156" s="176"/>
      <c r="AE156" s="176"/>
      <c r="AF156" s="176"/>
      <c r="AG156" s="176"/>
      <c r="AH156" s="176"/>
      <c r="AI156" s="176"/>
      <c r="AJ156" s="176"/>
      <c r="AK156" s="176"/>
      <c r="AL156" s="177"/>
    </row>
    <row r="157" spans="2:38" ht="30" customHeight="1" x14ac:dyDescent="0.2">
      <c r="B157" s="147">
        <f>B152+1</f>
        <v>32</v>
      </c>
      <c r="C157" s="168" t="s">
        <v>519</v>
      </c>
      <c r="D157" s="140"/>
      <c r="E157" s="140"/>
      <c r="F157" s="140"/>
      <c r="G157" s="169"/>
      <c r="H157" s="13" t="s">
        <v>136</v>
      </c>
      <c r="I157" s="140" t="str">
        <f>IF(B157="","",VLOOKUP(B157,名簿掲載情報!A:M,4))</f>
        <v>23－117</v>
      </c>
      <c r="J157" s="140"/>
      <c r="K157" s="140"/>
      <c r="L157" s="140"/>
      <c r="M157" s="13" t="s">
        <v>137</v>
      </c>
      <c r="N157" s="13"/>
      <c r="O157" s="13"/>
      <c r="P157" s="13"/>
      <c r="Q157" s="14"/>
      <c r="R157" s="13"/>
      <c r="S157" s="13"/>
      <c r="T157" s="15"/>
      <c r="U157" s="16"/>
      <c r="V157" s="16"/>
      <c r="X157" s="16"/>
      <c r="Y157" s="16"/>
      <c r="Z157" s="16"/>
      <c r="AA157" s="16"/>
      <c r="AB157" s="16"/>
      <c r="AC157" s="16"/>
      <c r="AD157" s="16"/>
      <c r="AE157" s="16"/>
      <c r="AF157" s="16"/>
      <c r="AG157" s="16"/>
      <c r="AH157" s="16"/>
      <c r="AI157" s="16"/>
      <c r="AJ157" s="16"/>
      <c r="AK157" s="16"/>
      <c r="AL157" s="16"/>
    </row>
    <row r="158" spans="2:38" ht="30" customHeight="1" x14ac:dyDescent="0.2">
      <c r="B158" s="147"/>
      <c r="C158" s="168" t="s">
        <v>61</v>
      </c>
      <c r="D158" s="140"/>
      <c r="E158" s="140"/>
      <c r="F158" s="140"/>
      <c r="G158" s="169"/>
      <c r="H158" s="124" t="str">
        <f>IF(B157="","",VLOOKUP(B157,名簿掲載情報!A:M,5))</f>
        <v>平川　堅治</v>
      </c>
      <c r="I158" s="124"/>
      <c r="J158" s="124"/>
      <c r="K158" s="124"/>
      <c r="L158" s="124"/>
      <c r="M158" s="124"/>
      <c r="N158" s="124"/>
      <c r="O158" s="124"/>
      <c r="P158" s="124"/>
      <c r="Q158" s="124"/>
      <c r="R158" s="124"/>
      <c r="S158" s="124"/>
      <c r="T158" s="124"/>
      <c r="U158" s="147" t="s">
        <v>62</v>
      </c>
      <c r="V158" s="147"/>
      <c r="W158" s="147"/>
      <c r="X158" s="147"/>
      <c r="Y158" s="147"/>
      <c r="Z158" s="124" t="str">
        <f>IF(B157="","",VLOOKUP(B157,名簿掲載情報!A:M,11))</f>
        <v>2級建築士</v>
      </c>
      <c r="AA158" s="124"/>
      <c r="AB158" s="124"/>
      <c r="AC158" s="124"/>
      <c r="AD158" s="124"/>
      <c r="AE158" s="124"/>
      <c r="AF158" s="124"/>
      <c r="AG158" s="124"/>
      <c r="AH158" s="124"/>
      <c r="AI158" s="124"/>
      <c r="AJ158" s="124"/>
      <c r="AK158" s="124"/>
      <c r="AL158" s="124"/>
    </row>
    <row r="159" spans="2:38" ht="30" customHeight="1" x14ac:dyDescent="0.2">
      <c r="B159" s="147"/>
      <c r="C159" s="168" t="s">
        <v>63</v>
      </c>
      <c r="D159" s="173"/>
      <c r="E159" s="173"/>
      <c r="F159" s="173"/>
      <c r="G159" s="174"/>
      <c r="H159" s="134" t="str">
        <f>IF(B157="","",VLOOKUP(B157,名簿掲載情報!A:M,6))</f>
        <v>三島ホーム株式会社一級建築士事務所</v>
      </c>
      <c r="I159" s="135"/>
      <c r="J159" s="135"/>
      <c r="K159" s="135"/>
      <c r="L159" s="135"/>
      <c r="M159" s="135"/>
      <c r="N159" s="135"/>
      <c r="O159" s="135"/>
      <c r="P159" s="135"/>
      <c r="Q159" s="135"/>
      <c r="R159" s="135"/>
      <c r="S159" s="135"/>
      <c r="T159" s="136"/>
      <c r="U159" s="147" t="s">
        <v>64</v>
      </c>
      <c r="V159" s="147"/>
      <c r="W159" s="147"/>
      <c r="X159" s="147"/>
      <c r="Y159" s="147"/>
      <c r="Z159" s="175" t="str">
        <f>IF(B157="","",VLOOKUP(B157,名簿掲載情報!A:M,12))</f>
        <v>広島県知事登録　
第　12668　号</v>
      </c>
      <c r="AA159" s="176"/>
      <c r="AB159" s="176"/>
      <c r="AC159" s="176"/>
      <c r="AD159" s="176"/>
      <c r="AE159" s="176"/>
      <c r="AF159" s="176"/>
      <c r="AG159" s="176"/>
      <c r="AH159" s="176"/>
      <c r="AI159" s="176"/>
      <c r="AJ159" s="176"/>
      <c r="AK159" s="176"/>
      <c r="AL159" s="177"/>
    </row>
    <row r="160" spans="2:38" ht="30" customHeight="1" x14ac:dyDescent="0.2">
      <c r="B160" s="147"/>
      <c r="C160" s="168" t="s">
        <v>65</v>
      </c>
      <c r="D160" s="140"/>
      <c r="E160" s="140"/>
      <c r="F160" s="140"/>
      <c r="G160" s="169"/>
      <c r="H160" s="124" t="str">
        <f>IF(B157="","",VLOOKUP(B157,名簿掲載情報!A:M,7))</f>
        <v>福山市駅家町万能倉1295番1</v>
      </c>
      <c r="I160" s="124"/>
      <c r="J160" s="124"/>
      <c r="K160" s="124"/>
      <c r="L160" s="124"/>
      <c r="M160" s="124"/>
      <c r="N160" s="124"/>
      <c r="O160" s="124"/>
      <c r="P160" s="124"/>
      <c r="Q160" s="124"/>
      <c r="R160" s="124"/>
      <c r="S160" s="124"/>
      <c r="T160" s="124"/>
      <c r="U160" s="137" t="s">
        <v>66</v>
      </c>
      <c r="V160" s="137"/>
      <c r="W160" s="137"/>
      <c r="X160" s="137"/>
      <c r="Y160" s="137"/>
      <c r="Z160" s="134" t="str">
        <f>IF(B157="","",VLOOKUP(B157,名簿掲載情報!A:M,13))</f>
        <v>一般社団法人広島県建築士事務所協会</v>
      </c>
      <c r="AA160" s="135"/>
      <c r="AB160" s="135"/>
      <c r="AC160" s="135"/>
      <c r="AD160" s="135"/>
      <c r="AE160" s="135"/>
      <c r="AF160" s="135"/>
      <c r="AG160" s="135"/>
      <c r="AH160" s="135"/>
      <c r="AI160" s="135"/>
      <c r="AJ160" s="135"/>
      <c r="AK160" s="135"/>
      <c r="AL160" s="136"/>
    </row>
    <row r="161" spans="2:38" ht="30" customHeight="1" x14ac:dyDescent="0.2">
      <c r="B161" s="147"/>
      <c r="C161" s="168" t="s">
        <v>67</v>
      </c>
      <c r="D161" s="170"/>
      <c r="E161" s="170"/>
      <c r="F161" s="170"/>
      <c r="G161" s="171"/>
      <c r="H161" s="172" t="s">
        <v>464</v>
      </c>
      <c r="I161" s="147"/>
      <c r="J161" s="147"/>
      <c r="K161" s="134" t="str">
        <f>IF(B157="","",CONCATENATE(VLOOKUP(B157,名簿掲載情報!A:M,8),"
",VLOOKUP(B157,名簿掲載情報!A:M,9)))</f>
        <v>（084）976-1536
（084）976-8889</v>
      </c>
      <c r="L161" s="135"/>
      <c r="M161" s="135"/>
      <c r="N161" s="135"/>
      <c r="O161" s="135"/>
      <c r="P161" s="135"/>
      <c r="Q161" s="135"/>
      <c r="R161" s="135"/>
      <c r="S161" s="135"/>
      <c r="T161" s="136"/>
      <c r="U161" s="168" t="s">
        <v>138</v>
      </c>
      <c r="V161" s="140"/>
      <c r="W161" s="140"/>
      <c r="X161" s="175" t="str">
        <f>IF(B157="","",VLOOKUP(B157,名簿掲載情報!A:M,10))</f>
        <v>mhome@mishima-sg.co.jp</v>
      </c>
      <c r="Y161" s="176"/>
      <c r="Z161" s="176"/>
      <c r="AA161" s="176"/>
      <c r="AB161" s="176"/>
      <c r="AC161" s="176"/>
      <c r="AD161" s="176"/>
      <c r="AE161" s="176"/>
      <c r="AF161" s="176"/>
      <c r="AG161" s="176"/>
      <c r="AH161" s="176"/>
      <c r="AI161" s="176"/>
      <c r="AJ161" s="176"/>
      <c r="AK161" s="176"/>
      <c r="AL161" s="177"/>
    </row>
    <row r="162" spans="2:38" ht="30" customHeight="1" x14ac:dyDescent="0.2">
      <c r="B162" s="147">
        <f>B157+1</f>
        <v>33</v>
      </c>
      <c r="C162" s="168" t="s">
        <v>519</v>
      </c>
      <c r="D162" s="140"/>
      <c r="E162" s="140"/>
      <c r="F162" s="140"/>
      <c r="G162" s="169"/>
      <c r="H162" s="13" t="s">
        <v>136</v>
      </c>
      <c r="I162" s="140" t="str">
        <f>IF(B162="","",VLOOKUP(B162,名簿掲載情報!A:M,4))</f>
        <v>23－118</v>
      </c>
      <c r="J162" s="140"/>
      <c r="K162" s="140"/>
      <c r="L162" s="140"/>
      <c r="M162" s="13" t="s">
        <v>137</v>
      </c>
      <c r="N162" s="13"/>
      <c r="O162" s="13"/>
      <c r="P162" s="13"/>
      <c r="Q162" s="14"/>
      <c r="R162" s="13"/>
      <c r="S162" s="13"/>
      <c r="T162" s="15"/>
      <c r="U162" s="16"/>
      <c r="V162" s="16"/>
      <c r="X162" s="16"/>
      <c r="Y162" s="16"/>
      <c r="Z162" s="16"/>
      <c r="AA162" s="16"/>
      <c r="AB162" s="16"/>
      <c r="AC162" s="16"/>
      <c r="AD162" s="16"/>
      <c r="AE162" s="16"/>
      <c r="AF162" s="16"/>
      <c r="AG162" s="16"/>
      <c r="AH162" s="16"/>
      <c r="AI162" s="16"/>
      <c r="AJ162" s="16"/>
      <c r="AK162" s="16"/>
      <c r="AL162" s="16"/>
    </row>
    <row r="163" spans="2:38" ht="30" customHeight="1" x14ac:dyDescent="0.2">
      <c r="B163" s="147"/>
      <c r="C163" s="168" t="s">
        <v>61</v>
      </c>
      <c r="D163" s="140"/>
      <c r="E163" s="140"/>
      <c r="F163" s="140"/>
      <c r="G163" s="169"/>
      <c r="H163" s="124" t="str">
        <f>IF(B162="","",VLOOKUP(B162,名簿掲載情報!A:M,5))</f>
        <v>佐藤　好則</v>
      </c>
      <c r="I163" s="124"/>
      <c r="J163" s="124"/>
      <c r="K163" s="124"/>
      <c r="L163" s="124"/>
      <c r="M163" s="124"/>
      <c r="N163" s="124"/>
      <c r="O163" s="124"/>
      <c r="P163" s="124"/>
      <c r="Q163" s="124"/>
      <c r="R163" s="124"/>
      <c r="S163" s="124"/>
      <c r="T163" s="124"/>
      <c r="U163" s="147" t="s">
        <v>62</v>
      </c>
      <c r="V163" s="147"/>
      <c r="W163" s="147"/>
      <c r="X163" s="147"/>
      <c r="Y163" s="147"/>
      <c r="Z163" s="124" t="str">
        <f>IF(B162="","",VLOOKUP(B162,名簿掲載情報!A:M,11))</f>
        <v>1級建築士</v>
      </c>
      <c r="AA163" s="124"/>
      <c r="AB163" s="124"/>
      <c r="AC163" s="124"/>
      <c r="AD163" s="124"/>
      <c r="AE163" s="124"/>
      <c r="AF163" s="124"/>
      <c r="AG163" s="124"/>
      <c r="AH163" s="124"/>
      <c r="AI163" s="124"/>
      <c r="AJ163" s="124"/>
      <c r="AK163" s="124"/>
      <c r="AL163" s="124"/>
    </row>
    <row r="164" spans="2:38" ht="30" customHeight="1" x14ac:dyDescent="0.2">
      <c r="B164" s="147"/>
      <c r="C164" s="168" t="s">
        <v>63</v>
      </c>
      <c r="D164" s="173"/>
      <c r="E164" s="173"/>
      <c r="F164" s="173"/>
      <c r="G164" s="174"/>
      <c r="H164" s="134" t="str">
        <f>IF(B162="","",VLOOKUP(B162,名簿掲載情報!A:M,6))</f>
        <v>有限会社エス・エー・エンジニアリング一級建築設計事務所</v>
      </c>
      <c r="I164" s="135"/>
      <c r="J164" s="135"/>
      <c r="K164" s="135"/>
      <c r="L164" s="135"/>
      <c r="M164" s="135"/>
      <c r="N164" s="135"/>
      <c r="O164" s="135"/>
      <c r="P164" s="135"/>
      <c r="Q164" s="135"/>
      <c r="R164" s="135"/>
      <c r="S164" s="135"/>
      <c r="T164" s="136"/>
      <c r="U164" s="147" t="s">
        <v>64</v>
      </c>
      <c r="V164" s="147"/>
      <c r="W164" s="147"/>
      <c r="X164" s="147"/>
      <c r="Y164" s="147"/>
      <c r="Z164" s="175" t="str">
        <f>IF(B162="","",VLOOKUP(B162,名簿掲載情報!A:M,12))</f>
        <v>大臣登録　
第　126452　号</v>
      </c>
      <c r="AA164" s="176"/>
      <c r="AB164" s="176"/>
      <c r="AC164" s="176"/>
      <c r="AD164" s="176"/>
      <c r="AE164" s="176"/>
      <c r="AF164" s="176"/>
      <c r="AG164" s="176"/>
      <c r="AH164" s="176"/>
      <c r="AI164" s="176"/>
      <c r="AJ164" s="176"/>
      <c r="AK164" s="176"/>
      <c r="AL164" s="177"/>
    </row>
    <row r="165" spans="2:38" ht="30" customHeight="1" x14ac:dyDescent="0.2">
      <c r="B165" s="147"/>
      <c r="C165" s="168" t="s">
        <v>65</v>
      </c>
      <c r="D165" s="140"/>
      <c r="E165" s="140"/>
      <c r="F165" s="140"/>
      <c r="G165" s="169"/>
      <c r="H165" s="124" t="str">
        <f>IF(B162="","",VLOOKUP(B162,名簿掲載情報!A:M,7))</f>
        <v>福山市金江町藁江470番地</v>
      </c>
      <c r="I165" s="124"/>
      <c r="J165" s="124"/>
      <c r="K165" s="124"/>
      <c r="L165" s="124"/>
      <c r="M165" s="124"/>
      <c r="N165" s="124"/>
      <c r="O165" s="124"/>
      <c r="P165" s="124"/>
      <c r="Q165" s="124"/>
      <c r="R165" s="124"/>
      <c r="S165" s="124"/>
      <c r="T165" s="124"/>
      <c r="U165" s="137" t="s">
        <v>66</v>
      </c>
      <c r="V165" s="137"/>
      <c r="W165" s="137"/>
      <c r="X165" s="137"/>
      <c r="Y165" s="137"/>
      <c r="Z165" s="134" t="str">
        <f>IF(B162="","",VLOOKUP(B162,名簿掲載情報!A:M,13))</f>
        <v>－</v>
      </c>
      <c r="AA165" s="135"/>
      <c r="AB165" s="135"/>
      <c r="AC165" s="135"/>
      <c r="AD165" s="135"/>
      <c r="AE165" s="135"/>
      <c r="AF165" s="135"/>
      <c r="AG165" s="135"/>
      <c r="AH165" s="135"/>
      <c r="AI165" s="135"/>
      <c r="AJ165" s="135"/>
      <c r="AK165" s="135"/>
      <c r="AL165" s="136"/>
    </row>
    <row r="166" spans="2:38" ht="30" customHeight="1" x14ac:dyDescent="0.2">
      <c r="B166" s="147"/>
      <c r="C166" s="168" t="s">
        <v>67</v>
      </c>
      <c r="D166" s="170"/>
      <c r="E166" s="170"/>
      <c r="F166" s="170"/>
      <c r="G166" s="171"/>
      <c r="H166" s="172" t="s">
        <v>464</v>
      </c>
      <c r="I166" s="147"/>
      <c r="J166" s="147"/>
      <c r="K166" s="134" t="str">
        <f>IF(B162="","",CONCATENATE(VLOOKUP(B162,名簿掲載情報!A:M,8),"
",VLOOKUP(B162,名簿掲載情報!A:M,9)))</f>
        <v>（084）935-9801
（084）935-9804</v>
      </c>
      <c r="L166" s="135"/>
      <c r="M166" s="135"/>
      <c r="N166" s="135"/>
      <c r="O166" s="135"/>
      <c r="P166" s="135"/>
      <c r="Q166" s="135"/>
      <c r="R166" s="135"/>
      <c r="S166" s="135"/>
      <c r="T166" s="136"/>
      <c r="U166" s="168" t="s">
        <v>138</v>
      </c>
      <c r="V166" s="140"/>
      <c r="W166" s="140"/>
      <c r="X166" s="175" t="str">
        <f>IF(B162="","",VLOOKUP(B162,名簿掲載情報!A:M,10))</f>
        <v>sa@sa-e.com</v>
      </c>
      <c r="Y166" s="176"/>
      <c r="Z166" s="176"/>
      <c r="AA166" s="176"/>
      <c r="AB166" s="176"/>
      <c r="AC166" s="176"/>
      <c r="AD166" s="176"/>
      <c r="AE166" s="176"/>
      <c r="AF166" s="176"/>
      <c r="AG166" s="176"/>
      <c r="AH166" s="176"/>
      <c r="AI166" s="176"/>
      <c r="AJ166" s="176"/>
      <c r="AK166" s="176"/>
      <c r="AL166" s="177"/>
    </row>
    <row r="167" spans="2:38" ht="30" customHeight="1" x14ac:dyDescent="0.2">
      <c r="B167" s="147">
        <f>B162+1</f>
        <v>34</v>
      </c>
      <c r="C167" s="168" t="s">
        <v>519</v>
      </c>
      <c r="D167" s="140"/>
      <c r="E167" s="140"/>
      <c r="F167" s="140"/>
      <c r="G167" s="169"/>
      <c r="H167" s="13" t="s">
        <v>136</v>
      </c>
      <c r="I167" s="140" t="str">
        <f>IF(B167="","",VLOOKUP(B167,名簿掲載情報!A:M,4))</f>
        <v>23－119</v>
      </c>
      <c r="J167" s="140"/>
      <c r="K167" s="140"/>
      <c r="L167" s="140"/>
      <c r="M167" s="13" t="s">
        <v>137</v>
      </c>
      <c r="N167" s="13"/>
      <c r="O167" s="13"/>
      <c r="P167" s="13"/>
      <c r="Q167" s="14"/>
      <c r="R167" s="13"/>
      <c r="S167" s="13"/>
      <c r="T167" s="15"/>
      <c r="U167" s="16"/>
      <c r="V167" s="16"/>
      <c r="X167" s="16"/>
      <c r="Y167" s="16"/>
      <c r="Z167" s="16"/>
      <c r="AA167" s="16"/>
      <c r="AB167" s="16"/>
      <c r="AC167" s="16"/>
      <c r="AD167" s="16"/>
      <c r="AE167" s="16"/>
      <c r="AF167" s="16"/>
      <c r="AG167" s="16"/>
      <c r="AH167" s="16"/>
      <c r="AI167" s="16"/>
      <c r="AJ167" s="16"/>
      <c r="AK167" s="16"/>
      <c r="AL167" s="16"/>
    </row>
    <row r="168" spans="2:38" ht="30" customHeight="1" x14ac:dyDescent="0.2">
      <c r="B168" s="147"/>
      <c r="C168" s="168" t="s">
        <v>61</v>
      </c>
      <c r="D168" s="140"/>
      <c r="E168" s="140"/>
      <c r="F168" s="140"/>
      <c r="G168" s="169"/>
      <c r="H168" s="124" t="str">
        <f>IF(B167="","",VLOOKUP(B167,名簿掲載情報!A:M,5))</f>
        <v>佐藤　雅信</v>
      </c>
      <c r="I168" s="124"/>
      <c r="J168" s="124"/>
      <c r="K168" s="124"/>
      <c r="L168" s="124"/>
      <c r="M168" s="124"/>
      <c r="N168" s="124"/>
      <c r="O168" s="124"/>
      <c r="P168" s="124"/>
      <c r="Q168" s="124"/>
      <c r="R168" s="124"/>
      <c r="S168" s="124"/>
      <c r="T168" s="124"/>
      <c r="U168" s="147" t="s">
        <v>62</v>
      </c>
      <c r="V168" s="147"/>
      <c r="W168" s="147"/>
      <c r="X168" s="147"/>
      <c r="Y168" s="147"/>
      <c r="Z168" s="124" t="str">
        <f>IF(B167="","",VLOOKUP(B167,名簿掲載情報!A:M,11))</f>
        <v>2級建築士</v>
      </c>
      <c r="AA168" s="124"/>
      <c r="AB168" s="124"/>
      <c r="AC168" s="124"/>
      <c r="AD168" s="124"/>
      <c r="AE168" s="124"/>
      <c r="AF168" s="124"/>
      <c r="AG168" s="124"/>
      <c r="AH168" s="124"/>
      <c r="AI168" s="124"/>
      <c r="AJ168" s="124"/>
      <c r="AK168" s="124"/>
      <c r="AL168" s="124"/>
    </row>
    <row r="169" spans="2:38" ht="30" customHeight="1" x14ac:dyDescent="0.2">
      <c r="B169" s="147"/>
      <c r="C169" s="168" t="s">
        <v>63</v>
      </c>
      <c r="D169" s="173"/>
      <c r="E169" s="173"/>
      <c r="F169" s="173"/>
      <c r="G169" s="174"/>
      <c r="H169" s="134" t="str">
        <f>IF(B167="","",VLOOKUP(B167,名簿掲載情報!A:M,6))</f>
        <v>株式会社シンコーハウス二級建築士事務所</v>
      </c>
      <c r="I169" s="135"/>
      <c r="J169" s="135"/>
      <c r="K169" s="135"/>
      <c r="L169" s="135"/>
      <c r="M169" s="135"/>
      <c r="N169" s="135"/>
      <c r="O169" s="135"/>
      <c r="P169" s="135"/>
      <c r="Q169" s="135"/>
      <c r="R169" s="135"/>
      <c r="S169" s="135"/>
      <c r="T169" s="136"/>
      <c r="U169" s="147" t="s">
        <v>64</v>
      </c>
      <c r="V169" s="147"/>
      <c r="W169" s="147"/>
      <c r="X169" s="147"/>
      <c r="Y169" s="147"/>
      <c r="Z169" s="175" t="str">
        <f>IF(B167="","",VLOOKUP(B167,名簿掲載情報!A:M,12))</f>
        <v>広島県知事登録　
第　17527　号</v>
      </c>
      <c r="AA169" s="176"/>
      <c r="AB169" s="176"/>
      <c r="AC169" s="176"/>
      <c r="AD169" s="176"/>
      <c r="AE169" s="176"/>
      <c r="AF169" s="176"/>
      <c r="AG169" s="176"/>
      <c r="AH169" s="176"/>
      <c r="AI169" s="176"/>
      <c r="AJ169" s="176"/>
      <c r="AK169" s="176"/>
      <c r="AL169" s="177"/>
    </row>
    <row r="170" spans="2:38" ht="30" customHeight="1" x14ac:dyDescent="0.2">
      <c r="B170" s="147"/>
      <c r="C170" s="168" t="s">
        <v>65</v>
      </c>
      <c r="D170" s="140"/>
      <c r="E170" s="140"/>
      <c r="F170" s="140"/>
      <c r="G170" s="169"/>
      <c r="H170" s="124" t="str">
        <f>IF(B167="","",VLOOKUP(B167,名簿掲載情報!A:M,7))</f>
        <v>福山市西町一丁目6-23</v>
      </c>
      <c r="I170" s="124"/>
      <c r="J170" s="124"/>
      <c r="K170" s="124"/>
      <c r="L170" s="124"/>
      <c r="M170" s="124"/>
      <c r="N170" s="124"/>
      <c r="O170" s="124"/>
      <c r="P170" s="124"/>
      <c r="Q170" s="124"/>
      <c r="R170" s="124"/>
      <c r="S170" s="124"/>
      <c r="T170" s="124"/>
      <c r="U170" s="137" t="s">
        <v>66</v>
      </c>
      <c r="V170" s="137"/>
      <c r="W170" s="137"/>
      <c r="X170" s="137"/>
      <c r="Y170" s="137"/>
      <c r="Z170" s="134" t="str">
        <f>IF(B167="","",VLOOKUP(B167,名簿掲載情報!A:M,13))</f>
        <v>－</v>
      </c>
      <c r="AA170" s="135"/>
      <c r="AB170" s="135"/>
      <c r="AC170" s="135"/>
      <c r="AD170" s="135"/>
      <c r="AE170" s="135"/>
      <c r="AF170" s="135"/>
      <c r="AG170" s="135"/>
      <c r="AH170" s="135"/>
      <c r="AI170" s="135"/>
      <c r="AJ170" s="135"/>
      <c r="AK170" s="135"/>
      <c r="AL170" s="136"/>
    </row>
    <row r="171" spans="2:38" ht="30" customHeight="1" x14ac:dyDescent="0.2">
      <c r="B171" s="147"/>
      <c r="C171" s="168" t="s">
        <v>67</v>
      </c>
      <c r="D171" s="170"/>
      <c r="E171" s="170"/>
      <c r="F171" s="170"/>
      <c r="G171" s="171"/>
      <c r="H171" s="172" t="s">
        <v>464</v>
      </c>
      <c r="I171" s="147"/>
      <c r="J171" s="147"/>
      <c r="K171" s="134" t="str">
        <f>IF(B167="","",CONCATENATE(VLOOKUP(B167,名簿掲載情報!A:M,8),"
",VLOOKUP(B167,名簿掲載情報!A:M,9)))</f>
        <v>（084）917-5662
（084）917-5662</v>
      </c>
      <c r="L171" s="135"/>
      <c r="M171" s="135"/>
      <c r="N171" s="135"/>
      <c r="O171" s="135"/>
      <c r="P171" s="135"/>
      <c r="Q171" s="135"/>
      <c r="R171" s="135"/>
      <c r="S171" s="135"/>
      <c r="T171" s="136"/>
      <c r="U171" s="168" t="s">
        <v>138</v>
      </c>
      <c r="V171" s="140"/>
      <c r="W171" s="140"/>
      <c r="X171" s="175" t="str">
        <f>IF(B167="","",VLOOKUP(B167,名簿掲載情報!A:M,10))</f>
        <v>sato@shinko-house.com</v>
      </c>
      <c r="Y171" s="176"/>
      <c r="Z171" s="176"/>
      <c r="AA171" s="176"/>
      <c r="AB171" s="176"/>
      <c r="AC171" s="176"/>
      <c r="AD171" s="176"/>
      <c r="AE171" s="176"/>
      <c r="AF171" s="176"/>
      <c r="AG171" s="176"/>
      <c r="AH171" s="176"/>
      <c r="AI171" s="176"/>
      <c r="AJ171" s="176"/>
      <c r="AK171" s="176"/>
      <c r="AL171" s="177"/>
    </row>
    <row r="172" spans="2:38" ht="30" customHeight="1" x14ac:dyDescent="0.2">
      <c r="B172" s="147">
        <f>B167+1</f>
        <v>35</v>
      </c>
      <c r="C172" s="168" t="s">
        <v>519</v>
      </c>
      <c r="D172" s="140"/>
      <c r="E172" s="140"/>
      <c r="F172" s="140"/>
      <c r="G172" s="169"/>
      <c r="H172" s="13" t="s">
        <v>136</v>
      </c>
      <c r="I172" s="140" t="str">
        <f>IF(B172="","",VLOOKUP(B172,名簿掲載情報!A:M,4))</f>
        <v>23－120</v>
      </c>
      <c r="J172" s="140"/>
      <c r="K172" s="140"/>
      <c r="L172" s="140"/>
      <c r="M172" s="13" t="s">
        <v>137</v>
      </c>
      <c r="N172" s="13"/>
      <c r="O172" s="13"/>
      <c r="P172" s="13"/>
      <c r="Q172" s="14"/>
      <c r="R172" s="13"/>
      <c r="S172" s="13"/>
      <c r="T172" s="15"/>
      <c r="U172" s="16"/>
      <c r="V172" s="16"/>
      <c r="X172" s="16"/>
      <c r="Y172" s="16"/>
      <c r="Z172" s="16"/>
      <c r="AA172" s="16"/>
      <c r="AB172" s="16"/>
      <c r="AC172" s="16"/>
      <c r="AD172" s="16"/>
      <c r="AE172" s="16"/>
      <c r="AF172" s="16"/>
      <c r="AG172" s="16"/>
      <c r="AH172" s="16"/>
      <c r="AI172" s="16"/>
      <c r="AJ172" s="16"/>
      <c r="AK172" s="16"/>
      <c r="AL172" s="16"/>
    </row>
    <row r="173" spans="2:38" ht="30" customHeight="1" x14ac:dyDescent="0.2">
      <c r="B173" s="147"/>
      <c r="C173" s="168" t="s">
        <v>61</v>
      </c>
      <c r="D173" s="140"/>
      <c r="E173" s="140"/>
      <c r="F173" s="140"/>
      <c r="G173" s="169"/>
      <c r="H173" s="124" t="str">
        <f>IF(B172="","",VLOOKUP(B172,名簿掲載情報!A:M,5))</f>
        <v>堀越　隆広</v>
      </c>
      <c r="I173" s="124"/>
      <c r="J173" s="124"/>
      <c r="K173" s="124"/>
      <c r="L173" s="124"/>
      <c r="M173" s="124"/>
      <c r="N173" s="124"/>
      <c r="O173" s="124"/>
      <c r="P173" s="124"/>
      <c r="Q173" s="124"/>
      <c r="R173" s="124"/>
      <c r="S173" s="124"/>
      <c r="T173" s="124"/>
      <c r="U173" s="147" t="s">
        <v>62</v>
      </c>
      <c r="V173" s="147"/>
      <c r="W173" s="147"/>
      <c r="X173" s="147"/>
      <c r="Y173" s="147"/>
      <c r="Z173" s="124" t="str">
        <f>IF(B172="","",VLOOKUP(B172,名簿掲載情報!A:M,11))</f>
        <v>1級建築士</v>
      </c>
      <c r="AA173" s="124"/>
      <c r="AB173" s="124"/>
      <c r="AC173" s="124"/>
      <c r="AD173" s="124"/>
      <c r="AE173" s="124"/>
      <c r="AF173" s="124"/>
      <c r="AG173" s="124"/>
      <c r="AH173" s="124"/>
      <c r="AI173" s="124"/>
      <c r="AJ173" s="124"/>
      <c r="AK173" s="124"/>
      <c r="AL173" s="124"/>
    </row>
    <row r="174" spans="2:38" ht="30" customHeight="1" x14ac:dyDescent="0.2">
      <c r="B174" s="147"/>
      <c r="C174" s="168" t="s">
        <v>63</v>
      </c>
      <c r="D174" s="173"/>
      <c r="E174" s="173"/>
      <c r="F174" s="173"/>
      <c r="G174" s="174"/>
      <c r="H174" s="134" t="str">
        <f>IF(B172="","",VLOOKUP(B172,名簿掲載情報!A:M,6))</f>
        <v>有限会社堀越建設一級建築士事務所</v>
      </c>
      <c r="I174" s="135"/>
      <c r="J174" s="135"/>
      <c r="K174" s="135"/>
      <c r="L174" s="135"/>
      <c r="M174" s="135"/>
      <c r="N174" s="135"/>
      <c r="O174" s="135"/>
      <c r="P174" s="135"/>
      <c r="Q174" s="135"/>
      <c r="R174" s="135"/>
      <c r="S174" s="135"/>
      <c r="T174" s="136"/>
      <c r="U174" s="147" t="s">
        <v>64</v>
      </c>
      <c r="V174" s="147"/>
      <c r="W174" s="147"/>
      <c r="X174" s="147"/>
      <c r="Y174" s="147"/>
      <c r="Z174" s="175" t="str">
        <f>IF(B172="","",VLOOKUP(B172,名簿掲載情報!A:M,12))</f>
        <v>大臣登録　
第　170211　号</v>
      </c>
      <c r="AA174" s="176"/>
      <c r="AB174" s="176"/>
      <c r="AC174" s="176"/>
      <c r="AD174" s="176"/>
      <c r="AE174" s="176"/>
      <c r="AF174" s="176"/>
      <c r="AG174" s="176"/>
      <c r="AH174" s="176"/>
      <c r="AI174" s="176"/>
      <c r="AJ174" s="176"/>
      <c r="AK174" s="176"/>
      <c r="AL174" s="177"/>
    </row>
    <row r="175" spans="2:38" ht="30" customHeight="1" x14ac:dyDescent="0.2">
      <c r="B175" s="147"/>
      <c r="C175" s="168" t="s">
        <v>65</v>
      </c>
      <c r="D175" s="140"/>
      <c r="E175" s="140"/>
      <c r="F175" s="140"/>
      <c r="G175" s="169"/>
      <c r="H175" s="124" t="str">
        <f>IF(B172="","",VLOOKUP(B172,名簿掲載情報!A:M,7))</f>
        <v>福山市神辺町道上30-10</v>
      </c>
      <c r="I175" s="124"/>
      <c r="J175" s="124"/>
      <c r="K175" s="124"/>
      <c r="L175" s="124"/>
      <c r="M175" s="124"/>
      <c r="N175" s="124"/>
      <c r="O175" s="124"/>
      <c r="P175" s="124"/>
      <c r="Q175" s="124"/>
      <c r="R175" s="124"/>
      <c r="S175" s="124"/>
      <c r="T175" s="124"/>
      <c r="U175" s="137" t="s">
        <v>66</v>
      </c>
      <c r="V175" s="137"/>
      <c r="W175" s="137"/>
      <c r="X175" s="137"/>
      <c r="Y175" s="137"/>
      <c r="Z175" s="134" t="str">
        <f>IF(B172="","",VLOOKUP(B172,名簿掲載情報!A:M,13))</f>
        <v>公益社団法人広島県建築士会</v>
      </c>
      <c r="AA175" s="135"/>
      <c r="AB175" s="135"/>
      <c r="AC175" s="135"/>
      <c r="AD175" s="135"/>
      <c r="AE175" s="135"/>
      <c r="AF175" s="135"/>
      <c r="AG175" s="135"/>
      <c r="AH175" s="135"/>
      <c r="AI175" s="135"/>
      <c r="AJ175" s="135"/>
      <c r="AK175" s="135"/>
      <c r="AL175" s="136"/>
    </row>
    <row r="176" spans="2:38" ht="30" customHeight="1" x14ac:dyDescent="0.2">
      <c r="B176" s="147"/>
      <c r="C176" s="168" t="s">
        <v>67</v>
      </c>
      <c r="D176" s="170"/>
      <c r="E176" s="170"/>
      <c r="F176" s="170"/>
      <c r="G176" s="171"/>
      <c r="H176" s="172" t="s">
        <v>464</v>
      </c>
      <c r="I176" s="147"/>
      <c r="J176" s="147"/>
      <c r="K176" s="134" t="str">
        <f>IF(B172="","",CONCATENATE(VLOOKUP(B172,名簿掲載情報!A:M,8),"
",VLOOKUP(B172,名簿掲載情報!A:M,9)))</f>
        <v>（084）962-5123
（084）962-5124</v>
      </c>
      <c r="L176" s="135"/>
      <c r="M176" s="135"/>
      <c r="N176" s="135"/>
      <c r="O176" s="135"/>
      <c r="P176" s="135"/>
      <c r="Q176" s="135"/>
      <c r="R176" s="135"/>
      <c r="S176" s="135"/>
      <c r="T176" s="136"/>
      <c r="U176" s="168" t="s">
        <v>138</v>
      </c>
      <c r="V176" s="140"/>
      <c r="W176" s="140"/>
      <c r="X176" s="175" t="str">
        <f>IF(B172="","",VLOOKUP(B172,名簿掲載情報!A:M,10))</f>
        <v>horikoshi@fkym.enjoy.ne.jp</v>
      </c>
      <c r="Y176" s="176"/>
      <c r="Z176" s="176"/>
      <c r="AA176" s="176"/>
      <c r="AB176" s="176"/>
      <c r="AC176" s="176"/>
      <c r="AD176" s="176"/>
      <c r="AE176" s="176"/>
      <c r="AF176" s="176"/>
      <c r="AG176" s="176"/>
      <c r="AH176" s="176"/>
      <c r="AI176" s="176"/>
      <c r="AJ176" s="176"/>
      <c r="AK176" s="176"/>
      <c r="AL176" s="177"/>
    </row>
    <row r="177" spans="2:38" ht="30" customHeight="1" x14ac:dyDescent="0.2">
      <c r="B177" s="147">
        <f>B172+1</f>
        <v>36</v>
      </c>
      <c r="C177" s="168" t="s">
        <v>519</v>
      </c>
      <c r="D177" s="140"/>
      <c r="E177" s="140"/>
      <c r="F177" s="140"/>
      <c r="G177" s="169"/>
      <c r="H177" s="13" t="s">
        <v>136</v>
      </c>
      <c r="I177" s="140" t="str">
        <f>IF(B177="","",VLOOKUP(B177,名簿掲載情報!A:M,4))</f>
        <v>23－129</v>
      </c>
      <c r="J177" s="140"/>
      <c r="K177" s="140"/>
      <c r="L177" s="140"/>
      <c r="M177" s="13" t="s">
        <v>137</v>
      </c>
      <c r="N177" s="13"/>
      <c r="O177" s="13"/>
      <c r="P177" s="13"/>
      <c r="Q177" s="14"/>
      <c r="R177" s="13"/>
      <c r="S177" s="13"/>
      <c r="T177" s="15"/>
      <c r="U177" s="16"/>
      <c r="V177" s="16"/>
      <c r="X177" s="16"/>
      <c r="Y177" s="16"/>
      <c r="Z177" s="16"/>
      <c r="AA177" s="16"/>
      <c r="AB177" s="16"/>
      <c r="AC177" s="16"/>
      <c r="AD177" s="16"/>
      <c r="AE177" s="16"/>
      <c r="AF177" s="16"/>
      <c r="AG177" s="16"/>
      <c r="AH177" s="16"/>
      <c r="AI177" s="16"/>
      <c r="AJ177" s="16"/>
      <c r="AK177" s="16"/>
      <c r="AL177" s="16"/>
    </row>
    <row r="178" spans="2:38" ht="30" customHeight="1" x14ac:dyDescent="0.2">
      <c r="B178" s="147"/>
      <c r="C178" s="168" t="s">
        <v>61</v>
      </c>
      <c r="D178" s="140"/>
      <c r="E178" s="140"/>
      <c r="F178" s="140"/>
      <c r="G178" s="169"/>
      <c r="H178" s="124" t="str">
        <f>IF(B177="","",VLOOKUP(B177,名簿掲載情報!A:M,5))</f>
        <v>高岡　秀頼</v>
      </c>
      <c r="I178" s="124"/>
      <c r="J178" s="124"/>
      <c r="K178" s="124"/>
      <c r="L178" s="124"/>
      <c r="M178" s="124"/>
      <c r="N178" s="124"/>
      <c r="O178" s="124"/>
      <c r="P178" s="124"/>
      <c r="Q178" s="124"/>
      <c r="R178" s="124"/>
      <c r="S178" s="124"/>
      <c r="T178" s="124"/>
      <c r="U178" s="147" t="s">
        <v>62</v>
      </c>
      <c r="V178" s="147"/>
      <c r="W178" s="147"/>
      <c r="X178" s="147"/>
      <c r="Y178" s="147"/>
      <c r="Z178" s="124" t="str">
        <f>IF(B177="","",VLOOKUP(B177,名簿掲載情報!A:M,11))</f>
        <v>1級建築士</v>
      </c>
      <c r="AA178" s="124"/>
      <c r="AB178" s="124"/>
      <c r="AC178" s="124"/>
      <c r="AD178" s="124"/>
      <c r="AE178" s="124"/>
      <c r="AF178" s="124"/>
      <c r="AG178" s="124"/>
      <c r="AH178" s="124"/>
      <c r="AI178" s="124"/>
      <c r="AJ178" s="124"/>
      <c r="AK178" s="124"/>
      <c r="AL178" s="124"/>
    </row>
    <row r="179" spans="2:38" ht="30" customHeight="1" x14ac:dyDescent="0.2">
      <c r="B179" s="147"/>
      <c r="C179" s="168" t="s">
        <v>63</v>
      </c>
      <c r="D179" s="173"/>
      <c r="E179" s="173"/>
      <c r="F179" s="173"/>
      <c r="G179" s="174"/>
      <c r="H179" s="134" t="str">
        <f>IF(B177="","",VLOOKUP(B177,名簿掲載情報!A:M,6))</f>
        <v>株式会社道下工務店一級建築士事務所</v>
      </c>
      <c r="I179" s="135"/>
      <c r="J179" s="135"/>
      <c r="K179" s="135"/>
      <c r="L179" s="135"/>
      <c r="M179" s="135"/>
      <c r="N179" s="135"/>
      <c r="O179" s="135"/>
      <c r="P179" s="135"/>
      <c r="Q179" s="135"/>
      <c r="R179" s="135"/>
      <c r="S179" s="135"/>
      <c r="T179" s="136"/>
      <c r="U179" s="147" t="s">
        <v>64</v>
      </c>
      <c r="V179" s="147"/>
      <c r="W179" s="147"/>
      <c r="X179" s="147"/>
      <c r="Y179" s="147"/>
      <c r="Z179" s="175" t="str">
        <f>IF(B177="","",VLOOKUP(B177,名簿掲載情報!A:M,12))</f>
        <v>大臣登録　
第　313594　号</v>
      </c>
      <c r="AA179" s="176"/>
      <c r="AB179" s="176"/>
      <c r="AC179" s="176"/>
      <c r="AD179" s="176"/>
      <c r="AE179" s="176"/>
      <c r="AF179" s="176"/>
      <c r="AG179" s="176"/>
      <c r="AH179" s="176"/>
      <c r="AI179" s="176"/>
      <c r="AJ179" s="176"/>
      <c r="AK179" s="176"/>
      <c r="AL179" s="177"/>
    </row>
    <row r="180" spans="2:38" ht="30" customHeight="1" x14ac:dyDescent="0.2">
      <c r="B180" s="147"/>
      <c r="C180" s="168" t="s">
        <v>65</v>
      </c>
      <c r="D180" s="140"/>
      <c r="E180" s="140"/>
      <c r="F180" s="140"/>
      <c r="G180" s="169"/>
      <c r="H180" s="124" t="str">
        <f>IF(B177="","",VLOOKUP(B177,名簿掲載情報!A:M,7))</f>
        <v>府中市鵜飼町741-3</v>
      </c>
      <c r="I180" s="124"/>
      <c r="J180" s="124"/>
      <c r="K180" s="124"/>
      <c r="L180" s="124"/>
      <c r="M180" s="124"/>
      <c r="N180" s="124"/>
      <c r="O180" s="124"/>
      <c r="P180" s="124"/>
      <c r="Q180" s="124"/>
      <c r="R180" s="124"/>
      <c r="S180" s="124"/>
      <c r="T180" s="124"/>
      <c r="U180" s="137" t="s">
        <v>66</v>
      </c>
      <c r="V180" s="137"/>
      <c r="W180" s="137"/>
      <c r="X180" s="137"/>
      <c r="Y180" s="137"/>
      <c r="Z180" s="134" t="str">
        <f>IF(B177="","",VLOOKUP(B177,名簿掲載情報!A:M,13))</f>
        <v>－</v>
      </c>
      <c r="AA180" s="135"/>
      <c r="AB180" s="135"/>
      <c r="AC180" s="135"/>
      <c r="AD180" s="135"/>
      <c r="AE180" s="135"/>
      <c r="AF180" s="135"/>
      <c r="AG180" s="135"/>
      <c r="AH180" s="135"/>
      <c r="AI180" s="135"/>
      <c r="AJ180" s="135"/>
      <c r="AK180" s="135"/>
      <c r="AL180" s="136"/>
    </row>
    <row r="181" spans="2:38" ht="30" customHeight="1" x14ac:dyDescent="0.2">
      <c r="B181" s="147"/>
      <c r="C181" s="168" t="s">
        <v>67</v>
      </c>
      <c r="D181" s="170"/>
      <c r="E181" s="170"/>
      <c r="F181" s="170"/>
      <c r="G181" s="171"/>
      <c r="H181" s="172" t="s">
        <v>464</v>
      </c>
      <c r="I181" s="147"/>
      <c r="J181" s="147"/>
      <c r="K181" s="134" t="str">
        <f>IF(B177="","",CONCATENATE(VLOOKUP(B177,名簿掲載情報!A:M,8),"
",VLOOKUP(B177,名簿掲載情報!A:M,9)))</f>
        <v>（0847）45-4430
（0847）45-4431</v>
      </c>
      <c r="L181" s="135"/>
      <c r="M181" s="135"/>
      <c r="N181" s="135"/>
      <c r="O181" s="135"/>
      <c r="P181" s="135"/>
      <c r="Q181" s="135"/>
      <c r="R181" s="135"/>
      <c r="S181" s="135"/>
      <c r="T181" s="136"/>
      <c r="U181" s="168" t="s">
        <v>138</v>
      </c>
      <c r="V181" s="140"/>
      <c r="W181" s="140"/>
      <c r="X181" s="175" t="str">
        <f>IF(B177="","",VLOOKUP(B177,名簿掲載情報!A:M,10))</f>
        <v>takaoka@michishita1956.co.jp</v>
      </c>
      <c r="Y181" s="176"/>
      <c r="Z181" s="176"/>
      <c r="AA181" s="176"/>
      <c r="AB181" s="176"/>
      <c r="AC181" s="176"/>
      <c r="AD181" s="176"/>
      <c r="AE181" s="176"/>
      <c r="AF181" s="176"/>
      <c r="AG181" s="176"/>
      <c r="AH181" s="176"/>
      <c r="AI181" s="176"/>
      <c r="AJ181" s="176"/>
      <c r="AK181" s="176"/>
      <c r="AL181" s="177"/>
    </row>
    <row r="182" spans="2:38" ht="30" customHeight="1" x14ac:dyDescent="0.2">
      <c r="B182" s="147">
        <f>B177+1</f>
        <v>37</v>
      </c>
      <c r="C182" s="168" t="s">
        <v>519</v>
      </c>
      <c r="D182" s="140"/>
      <c r="E182" s="140"/>
      <c r="F182" s="140"/>
      <c r="G182" s="169"/>
      <c r="H182" s="13" t="s">
        <v>136</v>
      </c>
      <c r="I182" s="140" t="str">
        <f>IF(B182="","",VLOOKUP(B182,名簿掲載情報!A:M,4))</f>
        <v>23－130</v>
      </c>
      <c r="J182" s="140"/>
      <c r="K182" s="140"/>
      <c r="L182" s="140"/>
      <c r="M182" s="13" t="s">
        <v>137</v>
      </c>
      <c r="N182" s="13"/>
      <c r="O182" s="13"/>
      <c r="P182" s="13"/>
      <c r="Q182" s="14"/>
      <c r="R182" s="13"/>
      <c r="S182" s="13"/>
      <c r="T182" s="15"/>
      <c r="U182" s="16"/>
      <c r="V182" s="16"/>
      <c r="X182" s="16"/>
      <c r="Y182" s="16"/>
      <c r="Z182" s="16"/>
      <c r="AA182" s="16"/>
      <c r="AB182" s="16"/>
      <c r="AC182" s="16"/>
      <c r="AD182" s="16"/>
      <c r="AE182" s="16"/>
      <c r="AF182" s="16"/>
      <c r="AG182" s="16"/>
      <c r="AH182" s="16"/>
      <c r="AI182" s="16"/>
      <c r="AJ182" s="16"/>
      <c r="AK182" s="16"/>
      <c r="AL182" s="16"/>
    </row>
    <row r="183" spans="2:38" ht="30" customHeight="1" x14ac:dyDescent="0.2">
      <c r="B183" s="147"/>
      <c r="C183" s="168" t="s">
        <v>61</v>
      </c>
      <c r="D183" s="140"/>
      <c r="E183" s="140"/>
      <c r="F183" s="140"/>
      <c r="G183" s="169"/>
      <c r="H183" s="124" t="str">
        <f>IF(B182="","",VLOOKUP(B182,名簿掲載情報!A:M,5))</f>
        <v>保道　昌征</v>
      </c>
      <c r="I183" s="124"/>
      <c r="J183" s="124"/>
      <c r="K183" s="124"/>
      <c r="L183" s="124"/>
      <c r="M183" s="124"/>
      <c r="N183" s="124"/>
      <c r="O183" s="124"/>
      <c r="P183" s="124"/>
      <c r="Q183" s="124"/>
      <c r="R183" s="124"/>
      <c r="S183" s="124"/>
      <c r="T183" s="124"/>
      <c r="U183" s="147" t="s">
        <v>62</v>
      </c>
      <c r="V183" s="147"/>
      <c r="W183" s="147"/>
      <c r="X183" s="147"/>
      <c r="Y183" s="147"/>
      <c r="Z183" s="124" t="str">
        <f>IF(B182="","",VLOOKUP(B182,名簿掲載情報!A:M,11))</f>
        <v>1級建築士</v>
      </c>
      <c r="AA183" s="124"/>
      <c r="AB183" s="124"/>
      <c r="AC183" s="124"/>
      <c r="AD183" s="124"/>
      <c r="AE183" s="124"/>
      <c r="AF183" s="124"/>
      <c r="AG183" s="124"/>
      <c r="AH183" s="124"/>
      <c r="AI183" s="124"/>
      <c r="AJ183" s="124"/>
      <c r="AK183" s="124"/>
      <c r="AL183" s="124"/>
    </row>
    <row r="184" spans="2:38" ht="30" customHeight="1" x14ac:dyDescent="0.2">
      <c r="B184" s="147"/>
      <c r="C184" s="168" t="s">
        <v>63</v>
      </c>
      <c r="D184" s="173"/>
      <c r="E184" s="173"/>
      <c r="F184" s="173"/>
      <c r="G184" s="174"/>
      <c r="H184" s="134" t="str">
        <f>IF(B182="","",VLOOKUP(B182,名簿掲載情報!A:M,6))</f>
        <v>保道建設株式会社一級建築士事務所</v>
      </c>
      <c r="I184" s="135"/>
      <c r="J184" s="135"/>
      <c r="K184" s="135"/>
      <c r="L184" s="135"/>
      <c r="M184" s="135"/>
      <c r="N184" s="135"/>
      <c r="O184" s="135"/>
      <c r="P184" s="135"/>
      <c r="Q184" s="135"/>
      <c r="R184" s="135"/>
      <c r="S184" s="135"/>
      <c r="T184" s="136"/>
      <c r="U184" s="147" t="s">
        <v>64</v>
      </c>
      <c r="V184" s="147"/>
      <c r="W184" s="147"/>
      <c r="X184" s="147"/>
      <c r="Y184" s="147"/>
      <c r="Z184" s="175" t="str">
        <f>IF(B182="","",VLOOKUP(B182,名簿掲載情報!A:M,12))</f>
        <v>大臣登録　
第　329404　号</v>
      </c>
      <c r="AA184" s="176"/>
      <c r="AB184" s="176"/>
      <c r="AC184" s="176"/>
      <c r="AD184" s="176"/>
      <c r="AE184" s="176"/>
      <c r="AF184" s="176"/>
      <c r="AG184" s="176"/>
      <c r="AH184" s="176"/>
      <c r="AI184" s="176"/>
      <c r="AJ184" s="176"/>
      <c r="AK184" s="176"/>
      <c r="AL184" s="177"/>
    </row>
    <row r="185" spans="2:38" ht="30" customHeight="1" x14ac:dyDescent="0.2">
      <c r="B185" s="147"/>
      <c r="C185" s="168" t="s">
        <v>65</v>
      </c>
      <c r="D185" s="140"/>
      <c r="E185" s="140"/>
      <c r="F185" s="140"/>
      <c r="G185" s="169"/>
      <c r="H185" s="124" t="str">
        <f>IF(B182="","",VLOOKUP(B182,名簿掲載情報!A:M,7))</f>
        <v>三原市宮沖二丁目7番1号</v>
      </c>
      <c r="I185" s="124"/>
      <c r="J185" s="124"/>
      <c r="K185" s="124"/>
      <c r="L185" s="124"/>
      <c r="M185" s="124"/>
      <c r="N185" s="124"/>
      <c r="O185" s="124"/>
      <c r="P185" s="124"/>
      <c r="Q185" s="124"/>
      <c r="R185" s="124"/>
      <c r="S185" s="124"/>
      <c r="T185" s="124"/>
      <c r="U185" s="137" t="s">
        <v>66</v>
      </c>
      <c r="V185" s="137"/>
      <c r="W185" s="137"/>
      <c r="X185" s="137"/>
      <c r="Y185" s="137"/>
      <c r="Z185" s="134" t="str">
        <f>IF(B182="","",VLOOKUP(B182,名簿掲載情報!A:M,13))</f>
        <v>一般社団法人広島県建築士事務所協会</v>
      </c>
      <c r="AA185" s="135"/>
      <c r="AB185" s="135"/>
      <c r="AC185" s="135"/>
      <c r="AD185" s="135"/>
      <c r="AE185" s="135"/>
      <c r="AF185" s="135"/>
      <c r="AG185" s="135"/>
      <c r="AH185" s="135"/>
      <c r="AI185" s="135"/>
      <c r="AJ185" s="135"/>
      <c r="AK185" s="135"/>
      <c r="AL185" s="136"/>
    </row>
    <row r="186" spans="2:38" ht="30" customHeight="1" x14ac:dyDescent="0.2">
      <c r="B186" s="147"/>
      <c r="C186" s="168" t="s">
        <v>67</v>
      </c>
      <c r="D186" s="170"/>
      <c r="E186" s="170"/>
      <c r="F186" s="170"/>
      <c r="G186" s="171"/>
      <c r="H186" s="172" t="s">
        <v>464</v>
      </c>
      <c r="I186" s="147"/>
      <c r="J186" s="147"/>
      <c r="K186" s="134" t="str">
        <f>IF(B182="","",CONCATENATE(VLOOKUP(B182,名簿掲載情報!A:M,8),"
",VLOOKUP(B182,名簿掲載情報!A:M,9)))</f>
        <v>（0848）62-2138
（0848）62-2138</v>
      </c>
      <c r="L186" s="135"/>
      <c r="M186" s="135"/>
      <c r="N186" s="135"/>
      <c r="O186" s="135"/>
      <c r="P186" s="135"/>
      <c r="Q186" s="135"/>
      <c r="R186" s="135"/>
      <c r="S186" s="135"/>
      <c r="T186" s="136"/>
      <c r="U186" s="168" t="s">
        <v>138</v>
      </c>
      <c r="V186" s="140"/>
      <c r="W186" s="140"/>
      <c r="X186" s="175" t="str">
        <f>IF(B182="","",VLOOKUP(B182,名簿掲載情報!A:M,10))</f>
        <v>yk-kabu@yasumichi.co.jp</v>
      </c>
      <c r="Y186" s="176"/>
      <c r="Z186" s="176"/>
      <c r="AA186" s="176"/>
      <c r="AB186" s="176"/>
      <c r="AC186" s="176"/>
      <c r="AD186" s="176"/>
      <c r="AE186" s="176"/>
      <c r="AF186" s="176"/>
      <c r="AG186" s="176"/>
      <c r="AH186" s="176"/>
      <c r="AI186" s="176"/>
      <c r="AJ186" s="176"/>
      <c r="AK186" s="176"/>
      <c r="AL186" s="177"/>
    </row>
    <row r="187" spans="2:38" ht="30" customHeight="1" x14ac:dyDescent="0.2">
      <c r="B187" s="147">
        <f>B182+1</f>
        <v>38</v>
      </c>
      <c r="C187" s="168" t="s">
        <v>519</v>
      </c>
      <c r="D187" s="140"/>
      <c r="E187" s="140"/>
      <c r="F187" s="140"/>
      <c r="G187" s="169"/>
      <c r="H187" s="13" t="s">
        <v>136</v>
      </c>
      <c r="I187" s="140" t="str">
        <f>IF(B187="","",VLOOKUP(B187,名簿掲載情報!A:M,4))</f>
        <v>23－131</v>
      </c>
      <c r="J187" s="140"/>
      <c r="K187" s="140"/>
      <c r="L187" s="140"/>
      <c r="M187" s="13" t="s">
        <v>137</v>
      </c>
      <c r="N187" s="13"/>
      <c r="O187" s="13"/>
      <c r="P187" s="13"/>
      <c r="Q187" s="14"/>
      <c r="R187" s="13"/>
      <c r="S187" s="13"/>
      <c r="T187" s="15"/>
      <c r="U187" s="16"/>
      <c r="V187" s="16"/>
      <c r="X187" s="16"/>
      <c r="Y187" s="16"/>
      <c r="Z187" s="16"/>
      <c r="AA187" s="16"/>
      <c r="AB187" s="16"/>
      <c r="AC187" s="16"/>
      <c r="AD187" s="16"/>
      <c r="AE187" s="16"/>
      <c r="AF187" s="16"/>
      <c r="AG187" s="16"/>
      <c r="AH187" s="16"/>
      <c r="AI187" s="16"/>
      <c r="AJ187" s="16"/>
      <c r="AK187" s="16"/>
      <c r="AL187" s="16"/>
    </row>
    <row r="188" spans="2:38" ht="30" customHeight="1" x14ac:dyDescent="0.2">
      <c r="B188" s="147"/>
      <c r="C188" s="168" t="s">
        <v>61</v>
      </c>
      <c r="D188" s="140"/>
      <c r="E188" s="140"/>
      <c r="F188" s="140"/>
      <c r="G188" s="169"/>
      <c r="H188" s="124" t="str">
        <f>IF(B187="","",VLOOKUP(B187,名簿掲載情報!A:M,5))</f>
        <v>岡本　伸子</v>
      </c>
      <c r="I188" s="124"/>
      <c r="J188" s="124"/>
      <c r="K188" s="124"/>
      <c r="L188" s="124"/>
      <c r="M188" s="124"/>
      <c r="N188" s="124"/>
      <c r="O188" s="124"/>
      <c r="P188" s="124"/>
      <c r="Q188" s="124"/>
      <c r="R188" s="124"/>
      <c r="S188" s="124"/>
      <c r="T188" s="124"/>
      <c r="U188" s="147" t="s">
        <v>62</v>
      </c>
      <c r="V188" s="147"/>
      <c r="W188" s="147"/>
      <c r="X188" s="147"/>
      <c r="Y188" s="147"/>
      <c r="Z188" s="124" t="str">
        <f>IF(B187="","",VLOOKUP(B187,名簿掲載情報!A:M,11))</f>
        <v>2級建築士</v>
      </c>
      <c r="AA188" s="124"/>
      <c r="AB188" s="124"/>
      <c r="AC188" s="124"/>
      <c r="AD188" s="124"/>
      <c r="AE188" s="124"/>
      <c r="AF188" s="124"/>
      <c r="AG188" s="124"/>
      <c r="AH188" s="124"/>
      <c r="AI188" s="124"/>
      <c r="AJ188" s="124"/>
      <c r="AK188" s="124"/>
      <c r="AL188" s="124"/>
    </row>
    <row r="189" spans="2:38" ht="30" customHeight="1" x14ac:dyDescent="0.2">
      <c r="B189" s="147"/>
      <c r="C189" s="168" t="s">
        <v>63</v>
      </c>
      <c r="D189" s="173"/>
      <c r="E189" s="173"/>
      <c r="F189" s="173"/>
      <c r="G189" s="174"/>
      <c r="H189" s="134" t="str">
        <f>IF(B187="","",VLOOKUP(B187,名簿掲載情報!A:M,6))</f>
        <v>株式会社鈴木工務店一級建築士事務所</v>
      </c>
      <c r="I189" s="135"/>
      <c r="J189" s="135"/>
      <c r="K189" s="135"/>
      <c r="L189" s="135"/>
      <c r="M189" s="135"/>
      <c r="N189" s="135"/>
      <c r="O189" s="135"/>
      <c r="P189" s="135"/>
      <c r="Q189" s="135"/>
      <c r="R189" s="135"/>
      <c r="S189" s="135"/>
      <c r="T189" s="136"/>
      <c r="U189" s="147" t="s">
        <v>64</v>
      </c>
      <c r="V189" s="147"/>
      <c r="W189" s="147"/>
      <c r="X189" s="147"/>
      <c r="Y189" s="147"/>
      <c r="Z189" s="175" t="str">
        <f>IF(B187="","",VLOOKUP(B187,名簿掲載情報!A:M,12))</f>
        <v>広島県知事登録　
第　16604　号</v>
      </c>
      <c r="AA189" s="176"/>
      <c r="AB189" s="176"/>
      <c r="AC189" s="176"/>
      <c r="AD189" s="176"/>
      <c r="AE189" s="176"/>
      <c r="AF189" s="176"/>
      <c r="AG189" s="176"/>
      <c r="AH189" s="176"/>
      <c r="AI189" s="176"/>
      <c r="AJ189" s="176"/>
      <c r="AK189" s="176"/>
      <c r="AL189" s="177"/>
    </row>
    <row r="190" spans="2:38" ht="30" customHeight="1" x14ac:dyDescent="0.2">
      <c r="B190" s="147"/>
      <c r="C190" s="168" t="s">
        <v>65</v>
      </c>
      <c r="D190" s="140"/>
      <c r="E190" s="140"/>
      <c r="F190" s="140"/>
      <c r="G190" s="169"/>
      <c r="H190" s="124" t="str">
        <f>IF(B187="","",VLOOKUP(B187,名簿掲載情報!A:M,7))</f>
        <v>福山市丸之内一丁目4番1号</v>
      </c>
      <c r="I190" s="124"/>
      <c r="J190" s="124"/>
      <c r="K190" s="124"/>
      <c r="L190" s="124"/>
      <c r="M190" s="124"/>
      <c r="N190" s="124"/>
      <c r="O190" s="124"/>
      <c r="P190" s="124"/>
      <c r="Q190" s="124"/>
      <c r="R190" s="124"/>
      <c r="S190" s="124"/>
      <c r="T190" s="124"/>
      <c r="U190" s="137" t="s">
        <v>66</v>
      </c>
      <c r="V190" s="137"/>
      <c r="W190" s="137"/>
      <c r="X190" s="137"/>
      <c r="Y190" s="137"/>
      <c r="Z190" s="134" t="str">
        <f>IF(B187="","",VLOOKUP(B187,名簿掲載情報!A:M,13))</f>
        <v>公益社団法人広島県建築士会</v>
      </c>
      <c r="AA190" s="135"/>
      <c r="AB190" s="135"/>
      <c r="AC190" s="135"/>
      <c r="AD190" s="135"/>
      <c r="AE190" s="135"/>
      <c r="AF190" s="135"/>
      <c r="AG190" s="135"/>
      <c r="AH190" s="135"/>
      <c r="AI190" s="135"/>
      <c r="AJ190" s="135"/>
      <c r="AK190" s="135"/>
      <c r="AL190" s="136"/>
    </row>
    <row r="191" spans="2:38" ht="30" customHeight="1" x14ac:dyDescent="0.2">
      <c r="B191" s="147"/>
      <c r="C191" s="168" t="s">
        <v>67</v>
      </c>
      <c r="D191" s="170"/>
      <c r="E191" s="170"/>
      <c r="F191" s="170"/>
      <c r="G191" s="171"/>
      <c r="H191" s="172" t="s">
        <v>464</v>
      </c>
      <c r="I191" s="147"/>
      <c r="J191" s="147"/>
      <c r="K191" s="134" t="str">
        <f>IF(B187="","",CONCATENATE(VLOOKUP(B187,名簿掲載情報!A:M,8),"
",VLOOKUP(B187,名簿掲載情報!A:M,9)))</f>
        <v>（084）922-1011
（084）926-6337</v>
      </c>
      <c r="L191" s="135"/>
      <c r="M191" s="135"/>
      <c r="N191" s="135"/>
      <c r="O191" s="135"/>
      <c r="P191" s="135"/>
      <c r="Q191" s="135"/>
      <c r="R191" s="135"/>
      <c r="S191" s="135"/>
      <c r="T191" s="136"/>
      <c r="U191" s="168" t="s">
        <v>138</v>
      </c>
      <c r="V191" s="140"/>
      <c r="W191" s="140"/>
      <c r="X191" s="175" t="str">
        <f>IF(B187="","",VLOOKUP(B187,名簿掲載情報!A:M,10))</f>
        <v>n-kobayashi@suzuki-komuten.co.jp</v>
      </c>
      <c r="Y191" s="176"/>
      <c r="Z191" s="176"/>
      <c r="AA191" s="176"/>
      <c r="AB191" s="176"/>
      <c r="AC191" s="176"/>
      <c r="AD191" s="176"/>
      <c r="AE191" s="176"/>
      <c r="AF191" s="176"/>
      <c r="AG191" s="176"/>
      <c r="AH191" s="176"/>
      <c r="AI191" s="176"/>
      <c r="AJ191" s="176"/>
      <c r="AK191" s="176"/>
      <c r="AL191" s="177"/>
    </row>
    <row r="192" spans="2:38" ht="30" customHeight="1" x14ac:dyDescent="0.2">
      <c r="B192" s="147">
        <f>B187+1</f>
        <v>39</v>
      </c>
      <c r="C192" s="168" t="s">
        <v>519</v>
      </c>
      <c r="D192" s="140"/>
      <c r="E192" s="140"/>
      <c r="F192" s="140"/>
      <c r="G192" s="169"/>
      <c r="H192" s="13" t="s">
        <v>136</v>
      </c>
      <c r="I192" s="140" t="str">
        <f>IF(B192="","",VLOOKUP(B192,名簿掲載情報!A:M,4))</f>
        <v>23－132</v>
      </c>
      <c r="J192" s="140"/>
      <c r="K192" s="140"/>
      <c r="L192" s="140"/>
      <c r="M192" s="13" t="s">
        <v>137</v>
      </c>
      <c r="N192" s="13"/>
      <c r="O192" s="13"/>
      <c r="P192" s="13"/>
      <c r="Q192" s="14"/>
      <c r="R192" s="13"/>
      <c r="S192" s="13"/>
      <c r="T192" s="15"/>
      <c r="U192" s="16"/>
      <c r="V192" s="16"/>
      <c r="X192" s="16"/>
      <c r="Y192" s="16"/>
      <c r="Z192" s="16"/>
      <c r="AA192" s="16"/>
      <c r="AB192" s="16"/>
      <c r="AC192" s="16"/>
      <c r="AD192" s="16"/>
      <c r="AE192" s="16"/>
      <c r="AF192" s="16"/>
      <c r="AG192" s="16"/>
      <c r="AH192" s="16"/>
      <c r="AI192" s="16"/>
      <c r="AJ192" s="16"/>
      <c r="AK192" s="16"/>
      <c r="AL192" s="16"/>
    </row>
    <row r="193" spans="2:38" ht="30" customHeight="1" x14ac:dyDescent="0.2">
      <c r="B193" s="147"/>
      <c r="C193" s="168" t="s">
        <v>61</v>
      </c>
      <c r="D193" s="140"/>
      <c r="E193" s="140"/>
      <c r="F193" s="140"/>
      <c r="G193" s="169"/>
      <c r="H193" s="124" t="str">
        <f>IF(B192="","",VLOOKUP(B192,名簿掲載情報!A:M,5))</f>
        <v>青木　和夫</v>
      </c>
      <c r="I193" s="124"/>
      <c r="J193" s="124"/>
      <c r="K193" s="124"/>
      <c r="L193" s="124"/>
      <c r="M193" s="124"/>
      <c r="N193" s="124"/>
      <c r="O193" s="124"/>
      <c r="P193" s="124"/>
      <c r="Q193" s="124"/>
      <c r="R193" s="124"/>
      <c r="S193" s="124"/>
      <c r="T193" s="124"/>
      <c r="U193" s="147" t="s">
        <v>62</v>
      </c>
      <c r="V193" s="147"/>
      <c r="W193" s="147"/>
      <c r="X193" s="147"/>
      <c r="Y193" s="147"/>
      <c r="Z193" s="124" t="str">
        <f>IF(B192="","",VLOOKUP(B192,名簿掲載情報!A:M,11))</f>
        <v>木造建築士</v>
      </c>
      <c r="AA193" s="124"/>
      <c r="AB193" s="124"/>
      <c r="AC193" s="124"/>
      <c r="AD193" s="124"/>
      <c r="AE193" s="124"/>
      <c r="AF193" s="124"/>
      <c r="AG193" s="124"/>
      <c r="AH193" s="124"/>
      <c r="AI193" s="124"/>
      <c r="AJ193" s="124"/>
      <c r="AK193" s="124"/>
      <c r="AL193" s="124"/>
    </row>
    <row r="194" spans="2:38" ht="30" customHeight="1" x14ac:dyDescent="0.2">
      <c r="B194" s="147"/>
      <c r="C194" s="168" t="s">
        <v>63</v>
      </c>
      <c r="D194" s="173"/>
      <c r="E194" s="173"/>
      <c r="F194" s="173"/>
      <c r="G194" s="174"/>
      <c r="H194" s="134" t="str">
        <f>IF(B192="","",VLOOKUP(B192,名簿掲載情報!A:M,6))</f>
        <v>デコア二級建築士事務所</v>
      </c>
      <c r="I194" s="135"/>
      <c r="J194" s="135"/>
      <c r="K194" s="135"/>
      <c r="L194" s="135"/>
      <c r="M194" s="135"/>
      <c r="N194" s="135"/>
      <c r="O194" s="135"/>
      <c r="P194" s="135"/>
      <c r="Q194" s="135"/>
      <c r="R194" s="135"/>
      <c r="S194" s="135"/>
      <c r="T194" s="136"/>
      <c r="U194" s="147" t="s">
        <v>64</v>
      </c>
      <c r="V194" s="147"/>
      <c r="W194" s="147"/>
      <c r="X194" s="147"/>
      <c r="Y194" s="147"/>
      <c r="Z194" s="175" t="str">
        <f>IF(B192="","",VLOOKUP(B192,名簿掲載情報!A:M,12))</f>
        <v>広島県知事登録　
第　100　号</v>
      </c>
      <c r="AA194" s="176"/>
      <c r="AB194" s="176"/>
      <c r="AC194" s="176"/>
      <c r="AD194" s="176"/>
      <c r="AE194" s="176"/>
      <c r="AF194" s="176"/>
      <c r="AG194" s="176"/>
      <c r="AH194" s="176"/>
      <c r="AI194" s="176"/>
      <c r="AJ194" s="176"/>
      <c r="AK194" s="176"/>
      <c r="AL194" s="177"/>
    </row>
    <row r="195" spans="2:38" ht="30" customHeight="1" x14ac:dyDescent="0.2">
      <c r="B195" s="147"/>
      <c r="C195" s="168" t="s">
        <v>65</v>
      </c>
      <c r="D195" s="140"/>
      <c r="E195" s="140"/>
      <c r="F195" s="140"/>
      <c r="G195" s="169"/>
      <c r="H195" s="124" t="str">
        <f>IF(B192="","",VLOOKUP(B192,名簿掲載情報!A:M,7))</f>
        <v>福山市神辺町道上1360-7</v>
      </c>
      <c r="I195" s="124"/>
      <c r="J195" s="124"/>
      <c r="K195" s="124"/>
      <c r="L195" s="124"/>
      <c r="M195" s="124"/>
      <c r="N195" s="124"/>
      <c r="O195" s="124"/>
      <c r="P195" s="124"/>
      <c r="Q195" s="124"/>
      <c r="R195" s="124"/>
      <c r="S195" s="124"/>
      <c r="T195" s="124"/>
      <c r="U195" s="137" t="s">
        <v>66</v>
      </c>
      <c r="V195" s="137"/>
      <c r="W195" s="137"/>
      <c r="X195" s="137"/>
      <c r="Y195" s="137"/>
      <c r="Z195" s="134" t="str">
        <f>IF(B192="","",VLOOKUP(B192,名簿掲載情報!A:M,13))</f>
        <v>一般社団法人広島県建築士事務所協会</v>
      </c>
      <c r="AA195" s="135"/>
      <c r="AB195" s="135"/>
      <c r="AC195" s="135"/>
      <c r="AD195" s="135"/>
      <c r="AE195" s="135"/>
      <c r="AF195" s="135"/>
      <c r="AG195" s="135"/>
      <c r="AH195" s="135"/>
      <c r="AI195" s="135"/>
      <c r="AJ195" s="135"/>
      <c r="AK195" s="135"/>
      <c r="AL195" s="136"/>
    </row>
    <row r="196" spans="2:38" ht="30" customHeight="1" x14ac:dyDescent="0.2">
      <c r="B196" s="147"/>
      <c r="C196" s="168" t="s">
        <v>67</v>
      </c>
      <c r="D196" s="170"/>
      <c r="E196" s="170"/>
      <c r="F196" s="170"/>
      <c r="G196" s="171"/>
      <c r="H196" s="172" t="s">
        <v>464</v>
      </c>
      <c r="I196" s="147"/>
      <c r="J196" s="147"/>
      <c r="K196" s="134" t="str">
        <f>IF(B192="","",CONCATENATE(VLOOKUP(B192,名簿掲載情報!A:M,8),"
",VLOOKUP(B192,名簿掲載情報!A:M,9)))</f>
        <v>（084）963-1250
（084）963-1270</v>
      </c>
      <c r="L196" s="135"/>
      <c r="M196" s="135"/>
      <c r="N196" s="135"/>
      <c r="O196" s="135"/>
      <c r="P196" s="135"/>
      <c r="Q196" s="135"/>
      <c r="R196" s="135"/>
      <c r="S196" s="135"/>
      <c r="T196" s="136"/>
      <c r="U196" s="168" t="s">
        <v>138</v>
      </c>
      <c r="V196" s="140"/>
      <c r="W196" s="140"/>
      <c r="X196" s="175" t="str">
        <f>IF(B192="","",VLOOKUP(B192,名簿掲載情報!A:M,10))</f>
        <v>info@decoa.net</v>
      </c>
      <c r="Y196" s="176"/>
      <c r="Z196" s="176"/>
      <c r="AA196" s="176"/>
      <c r="AB196" s="176"/>
      <c r="AC196" s="176"/>
      <c r="AD196" s="176"/>
      <c r="AE196" s="176"/>
      <c r="AF196" s="176"/>
      <c r="AG196" s="176"/>
      <c r="AH196" s="176"/>
      <c r="AI196" s="176"/>
      <c r="AJ196" s="176"/>
      <c r="AK196" s="176"/>
      <c r="AL196" s="177"/>
    </row>
    <row r="197" spans="2:38" ht="30" customHeight="1" x14ac:dyDescent="0.2">
      <c r="B197" s="147">
        <f>B192+1</f>
        <v>40</v>
      </c>
      <c r="C197" s="168" t="s">
        <v>519</v>
      </c>
      <c r="D197" s="140"/>
      <c r="E197" s="140"/>
      <c r="F197" s="140"/>
      <c r="G197" s="169"/>
      <c r="H197" s="13" t="s">
        <v>136</v>
      </c>
      <c r="I197" s="140" t="str">
        <f>IF(B197="","",VLOOKUP(B197,名簿掲載情報!A:M,4))</f>
        <v>22－134</v>
      </c>
      <c r="J197" s="140"/>
      <c r="K197" s="140"/>
      <c r="L197" s="140"/>
      <c r="M197" s="13" t="s">
        <v>137</v>
      </c>
      <c r="N197" s="13"/>
      <c r="O197" s="13"/>
      <c r="P197" s="13"/>
      <c r="Q197" s="14"/>
      <c r="R197" s="13"/>
      <c r="S197" s="13"/>
      <c r="T197" s="15"/>
      <c r="U197" s="16"/>
      <c r="V197" s="16"/>
      <c r="X197" s="16"/>
      <c r="Y197" s="16"/>
      <c r="Z197" s="16"/>
      <c r="AA197" s="16"/>
      <c r="AB197" s="16"/>
      <c r="AC197" s="16"/>
      <c r="AD197" s="16"/>
      <c r="AE197" s="16"/>
      <c r="AF197" s="16"/>
      <c r="AG197" s="16"/>
      <c r="AH197" s="16"/>
      <c r="AI197" s="16"/>
      <c r="AJ197" s="16"/>
      <c r="AK197" s="16"/>
      <c r="AL197" s="16"/>
    </row>
    <row r="198" spans="2:38" ht="30" customHeight="1" x14ac:dyDescent="0.2">
      <c r="B198" s="147"/>
      <c r="C198" s="168" t="s">
        <v>61</v>
      </c>
      <c r="D198" s="140"/>
      <c r="E198" s="140"/>
      <c r="F198" s="140"/>
      <c r="G198" s="169"/>
      <c r="H198" s="124" t="str">
        <f>IF(B197="","",VLOOKUP(B197,名簿掲載情報!A:M,5))</f>
        <v>川口　真也</v>
      </c>
      <c r="I198" s="124"/>
      <c r="J198" s="124"/>
      <c r="K198" s="124"/>
      <c r="L198" s="124"/>
      <c r="M198" s="124"/>
      <c r="N198" s="124"/>
      <c r="O198" s="124"/>
      <c r="P198" s="124"/>
      <c r="Q198" s="124"/>
      <c r="R198" s="124"/>
      <c r="S198" s="124"/>
      <c r="T198" s="124"/>
      <c r="U198" s="147" t="s">
        <v>62</v>
      </c>
      <c r="V198" s="147"/>
      <c r="W198" s="147"/>
      <c r="X198" s="147"/>
      <c r="Y198" s="147"/>
      <c r="Z198" s="124" t="str">
        <f>IF(B197="","",VLOOKUP(B197,名簿掲載情報!A:M,11))</f>
        <v>2級建築士</v>
      </c>
      <c r="AA198" s="124"/>
      <c r="AB198" s="124"/>
      <c r="AC198" s="124"/>
      <c r="AD198" s="124"/>
      <c r="AE198" s="124"/>
      <c r="AF198" s="124"/>
      <c r="AG198" s="124"/>
      <c r="AH198" s="124"/>
      <c r="AI198" s="124"/>
      <c r="AJ198" s="124"/>
      <c r="AK198" s="124"/>
      <c r="AL198" s="124"/>
    </row>
    <row r="199" spans="2:38" ht="30" customHeight="1" x14ac:dyDescent="0.2">
      <c r="B199" s="147"/>
      <c r="C199" s="168" t="s">
        <v>63</v>
      </c>
      <c r="D199" s="173"/>
      <c r="E199" s="173"/>
      <c r="F199" s="173"/>
      <c r="G199" s="174"/>
      <c r="H199" s="134" t="str">
        <f>IF(B197="","",VLOOKUP(B197,名簿掲載情報!A:M,6))</f>
        <v>有限会社リニューアル仁設計事務所</v>
      </c>
      <c r="I199" s="135"/>
      <c r="J199" s="135"/>
      <c r="K199" s="135"/>
      <c r="L199" s="135"/>
      <c r="M199" s="135"/>
      <c r="N199" s="135"/>
      <c r="O199" s="135"/>
      <c r="P199" s="135"/>
      <c r="Q199" s="135"/>
      <c r="R199" s="135"/>
      <c r="S199" s="135"/>
      <c r="T199" s="136"/>
      <c r="U199" s="147" t="s">
        <v>64</v>
      </c>
      <c r="V199" s="147"/>
      <c r="W199" s="147"/>
      <c r="X199" s="147"/>
      <c r="Y199" s="147"/>
      <c r="Z199" s="175" t="str">
        <f>IF(B197="","",VLOOKUP(B197,名簿掲載情報!A:M,12))</f>
        <v>福岡県知事登録　
第　29566　号</v>
      </c>
      <c r="AA199" s="176"/>
      <c r="AB199" s="176"/>
      <c r="AC199" s="176"/>
      <c r="AD199" s="176"/>
      <c r="AE199" s="176"/>
      <c r="AF199" s="176"/>
      <c r="AG199" s="176"/>
      <c r="AH199" s="176"/>
      <c r="AI199" s="176"/>
      <c r="AJ199" s="176"/>
      <c r="AK199" s="176"/>
      <c r="AL199" s="177"/>
    </row>
    <row r="200" spans="2:38" ht="30" customHeight="1" x14ac:dyDescent="0.2">
      <c r="B200" s="147"/>
      <c r="C200" s="168" t="s">
        <v>65</v>
      </c>
      <c r="D200" s="140"/>
      <c r="E200" s="140"/>
      <c r="F200" s="140"/>
      <c r="G200" s="169"/>
      <c r="H200" s="124" t="str">
        <f>IF(B197="","",VLOOKUP(B197,名簿掲載情報!A:M,7))</f>
        <v>福山市東深津町三丁目12-10</v>
      </c>
      <c r="I200" s="124"/>
      <c r="J200" s="124"/>
      <c r="K200" s="124"/>
      <c r="L200" s="124"/>
      <c r="M200" s="124"/>
      <c r="N200" s="124"/>
      <c r="O200" s="124"/>
      <c r="P200" s="124"/>
      <c r="Q200" s="124"/>
      <c r="R200" s="124"/>
      <c r="S200" s="124"/>
      <c r="T200" s="124"/>
      <c r="U200" s="137" t="s">
        <v>66</v>
      </c>
      <c r="V200" s="137"/>
      <c r="W200" s="137"/>
      <c r="X200" s="137"/>
      <c r="Y200" s="137"/>
      <c r="Z200" s="134" t="str">
        <f>IF(B197="","",VLOOKUP(B197,名簿掲載情報!A:M,13))</f>
        <v>－</v>
      </c>
      <c r="AA200" s="135"/>
      <c r="AB200" s="135"/>
      <c r="AC200" s="135"/>
      <c r="AD200" s="135"/>
      <c r="AE200" s="135"/>
      <c r="AF200" s="135"/>
      <c r="AG200" s="135"/>
      <c r="AH200" s="135"/>
      <c r="AI200" s="135"/>
      <c r="AJ200" s="135"/>
      <c r="AK200" s="135"/>
      <c r="AL200" s="136"/>
    </row>
    <row r="201" spans="2:38" ht="30" customHeight="1" x14ac:dyDescent="0.2">
      <c r="B201" s="147"/>
      <c r="C201" s="168" t="s">
        <v>67</v>
      </c>
      <c r="D201" s="170"/>
      <c r="E201" s="170"/>
      <c r="F201" s="170"/>
      <c r="G201" s="171"/>
      <c r="H201" s="172" t="s">
        <v>464</v>
      </c>
      <c r="I201" s="147"/>
      <c r="J201" s="147"/>
      <c r="K201" s="134" t="str">
        <f>IF(B197="","",CONCATENATE(VLOOKUP(B197,名簿掲載情報!A:M,8),"
",VLOOKUP(B197,名簿掲載情報!A:M,9)))</f>
        <v>（084）973-6245
（084）973-6235</v>
      </c>
      <c r="L201" s="135"/>
      <c r="M201" s="135"/>
      <c r="N201" s="135"/>
      <c r="O201" s="135"/>
      <c r="P201" s="135"/>
      <c r="Q201" s="135"/>
      <c r="R201" s="135"/>
      <c r="S201" s="135"/>
      <c r="T201" s="136"/>
      <c r="U201" s="168" t="s">
        <v>138</v>
      </c>
      <c r="V201" s="140"/>
      <c r="W201" s="140"/>
      <c r="X201" s="175" t="str">
        <f>IF(B197="","",VLOOKUP(B197,名簿掲載情報!A:M,10))</f>
        <v>info@renewaljin.jp</v>
      </c>
      <c r="Y201" s="176"/>
      <c r="Z201" s="176"/>
      <c r="AA201" s="176"/>
      <c r="AB201" s="176"/>
      <c r="AC201" s="176"/>
      <c r="AD201" s="176"/>
      <c r="AE201" s="176"/>
      <c r="AF201" s="176"/>
      <c r="AG201" s="176"/>
      <c r="AH201" s="176"/>
      <c r="AI201" s="176"/>
      <c r="AJ201" s="176"/>
      <c r="AK201" s="176"/>
      <c r="AL201" s="177"/>
    </row>
    <row r="202" spans="2:38" ht="30" customHeight="1" x14ac:dyDescent="0.2">
      <c r="B202" s="147">
        <f>B197+1</f>
        <v>41</v>
      </c>
      <c r="C202" s="168" t="s">
        <v>519</v>
      </c>
      <c r="D202" s="140"/>
      <c r="E202" s="140"/>
      <c r="F202" s="140"/>
      <c r="G202" s="169"/>
      <c r="H202" s="13" t="s">
        <v>136</v>
      </c>
      <c r="I202" s="140" t="str">
        <f>IF(B202="","",VLOOKUP(B202,名簿掲載情報!A:M,4))</f>
        <v>23－135</v>
      </c>
      <c r="J202" s="140"/>
      <c r="K202" s="140"/>
      <c r="L202" s="140"/>
      <c r="M202" s="13" t="s">
        <v>137</v>
      </c>
      <c r="N202" s="13"/>
      <c r="O202" s="13"/>
      <c r="P202" s="13"/>
      <c r="Q202" s="14"/>
      <c r="R202" s="13"/>
      <c r="S202" s="13"/>
      <c r="T202" s="15"/>
      <c r="U202" s="16"/>
      <c r="V202" s="16"/>
      <c r="X202" s="16"/>
      <c r="Y202" s="16"/>
      <c r="Z202" s="16"/>
      <c r="AA202" s="16"/>
      <c r="AB202" s="16"/>
      <c r="AC202" s="16"/>
      <c r="AD202" s="16"/>
      <c r="AE202" s="16"/>
      <c r="AF202" s="16"/>
      <c r="AG202" s="16"/>
      <c r="AH202" s="16"/>
      <c r="AI202" s="16"/>
      <c r="AJ202" s="16"/>
      <c r="AK202" s="16"/>
      <c r="AL202" s="16"/>
    </row>
    <row r="203" spans="2:38" ht="30" customHeight="1" x14ac:dyDescent="0.2">
      <c r="B203" s="147"/>
      <c r="C203" s="168" t="s">
        <v>61</v>
      </c>
      <c r="D203" s="140"/>
      <c r="E203" s="140"/>
      <c r="F203" s="140"/>
      <c r="G203" s="169"/>
      <c r="H203" s="124" t="str">
        <f>IF(B202="","",VLOOKUP(B202,名簿掲載情報!A:M,5))</f>
        <v>山﨑　隆史</v>
      </c>
      <c r="I203" s="124"/>
      <c r="J203" s="124"/>
      <c r="K203" s="124"/>
      <c r="L203" s="124"/>
      <c r="M203" s="124"/>
      <c r="N203" s="124"/>
      <c r="O203" s="124"/>
      <c r="P203" s="124"/>
      <c r="Q203" s="124"/>
      <c r="R203" s="124"/>
      <c r="S203" s="124"/>
      <c r="T203" s="124"/>
      <c r="U203" s="147" t="s">
        <v>62</v>
      </c>
      <c r="V203" s="147"/>
      <c r="W203" s="147"/>
      <c r="X203" s="147"/>
      <c r="Y203" s="147"/>
      <c r="Z203" s="124" t="str">
        <f>IF(B202="","",VLOOKUP(B202,名簿掲載情報!A:M,11))</f>
        <v>2級建築士</v>
      </c>
      <c r="AA203" s="124"/>
      <c r="AB203" s="124"/>
      <c r="AC203" s="124"/>
      <c r="AD203" s="124"/>
      <c r="AE203" s="124"/>
      <c r="AF203" s="124"/>
      <c r="AG203" s="124"/>
      <c r="AH203" s="124"/>
      <c r="AI203" s="124"/>
      <c r="AJ203" s="124"/>
      <c r="AK203" s="124"/>
      <c r="AL203" s="124"/>
    </row>
    <row r="204" spans="2:38" ht="30" customHeight="1" x14ac:dyDescent="0.2">
      <c r="B204" s="147"/>
      <c r="C204" s="168" t="s">
        <v>63</v>
      </c>
      <c r="D204" s="173"/>
      <c r="E204" s="173"/>
      <c r="F204" s="173"/>
      <c r="G204" s="174"/>
      <c r="H204" s="134" t="str">
        <f>IF(B202="","",VLOOKUP(B202,名簿掲載情報!A:M,6))</f>
        <v>株式会社髙橋デザイン建築事務所</v>
      </c>
      <c r="I204" s="135"/>
      <c r="J204" s="135"/>
      <c r="K204" s="135"/>
      <c r="L204" s="135"/>
      <c r="M204" s="135"/>
      <c r="N204" s="135"/>
      <c r="O204" s="135"/>
      <c r="P204" s="135"/>
      <c r="Q204" s="135"/>
      <c r="R204" s="135"/>
      <c r="S204" s="135"/>
      <c r="T204" s="136"/>
      <c r="U204" s="147" t="s">
        <v>64</v>
      </c>
      <c r="V204" s="147"/>
      <c r="W204" s="147"/>
      <c r="X204" s="147"/>
      <c r="Y204" s="147"/>
      <c r="Z204" s="175" t="str">
        <f>IF(B202="","",VLOOKUP(B202,名簿掲載情報!A:M,12))</f>
        <v>大阪府知事登録　
第　44663　号</v>
      </c>
      <c r="AA204" s="176"/>
      <c r="AB204" s="176"/>
      <c r="AC204" s="176"/>
      <c r="AD204" s="176"/>
      <c r="AE204" s="176"/>
      <c r="AF204" s="176"/>
      <c r="AG204" s="176"/>
      <c r="AH204" s="176"/>
      <c r="AI204" s="176"/>
      <c r="AJ204" s="176"/>
      <c r="AK204" s="176"/>
      <c r="AL204" s="177"/>
    </row>
    <row r="205" spans="2:38" ht="30" customHeight="1" x14ac:dyDescent="0.2">
      <c r="B205" s="147"/>
      <c r="C205" s="168" t="s">
        <v>65</v>
      </c>
      <c r="D205" s="140"/>
      <c r="E205" s="140"/>
      <c r="F205" s="140"/>
      <c r="G205" s="169"/>
      <c r="H205" s="124" t="str">
        <f>IF(B202="","",VLOOKUP(B202,名簿掲載情報!A:M,7))</f>
        <v>福山市南蔵王町3丁目10-30</v>
      </c>
      <c r="I205" s="124"/>
      <c r="J205" s="124"/>
      <c r="K205" s="124"/>
      <c r="L205" s="124"/>
      <c r="M205" s="124"/>
      <c r="N205" s="124"/>
      <c r="O205" s="124"/>
      <c r="P205" s="124"/>
      <c r="Q205" s="124"/>
      <c r="R205" s="124"/>
      <c r="S205" s="124"/>
      <c r="T205" s="124"/>
      <c r="U205" s="137" t="s">
        <v>66</v>
      </c>
      <c r="V205" s="137"/>
      <c r="W205" s="137"/>
      <c r="X205" s="137"/>
      <c r="Y205" s="137"/>
      <c r="Z205" s="134" t="str">
        <f>IF(B202="","",VLOOKUP(B202,名簿掲載情報!A:M,13))</f>
        <v>(一社）広島県建築士事務所協会</v>
      </c>
      <c r="AA205" s="135"/>
      <c r="AB205" s="135"/>
      <c r="AC205" s="135"/>
      <c r="AD205" s="135"/>
      <c r="AE205" s="135"/>
      <c r="AF205" s="135"/>
      <c r="AG205" s="135"/>
      <c r="AH205" s="135"/>
      <c r="AI205" s="135"/>
      <c r="AJ205" s="135"/>
      <c r="AK205" s="135"/>
      <c r="AL205" s="136"/>
    </row>
    <row r="206" spans="2:38" ht="30" customHeight="1" x14ac:dyDescent="0.2">
      <c r="B206" s="147"/>
      <c r="C206" s="168" t="s">
        <v>67</v>
      </c>
      <c r="D206" s="170"/>
      <c r="E206" s="170"/>
      <c r="F206" s="170"/>
      <c r="G206" s="171"/>
      <c r="H206" s="172" t="s">
        <v>464</v>
      </c>
      <c r="I206" s="147"/>
      <c r="J206" s="147"/>
      <c r="K206" s="134" t="str">
        <f>IF(B202="","",CONCATENATE(VLOOKUP(B202,名簿掲載情報!A:M,8),"
",VLOOKUP(B202,名簿掲載情報!A:M,9)))</f>
        <v>（084）944-8211
（084）944-8212</v>
      </c>
      <c r="L206" s="135"/>
      <c r="M206" s="135"/>
      <c r="N206" s="135"/>
      <c r="O206" s="135"/>
      <c r="P206" s="135"/>
      <c r="Q206" s="135"/>
      <c r="R206" s="135"/>
      <c r="S206" s="135"/>
      <c r="T206" s="136"/>
      <c r="U206" s="168" t="s">
        <v>138</v>
      </c>
      <c r="V206" s="140"/>
      <c r="W206" s="140"/>
      <c r="X206" s="175" t="str">
        <f>IF(B202="","",VLOOKUP(B202,名簿掲載情報!A:M,10))</f>
        <v>yamasaki@tdkj.ｊｐ</v>
      </c>
      <c r="Y206" s="176"/>
      <c r="Z206" s="176"/>
      <c r="AA206" s="176"/>
      <c r="AB206" s="176"/>
      <c r="AC206" s="176"/>
      <c r="AD206" s="176"/>
      <c r="AE206" s="176"/>
      <c r="AF206" s="176"/>
      <c r="AG206" s="176"/>
      <c r="AH206" s="176"/>
      <c r="AI206" s="176"/>
      <c r="AJ206" s="176"/>
      <c r="AK206" s="176"/>
      <c r="AL206" s="177"/>
    </row>
    <row r="207" spans="2:38" ht="30" customHeight="1" x14ac:dyDescent="0.2">
      <c r="B207" s="147">
        <f>B202+1</f>
        <v>42</v>
      </c>
      <c r="C207" s="168" t="s">
        <v>519</v>
      </c>
      <c r="D207" s="140"/>
      <c r="E207" s="140"/>
      <c r="F207" s="140"/>
      <c r="G207" s="169"/>
      <c r="H207" s="13" t="s">
        <v>136</v>
      </c>
      <c r="I207" s="140" t="str">
        <f>IF(B207="","",VLOOKUP(B207,名簿掲載情報!A:M,4))</f>
        <v>23－136</v>
      </c>
      <c r="J207" s="140"/>
      <c r="K207" s="140"/>
      <c r="L207" s="140"/>
      <c r="M207" s="13" t="s">
        <v>137</v>
      </c>
      <c r="N207" s="13"/>
      <c r="O207" s="13"/>
      <c r="P207" s="13"/>
      <c r="Q207" s="14"/>
      <c r="R207" s="13"/>
      <c r="S207" s="13"/>
      <c r="T207" s="15"/>
      <c r="U207" s="16"/>
      <c r="V207" s="16"/>
      <c r="X207" s="16"/>
      <c r="Y207" s="16"/>
      <c r="Z207" s="16"/>
      <c r="AA207" s="16"/>
      <c r="AB207" s="16"/>
      <c r="AC207" s="16"/>
      <c r="AD207" s="16"/>
      <c r="AE207" s="16"/>
      <c r="AF207" s="16"/>
      <c r="AG207" s="16"/>
      <c r="AH207" s="16"/>
      <c r="AI207" s="16"/>
      <c r="AJ207" s="16"/>
      <c r="AK207" s="16"/>
      <c r="AL207" s="16"/>
    </row>
    <row r="208" spans="2:38" ht="30" customHeight="1" x14ac:dyDescent="0.2">
      <c r="B208" s="147"/>
      <c r="C208" s="168" t="s">
        <v>61</v>
      </c>
      <c r="D208" s="140"/>
      <c r="E208" s="140"/>
      <c r="F208" s="140"/>
      <c r="G208" s="169"/>
      <c r="H208" s="124" t="str">
        <f>IF(B207="","",VLOOKUP(B207,名簿掲載情報!A:M,5))</f>
        <v>槙原　岩春</v>
      </c>
      <c r="I208" s="124"/>
      <c r="J208" s="124"/>
      <c r="K208" s="124"/>
      <c r="L208" s="124"/>
      <c r="M208" s="124"/>
      <c r="N208" s="124"/>
      <c r="O208" s="124"/>
      <c r="P208" s="124"/>
      <c r="Q208" s="124"/>
      <c r="R208" s="124"/>
      <c r="S208" s="124"/>
      <c r="T208" s="124"/>
      <c r="U208" s="147" t="s">
        <v>62</v>
      </c>
      <c r="V208" s="147"/>
      <c r="W208" s="147"/>
      <c r="X208" s="147"/>
      <c r="Y208" s="147"/>
      <c r="Z208" s="124" t="str">
        <f>IF(B207="","",VLOOKUP(B207,名簿掲載情報!A:M,11))</f>
        <v>1級建築士</v>
      </c>
      <c r="AA208" s="124"/>
      <c r="AB208" s="124"/>
      <c r="AC208" s="124"/>
      <c r="AD208" s="124"/>
      <c r="AE208" s="124"/>
      <c r="AF208" s="124"/>
      <c r="AG208" s="124"/>
      <c r="AH208" s="124"/>
      <c r="AI208" s="124"/>
      <c r="AJ208" s="124"/>
      <c r="AK208" s="124"/>
      <c r="AL208" s="124"/>
    </row>
    <row r="209" spans="2:38" ht="30" customHeight="1" x14ac:dyDescent="0.2">
      <c r="B209" s="147"/>
      <c r="C209" s="168" t="s">
        <v>63</v>
      </c>
      <c r="D209" s="173"/>
      <c r="E209" s="173"/>
      <c r="F209" s="173"/>
      <c r="G209" s="174"/>
      <c r="H209" s="134" t="str">
        <f>IF(B207="","",VLOOKUP(B207,名簿掲載情報!A:M,6))</f>
        <v>槙原建設株式会社一級建築士事務所</v>
      </c>
      <c r="I209" s="135"/>
      <c r="J209" s="135"/>
      <c r="K209" s="135"/>
      <c r="L209" s="135"/>
      <c r="M209" s="135"/>
      <c r="N209" s="135"/>
      <c r="O209" s="135"/>
      <c r="P209" s="135"/>
      <c r="Q209" s="135"/>
      <c r="R209" s="135"/>
      <c r="S209" s="135"/>
      <c r="T209" s="136"/>
      <c r="U209" s="147" t="s">
        <v>64</v>
      </c>
      <c r="V209" s="147"/>
      <c r="W209" s="147"/>
      <c r="X209" s="147"/>
      <c r="Y209" s="147"/>
      <c r="Z209" s="175" t="str">
        <f>IF(B207="","",VLOOKUP(B207,名簿掲載情報!A:M,12))</f>
        <v>大臣登録　
第　211445　号</v>
      </c>
      <c r="AA209" s="176"/>
      <c r="AB209" s="176"/>
      <c r="AC209" s="176"/>
      <c r="AD209" s="176"/>
      <c r="AE209" s="176"/>
      <c r="AF209" s="176"/>
      <c r="AG209" s="176"/>
      <c r="AH209" s="176"/>
      <c r="AI209" s="176"/>
      <c r="AJ209" s="176"/>
      <c r="AK209" s="176"/>
      <c r="AL209" s="177"/>
    </row>
    <row r="210" spans="2:38" ht="30" customHeight="1" x14ac:dyDescent="0.2">
      <c r="B210" s="147"/>
      <c r="C210" s="168" t="s">
        <v>65</v>
      </c>
      <c r="D210" s="140"/>
      <c r="E210" s="140"/>
      <c r="F210" s="140"/>
      <c r="G210" s="169"/>
      <c r="H210" s="124" t="str">
        <f>IF(B207="","",VLOOKUP(B207,名簿掲載情報!A:M,7))</f>
        <v>府中市高木町1575</v>
      </c>
      <c r="I210" s="124"/>
      <c r="J210" s="124"/>
      <c r="K210" s="124"/>
      <c r="L210" s="124"/>
      <c r="M210" s="124"/>
      <c r="N210" s="124"/>
      <c r="O210" s="124"/>
      <c r="P210" s="124"/>
      <c r="Q210" s="124"/>
      <c r="R210" s="124"/>
      <c r="S210" s="124"/>
      <c r="T210" s="124"/>
      <c r="U210" s="137" t="s">
        <v>66</v>
      </c>
      <c r="V210" s="137"/>
      <c r="W210" s="137"/>
      <c r="X210" s="137"/>
      <c r="Y210" s="137"/>
      <c r="Z210" s="134" t="str">
        <f>IF(B207="","",VLOOKUP(B207,名簿掲載情報!A:M,13))</f>
        <v>公益社団法人広島県建築士会</v>
      </c>
      <c r="AA210" s="135"/>
      <c r="AB210" s="135"/>
      <c r="AC210" s="135"/>
      <c r="AD210" s="135"/>
      <c r="AE210" s="135"/>
      <c r="AF210" s="135"/>
      <c r="AG210" s="135"/>
      <c r="AH210" s="135"/>
      <c r="AI210" s="135"/>
      <c r="AJ210" s="135"/>
      <c r="AK210" s="135"/>
      <c r="AL210" s="136"/>
    </row>
    <row r="211" spans="2:38" ht="30" customHeight="1" x14ac:dyDescent="0.2">
      <c r="B211" s="147"/>
      <c r="C211" s="168" t="s">
        <v>67</v>
      </c>
      <c r="D211" s="170"/>
      <c r="E211" s="170"/>
      <c r="F211" s="170"/>
      <c r="G211" s="171"/>
      <c r="H211" s="172" t="s">
        <v>464</v>
      </c>
      <c r="I211" s="147"/>
      <c r="J211" s="147"/>
      <c r="K211" s="134" t="str">
        <f>IF(B207="","",CONCATENATE(VLOOKUP(B207,名簿掲載情報!A:M,8),"
",VLOOKUP(B207,名簿掲載情報!A:M,9)))</f>
        <v>（0847）45-5250
（0847）45-5650</v>
      </c>
      <c r="L211" s="135"/>
      <c r="M211" s="135"/>
      <c r="N211" s="135"/>
      <c r="O211" s="135"/>
      <c r="P211" s="135"/>
      <c r="Q211" s="135"/>
      <c r="R211" s="135"/>
      <c r="S211" s="135"/>
      <c r="T211" s="136"/>
      <c r="U211" s="168" t="s">
        <v>138</v>
      </c>
      <c r="V211" s="140"/>
      <c r="W211" s="140"/>
      <c r="X211" s="175" t="str">
        <f>IF(B207="","",VLOOKUP(B207,名簿掲載情報!A:M,10))</f>
        <v>makihara@fuchu.or.jp</v>
      </c>
      <c r="Y211" s="176"/>
      <c r="Z211" s="176"/>
      <c r="AA211" s="176"/>
      <c r="AB211" s="176"/>
      <c r="AC211" s="176"/>
      <c r="AD211" s="176"/>
      <c r="AE211" s="176"/>
      <c r="AF211" s="176"/>
      <c r="AG211" s="176"/>
      <c r="AH211" s="176"/>
      <c r="AI211" s="176"/>
      <c r="AJ211" s="176"/>
      <c r="AK211" s="176"/>
      <c r="AL211" s="177"/>
    </row>
    <row r="212" spans="2:38" ht="30" customHeight="1" x14ac:dyDescent="0.2">
      <c r="B212" s="147">
        <f>B207+1</f>
        <v>43</v>
      </c>
      <c r="C212" s="168" t="s">
        <v>519</v>
      </c>
      <c r="D212" s="140"/>
      <c r="E212" s="140"/>
      <c r="F212" s="140"/>
      <c r="G212" s="169"/>
      <c r="H212" s="13" t="s">
        <v>136</v>
      </c>
      <c r="I212" s="140" t="str">
        <f>IF(B212="","",VLOOKUP(B212,名簿掲載情報!A:M,4))</f>
        <v>23－139</v>
      </c>
      <c r="J212" s="140"/>
      <c r="K212" s="140"/>
      <c r="L212" s="140"/>
      <c r="M212" s="13" t="s">
        <v>137</v>
      </c>
      <c r="N212" s="13"/>
      <c r="O212" s="13"/>
      <c r="P212" s="13"/>
      <c r="Q212" s="14"/>
      <c r="R212" s="13"/>
      <c r="S212" s="13"/>
      <c r="T212" s="15"/>
      <c r="U212" s="16"/>
      <c r="V212" s="16"/>
      <c r="X212" s="16"/>
      <c r="Y212" s="16"/>
      <c r="Z212" s="16"/>
      <c r="AA212" s="16"/>
      <c r="AB212" s="16"/>
      <c r="AC212" s="16"/>
      <c r="AD212" s="16"/>
      <c r="AE212" s="16"/>
      <c r="AF212" s="16"/>
      <c r="AG212" s="16"/>
      <c r="AH212" s="16"/>
      <c r="AI212" s="16"/>
      <c r="AJ212" s="16"/>
      <c r="AK212" s="16"/>
      <c r="AL212" s="16"/>
    </row>
    <row r="213" spans="2:38" ht="30" customHeight="1" x14ac:dyDescent="0.2">
      <c r="B213" s="147"/>
      <c r="C213" s="168" t="s">
        <v>61</v>
      </c>
      <c r="D213" s="140"/>
      <c r="E213" s="140"/>
      <c r="F213" s="140"/>
      <c r="G213" s="169"/>
      <c r="H213" s="124" t="str">
        <f>IF(B212="","",VLOOKUP(B212,名簿掲載情報!A:M,5))</f>
        <v>菅田　舜治</v>
      </c>
      <c r="I213" s="124"/>
      <c r="J213" s="124"/>
      <c r="K213" s="124"/>
      <c r="L213" s="124"/>
      <c r="M213" s="124"/>
      <c r="N213" s="124"/>
      <c r="O213" s="124"/>
      <c r="P213" s="124"/>
      <c r="Q213" s="124"/>
      <c r="R213" s="124"/>
      <c r="S213" s="124"/>
      <c r="T213" s="124"/>
      <c r="U213" s="147" t="s">
        <v>62</v>
      </c>
      <c r="V213" s="147"/>
      <c r="W213" s="147"/>
      <c r="X213" s="147"/>
      <c r="Y213" s="147"/>
      <c r="Z213" s="124" t="str">
        <f>IF(B212="","",VLOOKUP(B212,名簿掲載情報!A:M,11))</f>
        <v>2級建築士</v>
      </c>
      <c r="AA213" s="124"/>
      <c r="AB213" s="124"/>
      <c r="AC213" s="124"/>
      <c r="AD213" s="124"/>
      <c r="AE213" s="124"/>
      <c r="AF213" s="124"/>
      <c r="AG213" s="124"/>
      <c r="AH213" s="124"/>
      <c r="AI213" s="124"/>
      <c r="AJ213" s="124"/>
      <c r="AK213" s="124"/>
      <c r="AL213" s="124"/>
    </row>
    <row r="214" spans="2:38" ht="30" customHeight="1" x14ac:dyDescent="0.2">
      <c r="B214" s="147"/>
      <c r="C214" s="168" t="s">
        <v>63</v>
      </c>
      <c r="D214" s="173"/>
      <c r="E214" s="173"/>
      <c r="F214" s="173"/>
      <c r="G214" s="174"/>
      <c r="H214" s="134" t="str">
        <f>IF(B212="","",VLOOKUP(B212,名簿掲載情報!A:M,6))</f>
        <v>有限会社菅田工務店二級建築士事務所</v>
      </c>
      <c r="I214" s="135"/>
      <c r="J214" s="135"/>
      <c r="K214" s="135"/>
      <c r="L214" s="135"/>
      <c r="M214" s="135"/>
      <c r="N214" s="135"/>
      <c r="O214" s="135"/>
      <c r="P214" s="135"/>
      <c r="Q214" s="135"/>
      <c r="R214" s="135"/>
      <c r="S214" s="135"/>
      <c r="T214" s="136"/>
      <c r="U214" s="147" t="s">
        <v>64</v>
      </c>
      <c r="V214" s="147"/>
      <c r="W214" s="147"/>
      <c r="X214" s="147"/>
      <c r="Y214" s="147"/>
      <c r="Z214" s="175" t="str">
        <f>IF(B212="","",VLOOKUP(B212,名簿掲載情報!A:M,12))</f>
        <v>広島県知事登録　
第　11424　号</v>
      </c>
      <c r="AA214" s="176"/>
      <c r="AB214" s="176"/>
      <c r="AC214" s="176"/>
      <c r="AD214" s="176"/>
      <c r="AE214" s="176"/>
      <c r="AF214" s="176"/>
      <c r="AG214" s="176"/>
      <c r="AH214" s="176"/>
      <c r="AI214" s="176"/>
      <c r="AJ214" s="176"/>
      <c r="AK214" s="176"/>
      <c r="AL214" s="177"/>
    </row>
    <row r="215" spans="2:38" ht="30" customHeight="1" x14ac:dyDescent="0.2">
      <c r="B215" s="147"/>
      <c r="C215" s="168" t="s">
        <v>65</v>
      </c>
      <c r="D215" s="140"/>
      <c r="E215" s="140"/>
      <c r="F215" s="140"/>
      <c r="G215" s="169"/>
      <c r="H215" s="124" t="str">
        <f>IF(B212="","",VLOOKUP(B212,名簿掲載情報!A:M,7))</f>
        <v>福山市神辺町川南492-10</v>
      </c>
      <c r="I215" s="124"/>
      <c r="J215" s="124"/>
      <c r="K215" s="124"/>
      <c r="L215" s="124"/>
      <c r="M215" s="124"/>
      <c r="N215" s="124"/>
      <c r="O215" s="124"/>
      <c r="P215" s="124"/>
      <c r="Q215" s="124"/>
      <c r="R215" s="124"/>
      <c r="S215" s="124"/>
      <c r="T215" s="124"/>
      <c r="U215" s="137" t="s">
        <v>66</v>
      </c>
      <c r="V215" s="137"/>
      <c r="W215" s="137"/>
      <c r="X215" s="137"/>
      <c r="Y215" s="137"/>
      <c r="Z215" s="134" t="str">
        <f>IF(B212="","",VLOOKUP(B212,名簿掲載情報!A:M,13))</f>
        <v>一般社団法人広島県建築士事務所協会</v>
      </c>
      <c r="AA215" s="135"/>
      <c r="AB215" s="135"/>
      <c r="AC215" s="135"/>
      <c r="AD215" s="135"/>
      <c r="AE215" s="135"/>
      <c r="AF215" s="135"/>
      <c r="AG215" s="135"/>
      <c r="AH215" s="135"/>
      <c r="AI215" s="135"/>
      <c r="AJ215" s="135"/>
      <c r="AK215" s="135"/>
      <c r="AL215" s="136"/>
    </row>
    <row r="216" spans="2:38" ht="30" customHeight="1" x14ac:dyDescent="0.2">
      <c r="B216" s="147"/>
      <c r="C216" s="168" t="s">
        <v>67</v>
      </c>
      <c r="D216" s="170"/>
      <c r="E216" s="170"/>
      <c r="F216" s="170"/>
      <c r="G216" s="171"/>
      <c r="H216" s="172" t="s">
        <v>464</v>
      </c>
      <c r="I216" s="147"/>
      <c r="J216" s="147"/>
      <c r="K216" s="134" t="str">
        <f>IF(B212="","",CONCATENATE(VLOOKUP(B212,名簿掲載情報!A:M,8),"
",VLOOKUP(B212,名簿掲載情報!A:M,9)))</f>
        <v>（084）962-0800
（084）962-0541</v>
      </c>
      <c r="L216" s="135"/>
      <c r="M216" s="135"/>
      <c r="N216" s="135"/>
      <c r="O216" s="135"/>
      <c r="P216" s="135"/>
      <c r="Q216" s="135"/>
      <c r="R216" s="135"/>
      <c r="S216" s="135"/>
      <c r="T216" s="136"/>
      <c r="U216" s="168" t="s">
        <v>138</v>
      </c>
      <c r="V216" s="140"/>
      <c r="W216" s="140"/>
      <c r="X216" s="175" t="str">
        <f>IF(B212="","",VLOOKUP(B212,名簿掲載情報!A:M,10))</f>
        <v>sugatakoumuten@yahoo.co.jp</v>
      </c>
      <c r="Y216" s="176"/>
      <c r="Z216" s="176"/>
      <c r="AA216" s="176"/>
      <c r="AB216" s="176"/>
      <c r="AC216" s="176"/>
      <c r="AD216" s="176"/>
      <c r="AE216" s="176"/>
      <c r="AF216" s="176"/>
      <c r="AG216" s="176"/>
      <c r="AH216" s="176"/>
      <c r="AI216" s="176"/>
      <c r="AJ216" s="176"/>
      <c r="AK216" s="176"/>
      <c r="AL216" s="177"/>
    </row>
    <row r="217" spans="2:38" ht="30" customHeight="1" x14ac:dyDescent="0.2">
      <c r="B217" s="147">
        <f>B212+1</f>
        <v>44</v>
      </c>
      <c r="C217" s="168" t="s">
        <v>519</v>
      </c>
      <c r="D217" s="140"/>
      <c r="E217" s="140"/>
      <c r="F217" s="140"/>
      <c r="G217" s="169"/>
      <c r="H217" s="13" t="s">
        <v>136</v>
      </c>
      <c r="I217" s="140" t="str">
        <f>IF(B217="","",VLOOKUP(B217,名簿掲載情報!A:M,4))</f>
        <v>23－143</v>
      </c>
      <c r="J217" s="140"/>
      <c r="K217" s="140"/>
      <c r="L217" s="140"/>
      <c r="M217" s="13" t="s">
        <v>137</v>
      </c>
      <c r="N217" s="13"/>
      <c r="O217" s="13"/>
      <c r="P217" s="13"/>
      <c r="Q217" s="14"/>
      <c r="R217" s="13"/>
      <c r="S217" s="13"/>
      <c r="T217" s="15"/>
      <c r="U217" s="16"/>
      <c r="V217" s="16"/>
      <c r="X217" s="16"/>
      <c r="Y217" s="16"/>
      <c r="Z217" s="16"/>
      <c r="AA217" s="16"/>
      <c r="AB217" s="16"/>
      <c r="AC217" s="16"/>
      <c r="AD217" s="16"/>
      <c r="AE217" s="16"/>
      <c r="AF217" s="16"/>
      <c r="AG217" s="16"/>
      <c r="AH217" s="16"/>
      <c r="AI217" s="16"/>
      <c r="AJ217" s="16"/>
      <c r="AK217" s="16"/>
      <c r="AL217" s="16"/>
    </row>
    <row r="218" spans="2:38" ht="30" customHeight="1" x14ac:dyDescent="0.2">
      <c r="B218" s="147"/>
      <c r="C218" s="168" t="s">
        <v>61</v>
      </c>
      <c r="D218" s="140"/>
      <c r="E218" s="140"/>
      <c r="F218" s="140"/>
      <c r="G218" s="169"/>
      <c r="H218" s="124" t="str">
        <f>IF(B217="","",VLOOKUP(B217,名簿掲載情報!A:M,5))</f>
        <v>髙橋　剛二</v>
      </c>
      <c r="I218" s="124"/>
      <c r="J218" s="124"/>
      <c r="K218" s="124"/>
      <c r="L218" s="124"/>
      <c r="M218" s="124"/>
      <c r="N218" s="124"/>
      <c r="O218" s="124"/>
      <c r="P218" s="124"/>
      <c r="Q218" s="124"/>
      <c r="R218" s="124"/>
      <c r="S218" s="124"/>
      <c r="T218" s="124"/>
      <c r="U218" s="147" t="s">
        <v>62</v>
      </c>
      <c r="V218" s="147"/>
      <c r="W218" s="147"/>
      <c r="X218" s="147"/>
      <c r="Y218" s="147"/>
      <c r="Z218" s="124" t="str">
        <f>IF(B217="","",VLOOKUP(B217,名簿掲載情報!A:M,11))</f>
        <v>1級建築士</v>
      </c>
      <c r="AA218" s="124"/>
      <c r="AB218" s="124"/>
      <c r="AC218" s="124"/>
      <c r="AD218" s="124"/>
      <c r="AE218" s="124"/>
      <c r="AF218" s="124"/>
      <c r="AG218" s="124"/>
      <c r="AH218" s="124"/>
      <c r="AI218" s="124"/>
      <c r="AJ218" s="124"/>
      <c r="AK218" s="124"/>
      <c r="AL218" s="124"/>
    </row>
    <row r="219" spans="2:38" ht="30" customHeight="1" x14ac:dyDescent="0.2">
      <c r="B219" s="147"/>
      <c r="C219" s="168" t="s">
        <v>63</v>
      </c>
      <c r="D219" s="173"/>
      <c r="E219" s="173"/>
      <c r="F219" s="173"/>
      <c r="G219" s="174"/>
      <c r="H219" s="134" t="str">
        <f>IF(B217="","",VLOOKUP(B217,名簿掲載情報!A:M,6))</f>
        <v>株式会社髙橋デザイン建築事務所</v>
      </c>
      <c r="I219" s="135"/>
      <c r="J219" s="135"/>
      <c r="K219" s="135"/>
      <c r="L219" s="135"/>
      <c r="M219" s="135"/>
      <c r="N219" s="135"/>
      <c r="O219" s="135"/>
      <c r="P219" s="135"/>
      <c r="Q219" s="135"/>
      <c r="R219" s="135"/>
      <c r="S219" s="135"/>
      <c r="T219" s="136"/>
      <c r="U219" s="147" t="s">
        <v>64</v>
      </c>
      <c r="V219" s="147"/>
      <c r="W219" s="147"/>
      <c r="X219" s="147"/>
      <c r="Y219" s="147"/>
      <c r="Z219" s="175" t="str">
        <f>IF(B217="","",VLOOKUP(B217,名簿掲載情報!A:M,12))</f>
        <v>大臣登録　
第　196582　号</v>
      </c>
      <c r="AA219" s="176"/>
      <c r="AB219" s="176"/>
      <c r="AC219" s="176"/>
      <c r="AD219" s="176"/>
      <c r="AE219" s="176"/>
      <c r="AF219" s="176"/>
      <c r="AG219" s="176"/>
      <c r="AH219" s="176"/>
      <c r="AI219" s="176"/>
      <c r="AJ219" s="176"/>
      <c r="AK219" s="176"/>
      <c r="AL219" s="177"/>
    </row>
    <row r="220" spans="2:38" ht="30" customHeight="1" x14ac:dyDescent="0.2">
      <c r="B220" s="147"/>
      <c r="C220" s="168" t="s">
        <v>65</v>
      </c>
      <c r="D220" s="140"/>
      <c r="E220" s="140"/>
      <c r="F220" s="140"/>
      <c r="G220" s="169"/>
      <c r="H220" s="124" t="str">
        <f>IF(B217="","",VLOOKUP(B217,名簿掲載情報!A:M,7))</f>
        <v>福山市南蔵王町三丁目10番30号</v>
      </c>
      <c r="I220" s="124"/>
      <c r="J220" s="124"/>
      <c r="K220" s="124"/>
      <c r="L220" s="124"/>
      <c r="M220" s="124"/>
      <c r="N220" s="124"/>
      <c r="O220" s="124"/>
      <c r="P220" s="124"/>
      <c r="Q220" s="124"/>
      <c r="R220" s="124"/>
      <c r="S220" s="124"/>
      <c r="T220" s="124"/>
      <c r="U220" s="137" t="s">
        <v>66</v>
      </c>
      <c r="V220" s="137"/>
      <c r="W220" s="137"/>
      <c r="X220" s="137"/>
      <c r="Y220" s="137"/>
      <c r="Z220" s="134" t="str">
        <f>IF(B217="","",VLOOKUP(B217,名簿掲載情報!A:M,13))</f>
        <v>一般社団法人広島県建築士事務所協会</v>
      </c>
      <c r="AA220" s="135"/>
      <c r="AB220" s="135"/>
      <c r="AC220" s="135"/>
      <c r="AD220" s="135"/>
      <c r="AE220" s="135"/>
      <c r="AF220" s="135"/>
      <c r="AG220" s="135"/>
      <c r="AH220" s="135"/>
      <c r="AI220" s="135"/>
      <c r="AJ220" s="135"/>
      <c r="AK220" s="135"/>
      <c r="AL220" s="136"/>
    </row>
    <row r="221" spans="2:38" ht="30" customHeight="1" x14ac:dyDescent="0.2">
      <c r="B221" s="147"/>
      <c r="C221" s="168" t="s">
        <v>67</v>
      </c>
      <c r="D221" s="170"/>
      <c r="E221" s="170"/>
      <c r="F221" s="170"/>
      <c r="G221" s="171"/>
      <c r="H221" s="172" t="s">
        <v>464</v>
      </c>
      <c r="I221" s="147"/>
      <c r="J221" s="147"/>
      <c r="K221" s="134" t="str">
        <f>IF(B217="","",CONCATENATE(VLOOKUP(B217,名簿掲載情報!A:M,8),"
",VLOOKUP(B217,名簿掲載情報!A:M,9)))</f>
        <v>（084）944-8211
（084）944-8212</v>
      </c>
      <c r="L221" s="135"/>
      <c r="M221" s="135"/>
      <c r="N221" s="135"/>
      <c r="O221" s="135"/>
      <c r="P221" s="135"/>
      <c r="Q221" s="135"/>
      <c r="R221" s="135"/>
      <c r="S221" s="135"/>
      <c r="T221" s="136"/>
      <c r="U221" s="168" t="s">
        <v>138</v>
      </c>
      <c r="V221" s="140"/>
      <c r="W221" s="140"/>
      <c r="X221" s="175" t="str">
        <f>IF(B217="","",VLOOKUP(B217,名簿掲載情報!A:M,10))</f>
        <v>gou@tdkj.jp</v>
      </c>
      <c r="Y221" s="176"/>
      <c r="Z221" s="176"/>
      <c r="AA221" s="176"/>
      <c r="AB221" s="176"/>
      <c r="AC221" s="176"/>
      <c r="AD221" s="176"/>
      <c r="AE221" s="176"/>
      <c r="AF221" s="176"/>
      <c r="AG221" s="176"/>
      <c r="AH221" s="176"/>
      <c r="AI221" s="176"/>
      <c r="AJ221" s="176"/>
      <c r="AK221" s="176"/>
      <c r="AL221" s="177"/>
    </row>
    <row r="222" spans="2:38" ht="30" customHeight="1" x14ac:dyDescent="0.2">
      <c r="B222" s="147">
        <f>B217+1</f>
        <v>45</v>
      </c>
      <c r="C222" s="168" t="s">
        <v>519</v>
      </c>
      <c r="D222" s="140"/>
      <c r="E222" s="140"/>
      <c r="F222" s="140"/>
      <c r="G222" s="169"/>
      <c r="H222" s="13" t="s">
        <v>136</v>
      </c>
      <c r="I222" s="140" t="str">
        <f>IF(B222="","",VLOOKUP(B222,名簿掲載情報!A:M,4))</f>
        <v>23－144</v>
      </c>
      <c r="J222" s="140"/>
      <c r="K222" s="140"/>
      <c r="L222" s="140"/>
      <c r="M222" s="13" t="s">
        <v>137</v>
      </c>
      <c r="N222" s="13"/>
      <c r="O222" s="13"/>
      <c r="P222" s="13"/>
      <c r="Q222" s="14"/>
      <c r="R222" s="13"/>
      <c r="S222" s="13"/>
      <c r="T222" s="15"/>
      <c r="U222" s="16"/>
      <c r="V222" s="16"/>
      <c r="X222" s="16"/>
      <c r="Y222" s="16"/>
      <c r="Z222" s="16"/>
      <c r="AA222" s="16"/>
      <c r="AB222" s="16"/>
      <c r="AC222" s="16"/>
      <c r="AD222" s="16"/>
      <c r="AE222" s="16"/>
      <c r="AF222" s="16"/>
      <c r="AG222" s="16"/>
      <c r="AH222" s="16"/>
      <c r="AI222" s="16"/>
      <c r="AJ222" s="16"/>
      <c r="AK222" s="16"/>
      <c r="AL222" s="16"/>
    </row>
    <row r="223" spans="2:38" ht="30" customHeight="1" x14ac:dyDescent="0.2">
      <c r="B223" s="147"/>
      <c r="C223" s="168" t="s">
        <v>61</v>
      </c>
      <c r="D223" s="140"/>
      <c r="E223" s="140"/>
      <c r="F223" s="140"/>
      <c r="G223" s="169"/>
      <c r="H223" s="124" t="str">
        <f>IF(B222="","",VLOOKUP(B222,名簿掲載情報!A:M,5))</f>
        <v>山本　篤</v>
      </c>
      <c r="I223" s="124"/>
      <c r="J223" s="124"/>
      <c r="K223" s="124"/>
      <c r="L223" s="124"/>
      <c r="M223" s="124"/>
      <c r="N223" s="124"/>
      <c r="O223" s="124"/>
      <c r="P223" s="124"/>
      <c r="Q223" s="124"/>
      <c r="R223" s="124"/>
      <c r="S223" s="124"/>
      <c r="T223" s="124"/>
      <c r="U223" s="147" t="s">
        <v>62</v>
      </c>
      <c r="V223" s="147"/>
      <c r="W223" s="147"/>
      <c r="X223" s="147"/>
      <c r="Y223" s="147"/>
      <c r="Z223" s="124" t="str">
        <f>IF(B222="","",VLOOKUP(B222,名簿掲載情報!A:M,11))</f>
        <v>1級建築士</v>
      </c>
      <c r="AA223" s="124"/>
      <c r="AB223" s="124"/>
      <c r="AC223" s="124"/>
      <c r="AD223" s="124"/>
      <c r="AE223" s="124"/>
      <c r="AF223" s="124"/>
      <c r="AG223" s="124"/>
      <c r="AH223" s="124"/>
      <c r="AI223" s="124"/>
      <c r="AJ223" s="124"/>
      <c r="AK223" s="124"/>
      <c r="AL223" s="124"/>
    </row>
    <row r="224" spans="2:38" ht="30" customHeight="1" x14ac:dyDescent="0.2">
      <c r="B224" s="147"/>
      <c r="C224" s="168" t="s">
        <v>63</v>
      </c>
      <c r="D224" s="173"/>
      <c r="E224" s="173"/>
      <c r="F224" s="173"/>
      <c r="G224" s="174"/>
      <c r="H224" s="134" t="str">
        <f>IF(B222="","",VLOOKUP(B222,名簿掲載情報!A:M,6))</f>
        <v>BSD山本一級建築士事務所</v>
      </c>
      <c r="I224" s="135"/>
      <c r="J224" s="135"/>
      <c r="K224" s="135"/>
      <c r="L224" s="135"/>
      <c r="M224" s="135"/>
      <c r="N224" s="135"/>
      <c r="O224" s="135"/>
      <c r="P224" s="135"/>
      <c r="Q224" s="135"/>
      <c r="R224" s="135"/>
      <c r="S224" s="135"/>
      <c r="T224" s="136"/>
      <c r="U224" s="147" t="s">
        <v>64</v>
      </c>
      <c r="V224" s="147"/>
      <c r="W224" s="147"/>
      <c r="X224" s="147"/>
      <c r="Y224" s="147"/>
      <c r="Z224" s="175" t="str">
        <f>IF(B222="","",VLOOKUP(B222,名簿掲載情報!A:M,12))</f>
        <v>大臣登録　
第　157713　号</v>
      </c>
      <c r="AA224" s="176"/>
      <c r="AB224" s="176"/>
      <c r="AC224" s="176"/>
      <c r="AD224" s="176"/>
      <c r="AE224" s="176"/>
      <c r="AF224" s="176"/>
      <c r="AG224" s="176"/>
      <c r="AH224" s="176"/>
      <c r="AI224" s="176"/>
      <c r="AJ224" s="176"/>
      <c r="AK224" s="176"/>
      <c r="AL224" s="177"/>
    </row>
    <row r="225" spans="2:38" ht="30" customHeight="1" x14ac:dyDescent="0.2">
      <c r="B225" s="147"/>
      <c r="C225" s="168" t="s">
        <v>65</v>
      </c>
      <c r="D225" s="140"/>
      <c r="E225" s="140"/>
      <c r="F225" s="140"/>
      <c r="G225" s="169"/>
      <c r="H225" s="124" t="str">
        <f>IF(B222="","",VLOOKUP(B222,名簿掲載情報!A:M,7))</f>
        <v>福山市松永町五丁目15-16</v>
      </c>
      <c r="I225" s="124"/>
      <c r="J225" s="124"/>
      <c r="K225" s="124"/>
      <c r="L225" s="124"/>
      <c r="M225" s="124"/>
      <c r="N225" s="124"/>
      <c r="O225" s="124"/>
      <c r="P225" s="124"/>
      <c r="Q225" s="124"/>
      <c r="R225" s="124"/>
      <c r="S225" s="124"/>
      <c r="T225" s="124"/>
      <c r="U225" s="137" t="s">
        <v>66</v>
      </c>
      <c r="V225" s="137"/>
      <c r="W225" s="137"/>
      <c r="X225" s="137"/>
      <c r="Y225" s="137"/>
      <c r="Z225" s="134" t="str">
        <f>IF(B222="","",VLOOKUP(B222,名簿掲載情報!A:M,13))</f>
        <v>一般社団法人広島県建築士事務所協会</v>
      </c>
      <c r="AA225" s="135"/>
      <c r="AB225" s="135"/>
      <c r="AC225" s="135"/>
      <c r="AD225" s="135"/>
      <c r="AE225" s="135"/>
      <c r="AF225" s="135"/>
      <c r="AG225" s="135"/>
      <c r="AH225" s="135"/>
      <c r="AI225" s="135"/>
      <c r="AJ225" s="135"/>
      <c r="AK225" s="135"/>
      <c r="AL225" s="136"/>
    </row>
    <row r="226" spans="2:38" ht="30" customHeight="1" x14ac:dyDescent="0.2">
      <c r="B226" s="147"/>
      <c r="C226" s="168" t="s">
        <v>67</v>
      </c>
      <c r="D226" s="170"/>
      <c r="E226" s="170"/>
      <c r="F226" s="170"/>
      <c r="G226" s="171"/>
      <c r="H226" s="172" t="s">
        <v>464</v>
      </c>
      <c r="I226" s="147"/>
      <c r="J226" s="147"/>
      <c r="K226" s="134" t="str">
        <f>IF(B222="","",CONCATENATE(VLOOKUP(B222,名簿掲載情報!A:M,8),"
",VLOOKUP(B222,名簿掲載情報!A:M,9)))</f>
        <v>（084）933-4833
（084）933-4833</v>
      </c>
      <c r="L226" s="135"/>
      <c r="M226" s="135"/>
      <c r="N226" s="135"/>
      <c r="O226" s="135"/>
      <c r="P226" s="135"/>
      <c r="Q226" s="135"/>
      <c r="R226" s="135"/>
      <c r="S226" s="135"/>
      <c r="T226" s="136"/>
      <c r="U226" s="168" t="s">
        <v>138</v>
      </c>
      <c r="V226" s="140"/>
      <c r="W226" s="140"/>
      <c r="X226" s="175" t="str">
        <f>IF(B222="","",VLOOKUP(B222,名簿掲載情報!A:M,10))</f>
        <v>a.y@cyber.ocn.ne.jp</v>
      </c>
      <c r="Y226" s="176"/>
      <c r="Z226" s="176"/>
      <c r="AA226" s="176"/>
      <c r="AB226" s="176"/>
      <c r="AC226" s="176"/>
      <c r="AD226" s="176"/>
      <c r="AE226" s="176"/>
      <c r="AF226" s="176"/>
      <c r="AG226" s="176"/>
      <c r="AH226" s="176"/>
      <c r="AI226" s="176"/>
      <c r="AJ226" s="176"/>
      <c r="AK226" s="176"/>
      <c r="AL226" s="177"/>
    </row>
    <row r="227" spans="2:38" ht="30" customHeight="1" x14ac:dyDescent="0.2">
      <c r="B227" s="147">
        <f>B222+1</f>
        <v>46</v>
      </c>
      <c r="C227" s="168" t="s">
        <v>519</v>
      </c>
      <c r="D227" s="140"/>
      <c r="E227" s="140"/>
      <c r="F227" s="140"/>
      <c r="G227" s="169"/>
      <c r="H227" s="13" t="s">
        <v>136</v>
      </c>
      <c r="I227" s="140" t="str">
        <f>IF(B227="","",VLOOKUP(B227,名簿掲載情報!A:M,4))</f>
        <v>23－145</v>
      </c>
      <c r="J227" s="140"/>
      <c r="K227" s="140"/>
      <c r="L227" s="140"/>
      <c r="M227" s="13" t="s">
        <v>137</v>
      </c>
      <c r="N227" s="13"/>
      <c r="O227" s="13"/>
      <c r="P227" s="13"/>
      <c r="Q227" s="14"/>
      <c r="R227" s="13"/>
      <c r="S227" s="13"/>
      <c r="T227" s="15"/>
      <c r="U227" s="16"/>
      <c r="V227" s="16"/>
      <c r="X227" s="16"/>
      <c r="Y227" s="16"/>
      <c r="Z227" s="16"/>
      <c r="AA227" s="16"/>
      <c r="AB227" s="16"/>
      <c r="AC227" s="16"/>
      <c r="AD227" s="16"/>
      <c r="AE227" s="16"/>
      <c r="AF227" s="16"/>
      <c r="AG227" s="16"/>
      <c r="AH227" s="16"/>
      <c r="AI227" s="16"/>
      <c r="AJ227" s="16"/>
      <c r="AK227" s="16"/>
      <c r="AL227" s="16"/>
    </row>
    <row r="228" spans="2:38" ht="30" customHeight="1" x14ac:dyDescent="0.2">
      <c r="B228" s="147"/>
      <c r="C228" s="168" t="s">
        <v>61</v>
      </c>
      <c r="D228" s="140"/>
      <c r="E228" s="140"/>
      <c r="F228" s="140"/>
      <c r="G228" s="169"/>
      <c r="H228" s="124" t="str">
        <f>IF(B227="","",VLOOKUP(B227,名簿掲載情報!A:M,5))</f>
        <v>伊藤　真也</v>
      </c>
      <c r="I228" s="124"/>
      <c r="J228" s="124"/>
      <c r="K228" s="124"/>
      <c r="L228" s="124"/>
      <c r="M228" s="124"/>
      <c r="N228" s="124"/>
      <c r="O228" s="124"/>
      <c r="P228" s="124"/>
      <c r="Q228" s="124"/>
      <c r="R228" s="124"/>
      <c r="S228" s="124"/>
      <c r="T228" s="124"/>
      <c r="U228" s="147" t="s">
        <v>62</v>
      </c>
      <c r="V228" s="147"/>
      <c r="W228" s="147"/>
      <c r="X228" s="147"/>
      <c r="Y228" s="147"/>
      <c r="Z228" s="124" t="str">
        <f>IF(B227="","",VLOOKUP(B227,名簿掲載情報!A:M,11))</f>
        <v>2級建築士</v>
      </c>
      <c r="AA228" s="124"/>
      <c r="AB228" s="124"/>
      <c r="AC228" s="124"/>
      <c r="AD228" s="124"/>
      <c r="AE228" s="124"/>
      <c r="AF228" s="124"/>
      <c r="AG228" s="124"/>
      <c r="AH228" s="124"/>
      <c r="AI228" s="124"/>
      <c r="AJ228" s="124"/>
      <c r="AK228" s="124"/>
      <c r="AL228" s="124"/>
    </row>
    <row r="229" spans="2:38" ht="30" customHeight="1" x14ac:dyDescent="0.2">
      <c r="B229" s="147"/>
      <c r="C229" s="168" t="s">
        <v>63</v>
      </c>
      <c r="D229" s="173"/>
      <c r="E229" s="173"/>
      <c r="F229" s="173"/>
      <c r="G229" s="174"/>
      <c r="H229" s="134" t="str">
        <f>IF(B227="","",VLOOKUP(B227,名簿掲載情報!A:M,6))</f>
        <v>輝洋建設株式会社一級建築士事務所</v>
      </c>
      <c r="I229" s="135"/>
      <c r="J229" s="135"/>
      <c r="K229" s="135"/>
      <c r="L229" s="135"/>
      <c r="M229" s="135"/>
      <c r="N229" s="135"/>
      <c r="O229" s="135"/>
      <c r="P229" s="135"/>
      <c r="Q229" s="135"/>
      <c r="R229" s="135"/>
      <c r="S229" s="135"/>
      <c r="T229" s="136"/>
      <c r="U229" s="147" t="s">
        <v>64</v>
      </c>
      <c r="V229" s="147"/>
      <c r="W229" s="147"/>
      <c r="X229" s="147"/>
      <c r="Y229" s="147"/>
      <c r="Z229" s="175" t="str">
        <f>IF(B227="","",VLOOKUP(B227,名簿掲載情報!A:M,12))</f>
        <v>広島県知事登録　
第　16440　号</v>
      </c>
      <c r="AA229" s="176"/>
      <c r="AB229" s="176"/>
      <c r="AC229" s="176"/>
      <c r="AD229" s="176"/>
      <c r="AE229" s="176"/>
      <c r="AF229" s="176"/>
      <c r="AG229" s="176"/>
      <c r="AH229" s="176"/>
      <c r="AI229" s="176"/>
      <c r="AJ229" s="176"/>
      <c r="AK229" s="176"/>
      <c r="AL229" s="177"/>
    </row>
    <row r="230" spans="2:38" ht="30" customHeight="1" x14ac:dyDescent="0.2">
      <c r="B230" s="147"/>
      <c r="C230" s="168" t="s">
        <v>65</v>
      </c>
      <c r="D230" s="140"/>
      <c r="E230" s="140"/>
      <c r="F230" s="140"/>
      <c r="G230" s="169"/>
      <c r="H230" s="124" t="str">
        <f>IF(B227="","",VLOOKUP(B227,名簿掲載情報!A:M,7))</f>
        <v>福山市西新涯町二丁目6番19号</v>
      </c>
      <c r="I230" s="124"/>
      <c r="J230" s="124"/>
      <c r="K230" s="124"/>
      <c r="L230" s="124"/>
      <c r="M230" s="124"/>
      <c r="N230" s="124"/>
      <c r="O230" s="124"/>
      <c r="P230" s="124"/>
      <c r="Q230" s="124"/>
      <c r="R230" s="124"/>
      <c r="S230" s="124"/>
      <c r="T230" s="124"/>
      <c r="U230" s="137" t="s">
        <v>66</v>
      </c>
      <c r="V230" s="137"/>
      <c r="W230" s="137"/>
      <c r="X230" s="137"/>
      <c r="Y230" s="137"/>
      <c r="Z230" s="134" t="str">
        <f>IF(B227="","",VLOOKUP(B227,名簿掲載情報!A:M,13))</f>
        <v>一般社団法人広島県建築士事務所協会</v>
      </c>
      <c r="AA230" s="135"/>
      <c r="AB230" s="135"/>
      <c r="AC230" s="135"/>
      <c r="AD230" s="135"/>
      <c r="AE230" s="135"/>
      <c r="AF230" s="135"/>
      <c r="AG230" s="135"/>
      <c r="AH230" s="135"/>
      <c r="AI230" s="135"/>
      <c r="AJ230" s="135"/>
      <c r="AK230" s="135"/>
      <c r="AL230" s="136"/>
    </row>
    <row r="231" spans="2:38" ht="30" customHeight="1" x14ac:dyDescent="0.2">
      <c r="B231" s="147"/>
      <c r="C231" s="168" t="s">
        <v>67</v>
      </c>
      <c r="D231" s="170"/>
      <c r="E231" s="170"/>
      <c r="F231" s="170"/>
      <c r="G231" s="171"/>
      <c r="H231" s="172" t="s">
        <v>464</v>
      </c>
      <c r="I231" s="147"/>
      <c r="J231" s="147"/>
      <c r="K231" s="134" t="str">
        <f>IF(B227="","",CONCATENATE(VLOOKUP(B227,名簿掲載情報!A:M,8),"
",VLOOKUP(B227,名簿掲載情報!A:M,9)))</f>
        <v>（084）954-6336
（084）954-7176</v>
      </c>
      <c r="L231" s="135"/>
      <c r="M231" s="135"/>
      <c r="N231" s="135"/>
      <c r="O231" s="135"/>
      <c r="P231" s="135"/>
      <c r="Q231" s="135"/>
      <c r="R231" s="135"/>
      <c r="S231" s="135"/>
      <c r="T231" s="136"/>
      <c r="U231" s="168" t="s">
        <v>138</v>
      </c>
      <c r="V231" s="140"/>
      <c r="W231" s="140"/>
      <c r="X231" s="175" t="str">
        <f>IF(B227="","",VLOOKUP(B227,名簿掲載情報!A:M,10))</f>
        <v>shinya@kiyou-k.com</v>
      </c>
      <c r="Y231" s="176"/>
      <c r="Z231" s="176"/>
      <c r="AA231" s="176"/>
      <c r="AB231" s="176"/>
      <c r="AC231" s="176"/>
      <c r="AD231" s="176"/>
      <c r="AE231" s="176"/>
      <c r="AF231" s="176"/>
      <c r="AG231" s="176"/>
      <c r="AH231" s="176"/>
      <c r="AI231" s="176"/>
      <c r="AJ231" s="176"/>
      <c r="AK231" s="176"/>
      <c r="AL231" s="177"/>
    </row>
    <row r="232" spans="2:38" ht="30" customHeight="1" x14ac:dyDescent="0.2">
      <c r="B232" s="147">
        <f>B227+1</f>
        <v>47</v>
      </c>
      <c r="C232" s="168" t="s">
        <v>519</v>
      </c>
      <c r="D232" s="140"/>
      <c r="E232" s="140"/>
      <c r="F232" s="140"/>
      <c r="G232" s="169"/>
      <c r="H232" s="13" t="s">
        <v>136</v>
      </c>
      <c r="I232" s="140" t="str">
        <f>IF(B232="","",VLOOKUP(B232,名簿掲載情報!A:M,4))</f>
        <v>23－150</v>
      </c>
      <c r="J232" s="140"/>
      <c r="K232" s="140"/>
      <c r="L232" s="140"/>
      <c r="M232" s="13" t="s">
        <v>137</v>
      </c>
      <c r="N232" s="13"/>
      <c r="O232" s="13"/>
      <c r="P232" s="13"/>
      <c r="Q232" s="14"/>
      <c r="R232" s="13"/>
      <c r="S232" s="13"/>
      <c r="T232" s="15"/>
      <c r="U232" s="16"/>
      <c r="V232" s="16"/>
      <c r="X232" s="16"/>
      <c r="Y232" s="16"/>
      <c r="Z232" s="16"/>
      <c r="AA232" s="16"/>
      <c r="AB232" s="16"/>
      <c r="AC232" s="16"/>
      <c r="AD232" s="16"/>
      <c r="AE232" s="16"/>
      <c r="AF232" s="16"/>
      <c r="AG232" s="16"/>
      <c r="AH232" s="16"/>
      <c r="AI232" s="16"/>
      <c r="AJ232" s="16"/>
      <c r="AK232" s="16"/>
      <c r="AL232" s="16"/>
    </row>
    <row r="233" spans="2:38" ht="30" customHeight="1" x14ac:dyDescent="0.2">
      <c r="B233" s="147"/>
      <c r="C233" s="168" t="s">
        <v>61</v>
      </c>
      <c r="D233" s="140"/>
      <c r="E233" s="140"/>
      <c r="F233" s="140"/>
      <c r="G233" s="169"/>
      <c r="H233" s="124" t="str">
        <f>IF(B232="","",VLOOKUP(B232,名簿掲載情報!A:M,5))</f>
        <v>亀山　哲</v>
      </c>
      <c r="I233" s="124"/>
      <c r="J233" s="124"/>
      <c r="K233" s="124"/>
      <c r="L233" s="124"/>
      <c r="M233" s="124"/>
      <c r="N233" s="124"/>
      <c r="O233" s="124"/>
      <c r="P233" s="124"/>
      <c r="Q233" s="124"/>
      <c r="R233" s="124"/>
      <c r="S233" s="124"/>
      <c r="T233" s="124"/>
      <c r="U233" s="147" t="s">
        <v>62</v>
      </c>
      <c r="V233" s="147"/>
      <c r="W233" s="147"/>
      <c r="X233" s="147"/>
      <c r="Y233" s="147"/>
      <c r="Z233" s="124" t="str">
        <f>IF(B232="","",VLOOKUP(B232,名簿掲載情報!A:M,11))</f>
        <v>1級建築士</v>
      </c>
      <c r="AA233" s="124"/>
      <c r="AB233" s="124"/>
      <c r="AC233" s="124"/>
      <c r="AD233" s="124"/>
      <c r="AE233" s="124"/>
      <c r="AF233" s="124"/>
      <c r="AG233" s="124"/>
      <c r="AH233" s="124"/>
      <c r="AI233" s="124"/>
      <c r="AJ233" s="124"/>
      <c r="AK233" s="124"/>
      <c r="AL233" s="124"/>
    </row>
    <row r="234" spans="2:38" ht="30" customHeight="1" x14ac:dyDescent="0.2">
      <c r="B234" s="147"/>
      <c r="C234" s="168" t="s">
        <v>63</v>
      </c>
      <c r="D234" s="173"/>
      <c r="E234" s="173"/>
      <c r="F234" s="173"/>
      <c r="G234" s="174"/>
      <c r="H234" s="134" t="str">
        <f>IF(B232="","",VLOOKUP(B232,名簿掲載情報!A:M,6))</f>
        <v>株式会社武田組設計部</v>
      </c>
      <c r="I234" s="135"/>
      <c r="J234" s="135"/>
      <c r="K234" s="135"/>
      <c r="L234" s="135"/>
      <c r="M234" s="135"/>
      <c r="N234" s="135"/>
      <c r="O234" s="135"/>
      <c r="P234" s="135"/>
      <c r="Q234" s="135"/>
      <c r="R234" s="135"/>
      <c r="S234" s="135"/>
      <c r="T234" s="136"/>
      <c r="U234" s="147" t="s">
        <v>64</v>
      </c>
      <c r="V234" s="147"/>
      <c r="W234" s="147"/>
      <c r="X234" s="147"/>
      <c r="Y234" s="147"/>
      <c r="Z234" s="175" t="str">
        <f>IF(B232="","",VLOOKUP(B232,名簿掲載情報!A:M,12))</f>
        <v>広島県知事登録　
第　323435　号</v>
      </c>
      <c r="AA234" s="176"/>
      <c r="AB234" s="176"/>
      <c r="AC234" s="176"/>
      <c r="AD234" s="176"/>
      <c r="AE234" s="176"/>
      <c r="AF234" s="176"/>
      <c r="AG234" s="176"/>
      <c r="AH234" s="176"/>
      <c r="AI234" s="176"/>
      <c r="AJ234" s="176"/>
      <c r="AK234" s="176"/>
      <c r="AL234" s="177"/>
    </row>
    <row r="235" spans="2:38" ht="30" customHeight="1" x14ac:dyDescent="0.2">
      <c r="B235" s="147"/>
      <c r="C235" s="168" t="s">
        <v>65</v>
      </c>
      <c r="D235" s="140"/>
      <c r="E235" s="140"/>
      <c r="F235" s="140"/>
      <c r="G235" s="169"/>
      <c r="H235" s="124" t="str">
        <f>IF(B232="","",VLOOKUP(B232,名簿掲載情報!A:M,7))</f>
        <v>福山市三吉町五丁目7番24号</v>
      </c>
      <c r="I235" s="124"/>
      <c r="J235" s="124"/>
      <c r="K235" s="124"/>
      <c r="L235" s="124"/>
      <c r="M235" s="124"/>
      <c r="N235" s="124"/>
      <c r="O235" s="124"/>
      <c r="P235" s="124"/>
      <c r="Q235" s="124"/>
      <c r="R235" s="124"/>
      <c r="S235" s="124"/>
      <c r="T235" s="124"/>
      <c r="U235" s="137" t="s">
        <v>66</v>
      </c>
      <c r="V235" s="137"/>
      <c r="W235" s="137"/>
      <c r="X235" s="137"/>
      <c r="Y235" s="137"/>
      <c r="Z235" s="134" t="str">
        <f>IF(B232="","",VLOOKUP(B232,名簿掲載情報!A:M,13))</f>
        <v>公益社団法人広島県建築士会</v>
      </c>
      <c r="AA235" s="135"/>
      <c r="AB235" s="135"/>
      <c r="AC235" s="135"/>
      <c r="AD235" s="135"/>
      <c r="AE235" s="135"/>
      <c r="AF235" s="135"/>
      <c r="AG235" s="135"/>
      <c r="AH235" s="135"/>
      <c r="AI235" s="135"/>
      <c r="AJ235" s="135"/>
      <c r="AK235" s="135"/>
      <c r="AL235" s="136"/>
    </row>
    <row r="236" spans="2:38" ht="30" customHeight="1" x14ac:dyDescent="0.2">
      <c r="B236" s="147"/>
      <c r="C236" s="168" t="s">
        <v>67</v>
      </c>
      <c r="D236" s="170"/>
      <c r="E236" s="170"/>
      <c r="F236" s="170"/>
      <c r="G236" s="171"/>
      <c r="H236" s="172" t="s">
        <v>464</v>
      </c>
      <c r="I236" s="147"/>
      <c r="J236" s="147"/>
      <c r="K236" s="134" t="str">
        <f>IF(B232="","",CONCATENATE(VLOOKUP(B232,名簿掲載情報!A:M,8),"
",VLOOKUP(B232,名簿掲載情報!A:M,9)))</f>
        <v>（084）932-3300
（084）922-2464</v>
      </c>
      <c r="L236" s="135"/>
      <c r="M236" s="135"/>
      <c r="N236" s="135"/>
      <c r="O236" s="135"/>
      <c r="P236" s="135"/>
      <c r="Q236" s="135"/>
      <c r="R236" s="135"/>
      <c r="S236" s="135"/>
      <c r="T236" s="136"/>
      <c r="U236" s="168" t="s">
        <v>138</v>
      </c>
      <c r="V236" s="140"/>
      <c r="W236" s="140"/>
      <c r="X236" s="175" t="str">
        <f>IF(B232="","",VLOOKUP(B232,名簿掲載情報!A:M,10))</f>
        <v>t.kameyama@takeda-g.co.jp</v>
      </c>
      <c r="Y236" s="176"/>
      <c r="Z236" s="176"/>
      <c r="AA236" s="176"/>
      <c r="AB236" s="176"/>
      <c r="AC236" s="176"/>
      <c r="AD236" s="176"/>
      <c r="AE236" s="176"/>
      <c r="AF236" s="176"/>
      <c r="AG236" s="176"/>
      <c r="AH236" s="176"/>
      <c r="AI236" s="176"/>
      <c r="AJ236" s="176"/>
      <c r="AK236" s="176"/>
      <c r="AL236" s="177"/>
    </row>
    <row r="237" spans="2:38" ht="30" customHeight="1" x14ac:dyDescent="0.2">
      <c r="B237" s="147">
        <f>B232+1</f>
        <v>48</v>
      </c>
      <c r="C237" s="168" t="s">
        <v>519</v>
      </c>
      <c r="D237" s="140"/>
      <c r="E237" s="140"/>
      <c r="F237" s="140"/>
      <c r="G237" s="169"/>
      <c r="H237" s="13" t="s">
        <v>136</v>
      </c>
      <c r="I237" s="140" t="str">
        <f>IF(B237="","",VLOOKUP(B237,名簿掲載情報!A:M,4))</f>
        <v>23－161</v>
      </c>
      <c r="J237" s="140"/>
      <c r="K237" s="140"/>
      <c r="L237" s="140"/>
      <c r="M237" s="13" t="s">
        <v>137</v>
      </c>
      <c r="N237" s="13"/>
      <c r="O237" s="13"/>
      <c r="P237" s="13"/>
      <c r="Q237" s="14"/>
      <c r="R237" s="13"/>
      <c r="S237" s="13"/>
      <c r="T237" s="15"/>
      <c r="U237" s="16"/>
      <c r="V237" s="16"/>
      <c r="X237" s="16"/>
      <c r="Y237" s="16"/>
      <c r="Z237" s="16"/>
      <c r="AA237" s="16"/>
      <c r="AB237" s="16"/>
      <c r="AC237" s="16"/>
      <c r="AD237" s="16"/>
      <c r="AE237" s="16"/>
      <c r="AF237" s="16"/>
      <c r="AG237" s="16"/>
      <c r="AH237" s="16"/>
      <c r="AI237" s="16"/>
      <c r="AJ237" s="16"/>
      <c r="AK237" s="16"/>
      <c r="AL237" s="16"/>
    </row>
    <row r="238" spans="2:38" ht="30" customHeight="1" x14ac:dyDescent="0.2">
      <c r="B238" s="147"/>
      <c r="C238" s="168" t="s">
        <v>61</v>
      </c>
      <c r="D238" s="140"/>
      <c r="E238" s="140"/>
      <c r="F238" s="140"/>
      <c r="G238" s="169"/>
      <c r="H238" s="124" t="str">
        <f>IF(B237="","",VLOOKUP(B237,名簿掲載情報!A:M,5))</f>
        <v>要福地　広和</v>
      </c>
      <c r="I238" s="124"/>
      <c r="J238" s="124"/>
      <c r="K238" s="124"/>
      <c r="L238" s="124"/>
      <c r="M238" s="124"/>
      <c r="N238" s="124"/>
      <c r="O238" s="124"/>
      <c r="P238" s="124"/>
      <c r="Q238" s="124"/>
      <c r="R238" s="124"/>
      <c r="S238" s="124"/>
      <c r="T238" s="124"/>
      <c r="U238" s="147" t="s">
        <v>62</v>
      </c>
      <c r="V238" s="147"/>
      <c r="W238" s="147"/>
      <c r="X238" s="147"/>
      <c r="Y238" s="147"/>
      <c r="Z238" s="124" t="str">
        <f>IF(B237="","",VLOOKUP(B237,名簿掲載情報!A:M,11))</f>
        <v>2級建築士</v>
      </c>
      <c r="AA238" s="124"/>
      <c r="AB238" s="124"/>
      <c r="AC238" s="124"/>
      <c r="AD238" s="124"/>
      <c r="AE238" s="124"/>
      <c r="AF238" s="124"/>
      <c r="AG238" s="124"/>
      <c r="AH238" s="124"/>
      <c r="AI238" s="124"/>
      <c r="AJ238" s="124"/>
      <c r="AK238" s="124"/>
      <c r="AL238" s="124"/>
    </row>
    <row r="239" spans="2:38" ht="30" customHeight="1" x14ac:dyDescent="0.2">
      <c r="B239" s="147"/>
      <c r="C239" s="168" t="s">
        <v>63</v>
      </c>
      <c r="D239" s="173"/>
      <c r="E239" s="173"/>
      <c r="F239" s="173"/>
      <c r="G239" s="174"/>
      <c r="H239" s="134" t="str">
        <f>IF(B237="","",VLOOKUP(B237,名簿掲載情報!A:M,6))</f>
        <v>株式会社要工務店二級建築士事務所</v>
      </c>
      <c r="I239" s="135"/>
      <c r="J239" s="135"/>
      <c r="K239" s="135"/>
      <c r="L239" s="135"/>
      <c r="M239" s="135"/>
      <c r="N239" s="135"/>
      <c r="O239" s="135"/>
      <c r="P239" s="135"/>
      <c r="Q239" s="135"/>
      <c r="R239" s="135"/>
      <c r="S239" s="135"/>
      <c r="T239" s="136"/>
      <c r="U239" s="147" t="s">
        <v>64</v>
      </c>
      <c r="V239" s="147"/>
      <c r="W239" s="147"/>
      <c r="X239" s="147"/>
      <c r="Y239" s="147"/>
      <c r="Z239" s="175" t="str">
        <f>IF(B237="","",VLOOKUP(B237,名簿掲載情報!A:M,12))</f>
        <v>広島県知事登録　
第　15544　号</v>
      </c>
      <c r="AA239" s="176"/>
      <c r="AB239" s="176"/>
      <c r="AC239" s="176"/>
      <c r="AD239" s="176"/>
      <c r="AE239" s="176"/>
      <c r="AF239" s="176"/>
      <c r="AG239" s="176"/>
      <c r="AH239" s="176"/>
      <c r="AI239" s="176"/>
      <c r="AJ239" s="176"/>
      <c r="AK239" s="176"/>
      <c r="AL239" s="177"/>
    </row>
    <row r="240" spans="2:38" ht="30" customHeight="1" x14ac:dyDescent="0.2">
      <c r="B240" s="147"/>
      <c r="C240" s="168" t="s">
        <v>65</v>
      </c>
      <c r="D240" s="140"/>
      <c r="E240" s="140"/>
      <c r="F240" s="140"/>
      <c r="G240" s="169"/>
      <c r="H240" s="124" t="str">
        <f>IF(B237="","",VLOOKUP(B237,名簿掲載情報!A:M,7))</f>
        <v>福山市御門町一丁目11番21号</v>
      </c>
      <c r="I240" s="124"/>
      <c r="J240" s="124"/>
      <c r="K240" s="124"/>
      <c r="L240" s="124"/>
      <c r="M240" s="124"/>
      <c r="N240" s="124"/>
      <c r="O240" s="124"/>
      <c r="P240" s="124"/>
      <c r="Q240" s="124"/>
      <c r="R240" s="124"/>
      <c r="S240" s="124"/>
      <c r="T240" s="124"/>
      <c r="U240" s="137" t="s">
        <v>66</v>
      </c>
      <c r="V240" s="137"/>
      <c r="W240" s="137"/>
      <c r="X240" s="137"/>
      <c r="Y240" s="137"/>
      <c r="Z240" s="134" t="str">
        <f>IF(B237="","",VLOOKUP(B237,名簿掲載情報!A:M,13))</f>
        <v>一般社団法人広島県建築士事務所協会</v>
      </c>
      <c r="AA240" s="135"/>
      <c r="AB240" s="135"/>
      <c r="AC240" s="135"/>
      <c r="AD240" s="135"/>
      <c r="AE240" s="135"/>
      <c r="AF240" s="135"/>
      <c r="AG240" s="135"/>
      <c r="AH240" s="135"/>
      <c r="AI240" s="135"/>
      <c r="AJ240" s="135"/>
      <c r="AK240" s="135"/>
      <c r="AL240" s="136"/>
    </row>
    <row r="241" spans="2:38" ht="30" customHeight="1" x14ac:dyDescent="0.2">
      <c r="B241" s="147"/>
      <c r="C241" s="168" t="s">
        <v>67</v>
      </c>
      <c r="D241" s="170"/>
      <c r="E241" s="170"/>
      <c r="F241" s="170"/>
      <c r="G241" s="171"/>
      <c r="H241" s="172" t="s">
        <v>464</v>
      </c>
      <c r="I241" s="147"/>
      <c r="J241" s="147"/>
      <c r="K241" s="134" t="str">
        <f>IF(B237="","",CONCATENATE(VLOOKUP(B237,名簿掲載情報!A:M,8),"
",VLOOKUP(B237,名簿掲載情報!A:M,9)))</f>
        <v>（084）924-5608
（084）923-6860</v>
      </c>
      <c r="L241" s="135"/>
      <c r="M241" s="135"/>
      <c r="N241" s="135"/>
      <c r="O241" s="135"/>
      <c r="P241" s="135"/>
      <c r="Q241" s="135"/>
      <c r="R241" s="135"/>
      <c r="S241" s="135"/>
      <c r="T241" s="136"/>
      <c r="U241" s="168" t="s">
        <v>138</v>
      </c>
      <c r="V241" s="140"/>
      <c r="W241" s="140"/>
      <c r="X241" s="175" t="str">
        <f>IF(B237="","",VLOOKUP(B237,名簿掲載情報!A:M,10))</f>
        <v>info@kaname-koumuten.co.jｐ</v>
      </c>
      <c r="Y241" s="176"/>
      <c r="Z241" s="176"/>
      <c r="AA241" s="176"/>
      <c r="AB241" s="176"/>
      <c r="AC241" s="176"/>
      <c r="AD241" s="176"/>
      <c r="AE241" s="176"/>
      <c r="AF241" s="176"/>
      <c r="AG241" s="176"/>
      <c r="AH241" s="176"/>
      <c r="AI241" s="176"/>
      <c r="AJ241" s="176"/>
      <c r="AK241" s="176"/>
      <c r="AL241" s="177"/>
    </row>
    <row r="242" spans="2:38" ht="30" customHeight="1" x14ac:dyDescent="0.2">
      <c r="B242" s="147">
        <f>B237+1</f>
        <v>49</v>
      </c>
      <c r="C242" s="168" t="s">
        <v>519</v>
      </c>
      <c r="D242" s="140"/>
      <c r="E242" s="140"/>
      <c r="F242" s="140"/>
      <c r="G242" s="169"/>
      <c r="H242" s="13" t="s">
        <v>136</v>
      </c>
      <c r="I242" s="140" t="str">
        <f>IF(B242="","",VLOOKUP(B242,名簿掲載情報!A:M,4))</f>
        <v>23－162</v>
      </c>
      <c r="J242" s="140"/>
      <c r="K242" s="140"/>
      <c r="L242" s="140"/>
      <c r="M242" s="13" t="s">
        <v>137</v>
      </c>
      <c r="N242" s="13"/>
      <c r="O242" s="13"/>
      <c r="P242" s="13"/>
      <c r="Q242" s="14"/>
      <c r="R242" s="13"/>
      <c r="S242" s="13"/>
      <c r="T242" s="15"/>
      <c r="U242" s="16"/>
      <c r="V242" s="16"/>
      <c r="X242" s="16"/>
      <c r="Y242" s="16"/>
      <c r="Z242" s="16"/>
      <c r="AA242" s="16"/>
      <c r="AB242" s="16"/>
      <c r="AC242" s="16"/>
      <c r="AD242" s="16"/>
      <c r="AE242" s="16"/>
      <c r="AF242" s="16"/>
      <c r="AG242" s="16"/>
      <c r="AH242" s="16"/>
      <c r="AI242" s="16"/>
      <c r="AJ242" s="16"/>
      <c r="AK242" s="16"/>
      <c r="AL242" s="16"/>
    </row>
    <row r="243" spans="2:38" ht="30" customHeight="1" x14ac:dyDescent="0.2">
      <c r="B243" s="147"/>
      <c r="C243" s="168" t="s">
        <v>61</v>
      </c>
      <c r="D243" s="140"/>
      <c r="E243" s="140"/>
      <c r="F243" s="140"/>
      <c r="G243" s="169"/>
      <c r="H243" s="124" t="str">
        <f>IF(B242="","",VLOOKUP(B242,名簿掲載情報!A:M,5))</f>
        <v>澤田　力</v>
      </c>
      <c r="I243" s="124"/>
      <c r="J243" s="124"/>
      <c r="K243" s="124"/>
      <c r="L243" s="124"/>
      <c r="M243" s="124"/>
      <c r="N243" s="124"/>
      <c r="O243" s="124"/>
      <c r="P243" s="124"/>
      <c r="Q243" s="124"/>
      <c r="R243" s="124"/>
      <c r="S243" s="124"/>
      <c r="T243" s="124"/>
      <c r="U243" s="147" t="s">
        <v>62</v>
      </c>
      <c r="V243" s="147"/>
      <c r="W243" s="147"/>
      <c r="X243" s="147"/>
      <c r="Y243" s="147"/>
      <c r="Z243" s="124" t="str">
        <f>IF(B242="","",VLOOKUP(B242,名簿掲載情報!A:M,11))</f>
        <v>1級建築士</v>
      </c>
      <c r="AA243" s="124"/>
      <c r="AB243" s="124"/>
      <c r="AC243" s="124"/>
      <c r="AD243" s="124"/>
      <c r="AE243" s="124"/>
      <c r="AF243" s="124"/>
      <c r="AG243" s="124"/>
      <c r="AH243" s="124"/>
      <c r="AI243" s="124"/>
      <c r="AJ243" s="124"/>
      <c r="AK243" s="124"/>
      <c r="AL243" s="124"/>
    </row>
    <row r="244" spans="2:38" ht="30" customHeight="1" x14ac:dyDescent="0.2">
      <c r="B244" s="147"/>
      <c r="C244" s="168" t="s">
        <v>63</v>
      </c>
      <c r="D244" s="173"/>
      <c r="E244" s="173"/>
      <c r="F244" s="173"/>
      <c r="G244" s="174"/>
      <c r="H244" s="134" t="str">
        <f>IF(B242="","",VLOOKUP(B242,名簿掲載情報!A:M,6))</f>
        <v>株式会社武田組設計部</v>
      </c>
      <c r="I244" s="135"/>
      <c r="J244" s="135"/>
      <c r="K244" s="135"/>
      <c r="L244" s="135"/>
      <c r="M244" s="135"/>
      <c r="N244" s="135"/>
      <c r="O244" s="135"/>
      <c r="P244" s="135"/>
      <c r="Q244" s="135"/>
      <c r="R244" s="135"/>
      <c r="S244" s="135"/>
      <c r="T244" s="136"/>
      <c r="U244" s="147" t="s">
        <v>64</v>
      </c>
      <c r="V244" s="147"/>
      <c r="W244" s="147"/>
      <c r="X244" s="147"/>
      <c r="Y244" s="147"/>
      <c r="Z244" s="175" t="str">
        <f>IF(B242="","",VLOOKUP(B242,名簿掲載情報!A:M,12))</f>
        <v>大臣登録　
第　327211　号</v>
      </c>
      <c r="AA244" s="176"/>
      <c r="AB244" s="176"/>
      <c r="AC244" s="176"/>
      <c r="AD244" s="176"/>
      <c r="AE244" s="176"/>
      <c r="AF244" s="176"/>
      <c r="AG244" s="176"/>
      <c r="AH244" s="176"/>
      <c r="AI244" s="176"/>
      <c r="AJ244" s="176"/>
      <c r="AK244" s="176"/>
      <c r="AL244" s="177"/>
    </row>
    <row r="245" spans="2:38" ht="30" customHeight="1" x14ac:dyDescent="0.2">
      <c r="B245" s="147"/>
      <c r="C245" s="168" t="s">
        <v>65</v>
      </c>
      <c r="D245" s="140"/>
      <c r="E245" s="140"/>
      <c r="F245" s="140"/>
      <c r="G245" s="169"/>
      <c r="H245" s="124" t="str">
        <f>IF(B242="","",VLOOKUP(B242,名簿掲載情報!A:M,7))</f>
        <v>福山市三吉町五丁目7番24号</v>
      </c>
      <c r="I245" s="124"/>
      <c r="J245" s="124"/>
      <c r="K245" s="124"/>
      <c r="L245" s="124"/>
      <c r="M245" s="124"/>
      <c r="N245" s="124"/>
      <c r="O245" s="124"/>
      <c r="P245" s="124"/>
      <c r="Q245" s="124"/>
      <c r="R245" s="124"/>
      <c r="S245" s="124"/>
      <c r="T245" s="124"/>
      <c r="U245" s="137" t="s">
        <v>66</v>
      </c>
      <c r="V245" s="137"/>
      <c r="W245" s="137"/>
      <c r="X245" s="137"/>
      <c r="Y245" s="137"/>
      <c r="Z245" s="134" t="str">
        <f>IF(B242="","",VLOOKUP(B242,名簿掲載情報!A:M,13))</f>
        <v>公益社団法人広島県建築士会</v>
      </c>
      <c r="AA245" s="135"/>
      <c r="AB245" s="135"/>
      <c r="AC245" s="135"/>
      <c r="AD245" s="135"/>
      <c r="AE245" s="135"/>
      <c r="AF245" s="135"/>
      <c r="AG245" s="135"/>
      <c r="AH245" s="135"/>
      <c r="AI245" s="135"/>
      <c r="AJ245" s="135"/>
      <c r="AK245" s="135"/>
      <c r="AL245" s="136"/>
    </row>
    <row r="246" spans="2:38" ht="30" customHeight="1" x14ac:dyDescent="0.2">
      <c r="B246" s="147"/>
      <c r="C246" s="168" t="s">
        <v>67</v>
      </c>
      <c r="D246" s="170"/>
      <c r="E246" s="170"/>
      <c r="F246" s="170"/>
      <c r="G246" s="171"/>
      <c r="H246" s="172" t="s">
        <v>464</v>
      </c>
      <c r="I246" s="147"/>
      <c r="J246" s="147"/>
      <c r="K246" s="134" t="str">
        <f>IF(B242="","",CONCATENATE(VLOOKUP(B242,名簿掲載情報!A:M,8),"
",VLOOKUP(B242,名簿掲載情報!A:M,9)))</f>
        <v>（084）932-3300
（084）922-2464</v>
      </c>
      <c r="L246" s="135"/>
      <c r="M246" s="135"/>
      <c r="N246" s="135"/>
      <c r="O246" s="135"/>
      <c r="P246" s="135"/>
      <c r="Q246" s="135"/>
      <c r="R246" s="135"/>
      <c r="S246" s="135"/>
      <c r="T246" s="136"/>
      <c r="U246" s="168" t="s">
        <v>138</v>
      </c>
      <c r="V246" s="140"/>
      <c r="W246" s="140"/>
      <c r="X246" s="175" t="str">
        <f>IF(B242="","",VLOOKUP(B242,名簿掲載情報!A:M,10))</f>
        <v>sawada@takeda-g.co.jp</v>
      </c>
      <c r="Y246" s="176"/>
      <c r="Z246" s="176"/>
      <c r="AA246" s="176"/>
      <c r="AB246" s="176"/>
      <c r="AC246" s="176"/>
      <c r="AD246" s="176"/>
      <c r="AE246" s="176"/>
      <c r="AF246" s="176"/>
      <c r="AG246" s="176"/>
      <c r="AH246" s="176"/>
      <c r="AI246" s="176"/>
      <c r="AJ246" s="176"/>
      <c r="AK246" s="176"/>
      <c r="AL246" s="177"/>
    </row>
    <row r="247" spans="2:38" ht="30" customHeight="1" x14ac:dyDescent="0.2">
      <c r="B247" s="147">
        <f>B242+1</f>
        <v>50</v>
      </c>
      <c r="C247" s="168" t="s">
        <v>519</v>
      </c>
      <c r="D247" s="140"/>
      <c r="E247" s="140"/>
      <c r="F247" s="140"/>
      <c r="G247" s="169"/>
      <c r="H247" s="13" t="s">
        <v>136</v>
      </c>
      <c r="I247" s="140" t="str">
        <f>IF(B247="","",VLOOKUP(B247,名簿掲載情報!A:M,4))</f>
        <v>23－165</v>
      </c>
      <c r="J247" s="140"/>
      <c r="K247" s="140"/>
      <c r="L247" s="140"/>
      <c r="M247" s="13" t="s">
        <v>137</v>
      </c>
      <c r="N247" s="13"/>
      <c r="O247" s="13"/>
      <c r="P247" s="13"/>
      <c r="Q247" s="14"/>
      <c r="R247" s="13"/>
      <c r="S247" s="13"/>
      <c r="T247" s="15"/>
      <c r="U247" s="16"/>
      <c r="V247" s="16"/>
      <c r="X247" s="16"/>
      <c r="Y247" s="16"/>
      <c r="Z247" s="16"/>
      <c r="AA247" s="16"/>
      <c r="AB247" s="16"/>
      <c r="AC247" s="16"/>
      <c r="AD247" s="16"/>
      <c r="AE247" s="16"/>
      <c r="AF247" s="16"/>
      <c r="AG247" s="16"/>
      <c r="AH247" s="16"/>
      <c r="AI247" s="16"/>
      <c r="AJ247" s="16"/>
      <c r="AK247" s="16"/>
      <c r="AL247" s="16"/>
    </row>
    <row r="248" spans="2:38" ht="30" customHeight="1" x14ac:dyDescent="0.2">
      <c r="B248" s="147"/>
      <c r="C248" s="168" t="s">
        <v>61</v>
      </c>
      <c r="D248" s="140"/>
      <c r="E248" s="140"/>
      <c r="F248" s="140"/>
      <c r="G248" s="169"/>
      <c r="H248" s="124" t="str">
        <f>IF(B247="","",VLOOKUP(B247,名簿掲載情報!A:M,5))</f>
        <v>的場　公利</v>
      </c>
      <c r="I248" s="124"/>
      <c r="J248" s="124"/>
      <c r="K248" s="124"/>
      <c r="L248" s="124"/>
      <c r="M248" s="124"/>
      <c r="N248" s="124"/>
      <c r="O248" s="124"/>
      <c r="P248" s="124"/>
      <c r="Q248" s="124"/>
      <c r="R248" s="124"/>
      <c r="S248" s="124"/>
      <c r="T248" s="124"/>
      <c r="U248" s="147" t="s">
        <v>62</v>
      </c>
      <c r="V248" s="147"/>
      <c r="W248" s="147"/>
      <c r="X248" s="147"/>
      <c r="Y248" s="147"/>
      <c r="Z248" s="124" t="str">
        <f>IF(B247="","",VLOOKUP(B247,名簿掲載情報!A:M,11))</f>
        <v>2級建築士</v>
      </c>
      <c r="AA248" s="124"/>
      <c r="AB248" s="124"/>
      <c r="AC248" s="124"/>
      <c r="AD248" s="124"/>
      <c r="AE248" s="124"/>
      <c r="AF248" s="124"/>
      <c r="AG248" s="124"/>
      <c r="AH248" s="124"/>
      <c r="AI248" s="124"/>
      <c r="AJ248" s="124"/>
      <c r="AK248" s="124"/>
      <c r="AL248" s="124"/>
    </row>
    <row r="249" spans="2:38" ht="30" customHeight="1" x14ac:dyDescent="0.2">
      <c r="B249" s="147"/>
      <c r="C249" s="168" t="s">
        <v>63</v>
      </c>
      <c r="D249" s="173"/>
      <c r="E249" s="173"/>
      <c r="F249" s="173"/>
      <c r="G249" s="174"/>
      <c r="H249" s="134" t="str">
        <f>IF(B247="","",VLOOKUP(B247,名簿掲載情報!A:M,6))</f>
        <v>ハウスファクトリー株式会社建築設計事務所</v>
      </c>
      <c r="I249" s="135"/>
      <c r="J249" s="135"/>
      <c r="K249" s="135"/>
      <c r="L249" s="135"/>
      <c r="M249" s="135"/>
      <c r="N249" s="135"/>
      <c r="O249" s="135"/>
      <c r="P249" s="135"/>
      <c r="Q249" s="135"/>
      <c r="R249" s="135"/>
      <c r="S249" s="135"/>
      <c r="T249" s="136"/>
      <c r="U249" s="147" t="s">
        <v>64</v>
      </c>
      <c r="V249" s="147"/>
      <c r="W249" s="147"/>
      <c r="X249" s="147"/>
      <c r="Y249" s="147"/>
      <c r="Z249" s="175" t="str">
        <f>IF(B247="","",VLOOKUP(B247,名簿掲載情報!A:M,12))</f>
        <v>兵庫県知事登録　
第　阪神2115　号</v>
      </c>
      <c r="AA249" s="176"/>
      <c r="AB249" s="176"/>
      <c r="AC249" s="176"/>
      <c r="AD249" s="176"/>
      <c r="AE249" s="176"/>
      <c r="AF249" s="176"/>
      <c r="AG249" s="176"/>
      <c r="AH249" s="176"/>
      <c r="AI249" s="176"/>
      <c r="AJ249" s="176"/>
      <c r="AK249" s="176"/>
      <c r="AL249" s="177"/>
    </row>
    <row r="250" spans="2:38" ht="30" customHeight="1" x14ac:dyDescent="0.2">
      <c r="B250" s="147"/>
      <c r="C250" s="168" t="s">
        <v>65</v>
      </c>
      <c r="D250" s="140"/>
      <c r="E250" s="140"/>
      <c r="F250" s="140"/>
      <c r="G250" s="169"/>
      <c r="H250" s="124" t="str">
        <f>IF(B247="","",VLOOKUP(B247,名簿掲載情報!A:M,7))</f>
        <v>福山市新涯町一丁目40-14</v>
      </c>
      <c r="I250" s="124"/>
      <c r="J250" s="124"/>
      <c r="K250" s="124"/>
      <c r="L250" s="124"/>
      <c r="M250" s="124"/>
      <c r="N250" s="124"/>
      <c r="O250" s="124"/>
      <c r="P250" s="124"/>
      <c r="Q250" s="124"/>
      <c r="R250" s="124"/>
      <c r="S250" s="124"/>
      <c r="T250" s="124"/>
      <c r="U250" s="137" t="s">
        <v>66</v>
      </c>
      <c r="V250" s="137"/>
      <c r="W250" s="137"/>
      <c r="X250" s="137"/>
      <c r="Y250" s="137"/>
      <c r="Z250" s="134" t="str">
        <f>IF(B247="","",VLOOKUP(B247,名簿掲載情報!A:M,13))</f>
        <v>一般社団法人広島県建築士事務所協会</v>
      </c>
      <c r="AA250" s="135"/>
      <c r="AB250" s="135"/>
      <c r="AC250" s="135"/>
      <c r="AD250" s="135"/>
      <c r="AE250" s="135"/>
      <c r="AF250" s="135"/>
      <c r="AG250" s="135"/>
      <c r="AH250" s="135"/>
      <c r="AI250" s="135"/>
      <c r="AJ250" s="135"/>
      <c r="AK250" s="135"/>
      <c r="AL250" s="136"/>
    </row>
    <row r="251" spans="2:38" ht="30" customHeight="1" x14ac:dyDescent="0.2">
      <c r="B251" s="147"/>
      <c r="C251" s="168" t="s">
        <v>67</v>
      </c>
      <c r="D251" s="170"/>
      <c r="E251" s="170"/>
      <c r="F251" s="170"/>
      <c r="G251" s="171"/>
      <c r="H251" s="172" t="s">
        <v>464</v>
      </c>
      <c r="I251" s="147"/>
      <c r="J251" s="147"/>
      <c r="K251" s="134" t="str">
        <f>IF(B247="","",CONCATENATE(VLOOKUP(B247,名簿掲載情報!A:M,8),"
",VLOOKUP(B247,名簿掲載情報!A:M,9)))</f>
        <v>（084）999-0067
（084）999-0068</v>
      </c>
      <c r="L251" s="135"/>
      <c r="M251" s="135"/>
      <c r="N251" s="135"/>
      <c r="O251" s="135"/>
      <c r="P251" s="135"/>
      <c r="Q251" s="135"/>
      <c r="R251" s="135"/>
      <c r="S251" s="135"/>
      <c r="T251" s="136"/>
      <c r="U251" s="168" t="s">
        <v>138</v>
      </c>
      <c r="V251" s="140"/>
      <c r="W251" s="140"/>
      <c r="X251" s="175" t="str">
        <f>IF(B247="","",VLOOKUP(B247,名簿掲載情報!A:M,10))</f>
        <v>reform@life-partner11.net</v>
      </c>
      <c r="Y251" s="176"/>
      <c r="Z251" s="176"/>
      <c r="AA251" s="176"/>
      <c r="AB251" s="176"/>
      <c r="AC251" s="176"/>
      <c r="AD251" s="176"/>
      <c r="AE251" s="176"/>
      <c r="AF251" s="176"/>
      <c r="AG251" s="176"/>
      <c r="AH251" s="176"/>
      <c r="AI251" s="176"/>
      <c r="AJ251" s="176"/>
      <c r="AK251" s="176"/>
      <c r="AL251" s="177"/>
    </row>
    <row r="252" spans="2:38" ht="30" customHeight="1" x14ac:dyDescent="0.2">
      <c r="B252" s="147">
        <f>B247+1</f>
        <v>51</v>
      </c>
      <c r="C252" s="168" t="s">
        <v>519</v>
      </c>
      <c r="D252" s="140"/>
      <c r="E252" s="140"/>
      <c r="F252" s="140"/>
      <c r="G252" s="169"/>
      <c r="H252" s="13" t="s">
        <v>136</v>
      </c>
      <c r="I252" s="140" t="str">
        <f>IF(B252="","",VLOOKUP(B252,名簿掲載情報!A:M,4))</f>
        <v>23－166</v>
      </c>
      <c r="J252" s="140"/>
      <c r="K252" s="140"/>
      <c r="L252" s="140"/>
      <c r="M252" s="13" t="s">
        <v>137</v>
      </c>
      <c r="N252" s="13"/>
      <c r="O252" s="13"/>
      <c r="P252" s="13"/>
      <c r="Q252" s="14"/>
      <c r="R252" s="13"/>
      <c r="S252" s="13"/>
      <c r="T252" s="15"/>
      <c r="U252" s="16"/>
      <c r="V252" s="16"/>
      <c r="X252" s="16"/>
      <c r="Y252" s="16"/>
      <c r="Z252" s="16"/>
      <c r="AA252" s="16"/>
      <c r="AB252" s="16"/>
      <c r="AC252" s="16"/>
      <c r="AD252" s="16"/>
      <c r="AE252" s="16"/>
      <c r="AF252" s="16"/>
      <c r="AG252" s="16"/>
      <c r="AH252" s="16"/>
      <c r="AI252" s="16"/>
      <c r="AJ252" s="16"/>
      <c r="AK252" s="16"/>
      <c r="AL252" s="16"/>
    </row>
    <row r="253" spans="2:38" ht="30" customHeight="1" x14ac:dyDescent="0.2">
      <c r="B253" s="147"/>
      <c r="C253" s="168" t="s">
        <v>61</v>
      </c>
      <c r="D253" s="140"/>
      <c r="E253" s="140"/>
      <c r="F253" s="140"/>
      <c r="G253" s="169"/>
      <c r="H253" s="124" t="str">
        <f>IF(B252="","",VLOOKUP(B252,名簿掲載情報!A:M,5))</f>
        <v>坂本　嘉孝</v>
      </c>
      <c r="I253" s="124"/>
      <c r="J253" s="124"/>
      <c r="K253" s="124"/>
      <c r="L253" s="124"/>
      <c r="M253" s="124"/>
      <c r="N253" s="124"/>
      <c r="O253" s="124"/>
      <c r="P253" s="124"/>
      <c r="Q253" s="124"/>
      <c r="R253" s="124"/>
      <c r="S253" s="124"/>
      <c r="T253" s="124"/>
      <c r="U253" s="147" t="s">
        <v>62</v>
      </c>
      <c r="V253" s="147"/>
      <c r="W253" s="147"/>
      <c r="X253" s="147"/>
      <c r="Y253" s="147"/>
      <c r="Z253" s="124" t="str">
        <f>IF(B252="","",VLOOKUP(B252,名簿掲載情報!A:M,11))</f>
        <v>2級建築士</v>
      </c>
      <c r="AA253" s="124"/>
      <c r="AB253" s="124"/>
      <c r="AC253" s="124"/>
      <c r="AD253" s="124"/>
      <c r="AE253" s="124"/>
      <c r="AF253" s="124"/>
      <c r="AG253" s="124"/>
      <c r="AH253" s="124"/>
      <c r="AI253" s="124"/>
      <c r="AJ253" s="124"/>
      <c r="AK253" s="124"/>
      <c r="AL253" s="124"/>
    </row>
    <row r="254" spans="2:38" ht="30" customHeight="1" x14ac:dyDescent="0.2">
      <c r="B254" s="147"/>
      <c r="C254" s="168" t="s">
        <v>63</v>
      </c>
      <c r="D254" s="173"/>
      <c r="E254" s="173"/>
      <c r="F254" s="173"/>
      <c r="G254" s="174"/>
      <c r="H254" s="134" t="str">
        <f>IF(B252="","",VLOOKUP(B252,名簿掲載情報!A:M,6))</f>
        <v>株式会社坂本工務店一級建築設計事務所</v>
      </c>
      <c r="I254" s="135"/>
      <c r="J254" s="135"/>
      <c r="K254" s="135"/>
      <c r="L254" s="135"/>
      <c r="M254" s="135"/>
      <c r="N254" s="135"/>
      <c r="O254" s="135"/>
      <c r="P254" s="135"/>
      <c r="Q254" s="135"/>
      <c r="R254" s="135"/>
      <c r="S254" s="135"/>
      <c r="T254" s="136"/>
      <c r="U254" s="147" t="s">
        <v>64</v>
      </c>
      <c r="V254" s="147"/>
      <c r="W254" s="147"/>
      <c r="X254" s="147"/>
      <c r="Y254" s="147"/>
      <c r="Z254" s="175" t="str">
        <f>IF(B252="","",VLOOKUP(B252,名簿掲載情報!A:M,12))</f>
        <v>広島県知事登録　
第　16979　号</v>
      </c>
      <c r="AA254" s="176"/>
      <c r="AB254" s="176"/>
      <c r="AC254" s="176"/>
      <c r="AD254" s="176"/>
      <c r="AE254" s="176"/>
      <c r="AF254" s="176"/>
      <c r="AG254" s="176"/>
      <c r="AH254" s="176"/>
      <c r="AI254" s="176"/>
      <c r="AJ254" s="176"/>
      <c r="AK254" s="176"/>
      <c r="AL254" s="177"/>
    </row>
    <row r="255" spans="2:38" ht="30" customHeight="1" x14ac:dyDescent="0.2">
      <c r="B255" s="147"/>
      <c r="C255" s="168" t="s">
        <v>65</v>
      </c>
      <c r="D255" s="140"/>
      <c r="E255" s="140"/>
      <c r="F255" s="140"/>
      <c r="G255" s="169"/>
      <c r="H255" s="124" t="str">
        <f>IF(B252="","",VLOOKUP(B252,名簿掲載情報!A:M,7))</f>
        <v>福山市花園町一丁目1番27号</v>
      </c>
      <c r="I255" s="124"/>
      <c r="J255" s="124"/>
      <c r="K255" s="124"/>
      <c r="L255" s="124"/>
      <c r="M255" s="124"/>
      <c r="N255" s="124"/>
      <c r="O255" s="124"/>
      <c r="P255" s="124"/>
      <c r="Q255" s="124"/>
      <c r="R255" s="124"/>
      <c r="S255" s="124"/>
      <c r="T255" s="124"/>
      <c r="U255" s="137" t="s">
        <v>66</v>
      </c>
      <c r="V255" s="137"/>
      <c r="W255" s="137"/>
      <c r="X255" s="137"/>
      <c r="Y255" s="137"/>
      <c r="Z255" s="134" t="str">
        <f>IF(B252="","",VLOOKUP(B252,名簿掲載情報!A:M,13))</f>
        <v>一般社団法人広島県建築士事務所協会</v>
      </c>
      <c r="AA255" s="135"/>
      <c r="AB255" s="135"/>
      <c r="AC255" s="135"/>
      <c r="AD255" s="135"/>
      <c r="AE255" s="135"/>
      <c r="AF255" s="135"/>
      <c r="AG255" s="135"/>
      <c r="AH255" s="135"/>
      <c r="AI255" s="135"/>
      <c r="AJ255" s="135"/>
      <c r="AK255" s="135"/>
      <c r="AL255" s="136"/>
    </row>
    <row r="256" spans="2:38" ht="30" customHeight="1" x14ac:dyDescent="0.2">
      <c r="B256" s="147"/>
      <c r="C256" s="168" t="s">
        <v>67</v>
      </c>
      <c r="D256" s="170"/>
      <c r="E256" s="170"/>
      <c r="F256" s="170"/>
      <c r="G256" s="171"/>
      <c r="H256" s="172" t="s">
        <v>464</v>
      </c>
      <c r="I256" s="147"/>
      <c r="J256" s="147"/>
      <c r="K256" s="134" t="str">
        <f>IF(B252="","",CONCATENATE(VLOOKUP(B252,名簿掲載情報!A:M,8),"
",VLOOKUP(B252,名簿掲載情報!A:M,9)))</f>
        <v>（084）932-1794
（084）925-2335</v>
      </c>
      <c r="L256" s="135"/>
      <c r="M256" s="135"/>
      <c r="N256" s="135"/>
      <c r="O256" s="135"/>
      <c r="P256" s="135"/>
      <c r="Q256" s="135"/>
      <c r="R256" s="135"/>
      <c r="S256" s="135"/>
      <c r="T256" s="136"/>
      <c r="U256" s="168" t="s">
        <v>138</v>
      </c>
      <c r="V256" s="140"/>
      <c r="W256" s="140"/>
      <c r="X256" s="175" t="str">
        <f>IF(B252="","",VLOOKUP(B252,名簿掲載情報!A:M,10))</f>
        <v>info@k-sakamoto.co.jp</v>
      </c>
      <c r="Y256" s="176"/>
      <c r="Z256" s="176"/>
      <c r="AA256" s="176"/>
      <c r="AB256" s="176"/>
      <c r="AC256" s="176"/>
      <c r="AD256" s="176"/>
      <c r="AE256" s="176"/>
      <c r="AF256" s="176"/>
      <c r="AG256" s="176"/>
      <c r="AH256" s="176"/>
      <c r="AI256" s="176"/>
      <c r="AJ256" s="176"/>
      <c r="AK256" s="176"/>
      <c r="AL256" s="177"/>
    </row>
    <row r="257" spans="2:38" ht="30" customHeight="1" x14ac:dyDescent="0.2">
      <c r="B257" s="147">
        <f>B252+1</f>
        <v>52</v>
      </c>
      <c r="C257" s="168" t="s">
        <v>519</v>
      </c>
      <c r="D257" s="140"/>
      <c r="E257" s="140"/>
      <c r="F257" s="140"/>
      <c r="G257" s="169"/>
      <c r="H257" s="13" t="s">
        <v>136</v>
      </c>
      <c r="I257" s="140" t="str">
        <f>IF(B257="","",VLOOKUP(B257,名簿掲載情報!A:M,4))</f>
        <v>23－167</v>
      </c>
      <c r="J257" s="140"/>
      <c r="K257" s="140"/>
      <c r="L257" s="140"/>
      <c r="M257" s="13" t="s">
        <v>137</v>
      </c>
      <c r="N257" s="13"/>
      <c r="O257" s="13"/>
      <c r="P257" s="13"/>
      <c r="Q257" s="14"/>
      <c r="R257" s="13"/>
      <c r="S257" s="13"/>
      <c r="T257" s="15"/>
      <c r="U257" s="16"/>
      <c r="V257" s="16"/>
      <c r="X257" s="16"/>
      <c r="Y257" s="16"/>
      <c r="Z257" s="16"/>
      <c r="AA257" s="16"/>
      <c r="AB257" s="16"/>
      <c r="AC257" s="16"/>
      <c r="AD257" s="16"/>
      <c r="AE257" s="16"/>
      <c r="AF257" s="16"/>
      <c r="AG257" s="16"/>
      <c r="AH257" s="16"/>
      <c r="AI257" s="16"/>
      <c r="AJ257" s="16"/>
      <c r="AK257" s="16"/>
      <c r="AL257" s="16"/>
    </row>
    <row r="258" spans="2:38" ht="30" customHeight="1" x14ac:dyDescent="0.2">
      <c r="B258" s="147"/>
      <c r="C258" s="168" t="s">
        <v>61</v>
      </c>
      <c r="D258" s="140"/>
      <c r="E258" s="140"/>
      <c r="F258" s="140"/>
      <c r="G258" s="169"/>
      <c r="H258" s="124" t="str">
        <f>IF(B257="","",VLOOKUP(B257,名簿掲載情報!A:M,5))</f>
        <v xml:space="preserve">池　宜道 </v>
      </c>
      <c r="I258" s="124"/>
      <c r="J258" s="124"/>
      <c r="K258" s="124"/>
      <c r="L258" s="124"/>
      <c r="M258" s="124"/>
      <c r="N258" s="124"/>
      <c r="O258" s="124"/>
      <c r="P258" s="124"/>
      <c r="Q258" s="124"/>
      <c r="R258" s="124"/>
      <c r="S258" s="124"/>
      <c r="T258" s="124"/>
      <c r="U258" s="147" t="s">
        <v>62</v>
      </c>
      <c r="V258" s="147"/>
      <c r="W258" s="147"/>
      <c r="X258" s="147"/>
      <c r="Y258" s="147"/>
      <c r="Z258" s="124" t="str">
        <f>IF(B257="","",VLOOKUP(B257,名簿掲載情報!A:M,11))</f>
        <v>1級建築士</v>
      </c>
      <c r="AA258" s="124"/>
      <c r="AB258" s="124"/>
      <c r="AC258" s="124"/>
      <c r="AD258" s="124"/>
      <c r="AE258" s="124"/>
      <c r="AF258" s="124"/>
      <c r="AG258" s="124"/>
      <c r="AH258" s="124"/>
      <c r="AI258" s="124"/>
      <c r="AJ258" s="124"/>
      <c r="AK258" s="124"/>
      <c r="AL258" s="124"/>
    </row>
    <row r="259" spans="2:38" ht="30" customHeight="1" x14ac:dyDescent="0.2">
      <c r="B259" s="147"/>
      <c r="C259" s="168" t="s">
        <v>63</v>
      </c>
      <c r="D259" s="173"/>
      <c r="E259" s="173"/>
      <c r="F259" s="173"/>
      <c r="G259" s="174"/>
      <c r="H259" s="134" t="str">
        <f>IF(B257="","",VLOOKUP(B257,名簿掲載情報!A:M,6))</f>
        <v xml:space="preserve">一級建築士事務所株式会社いけ設計 </v>
      </c>
      <c r="I259" s="135"/>
      <c r="J259" s="135"/>
      <c r="K259" s="135"/>
      <c r="L259" s="135"/>
      <c r="M259" s="135"/>
      <c r="N259" s="135"/>
      <c r="O259" s="135"/>
      <c r="P259" s="135"/>
      <c r="Q259" s="135"/>
      <c r="R259" s="135"/>
      <c r="S259" s="135"/>
      <c r="T259" s="136"/>
      <c r="U259" s="147" t="s">
        <v>64</v>
      </c>
      <c r="V259" s="147"/>
      <c r="W259" s="147"/>
      <c r="X259" s="147"/>
      <c r="Y259" s="147"/>
      <c r="Z259" s="175" t="str">
        <f>IF(B257="","",VLOOKUP(B257,名簿掲載情報!A:M,12))</f>
        <v>大臣登録　
第　151608　号</v>
      </c>
      <c r="AA259" s="176"/>
      <c r="AB259" s="176"/>
      <c r="AC259" s="176"/>
      <c r="AD259" s="176"/>
      <c r="AE259" s="176"/>
      <c r="AF259" s="176"/>
      <c r="AG259" s="176"/>
      <c r="AH259" s="176"/>
      <c r="AI259" s="176"/>
      <c r="AJ259" s="176"/>
      <c r="AK259" s="176"/>
      <c r="AL259" s="177"/>
    </row>
    <row r="260" spans="2:38" ht="30" customHeight="1" x14ac:dyDescent="0.2">
      <c r="B260" s="147"/>
      <c r="C260" s="168" t="s">
        <v>65</v>
      </c>
      <c r="D260" s="140"/>
      <c r="E260" s="140"/>
      <c r="F260" s="140"/>
      <c r="G260" s="169"/>
      <c r="H260" s="124" t="str">
        <f>IF(B257="","",VLOOKUP(B257,名簿掲載情報!A:M,7))</f>
        <v>岡山県井原市大江町2738番地16</v>
      </c>
      <c r="I260" s="124"/>
      <c r="J260" s="124"/>
      <c r="K260" s="124"/>
      <c r="L260" s="124"/>
      <c r="M260" s="124"/>
      <c r="N260" s="124"/>
      <c r="O260" s="124"/>
      <c r="P260" s="124"/>
      <c r="Q260" s="124"/>
      <c r="R260" s="124"/>
      <c r="S260" s="124"/>
      <c r="T260" s="124"/>
      <c r="U260" s="137" t="s">
        <v>66</v>
      </c>
      <c r="V260" s="137"/>
      <c r="W260" s="137"/>
      <c r="X260" s="137"/>
      <c r="Y260" s="137"/>
      <c r="Z260" s="134" t="str">
        <f>IF(B257="","",VLOOKUP(B257,名簿掲載情報!A:M,13))</f>
        <v>公益社団法人岡山県建築士会，一般社団法人岡山県建築士事務所協会</v>
      </c>
      <c r="AA260" s="135"/>
      <c r="AB260" s="135"/>
      <c r="AC260" s="135"/>
      <c r="AD260" s="135"/>
      <c r="AE260" s="135"/>
      <c r="AF260" s="135"/>
      <c r="AG260" s="135"/>
      <c r="AH260" s="135"/>
      <c r="AI260" s="135"/>
      <c r="AJ260" s="135"/>
      <c r="AK260" s="135"/>
      <c r="AL260" s="136"/>
    </row>
    <row r="261" spans="2:38" ht="30" customHeight="1" x14ac:dyDescent="0.2">
      <c r="B261" s="147"/>
      <c r="C261" s="168" t="s">
        <v>67</v>
      </c>
      <c r="D261" s="170"/>
      <c r="E261" s="170"/>
      <c r="F261" s="170"/>
      <c r="G261" s="171"/>
      <c r="H261" s="172" t="s">
        <v>464</v>
      </c>
      <c r="I261" s="147"/>
      <c r="J261" s="147"/>
      <c r="K261" s="134" t="str">
        <f>IF(B257="","",CONCATENATE(VLOOKUP(B257,名簿掲載情報!A:M,8),"
",VLOOKUP(B257,名簿掲載情報!A:M,9)))</f>
        <v>（0866）67-9066
（0866）67-9067</v>
      </c>
      <c r="L261" s="135"/>
      <c r="M261" s="135"/>
      <c r="N261" s="135"/>
      <c r="O261" s="135"/>
      <c r="P261" s="135"/>
      <c r="Q261" s="135"/>
      <c r="R261" s="135"/>
      <c r="S261" s="135"/>
      <c r="T261" s="136"/>
      <c r="U261" s="168" t="s">
        <v>138</v>
      </c>
      <c r="V261" s="140"/>
      <c r="W261" s="140"/>
      <c r="X261" s="175" t="str">
        <f>IF(B257="","",VLOOKUP(B257,名簿掲載情報!A:M,10))</f>
        <v>ike5@ibara.ne.jp</v>
      </c>
      <c r="Y261" s="176"/>
      <c r="Z261" s="176"/>
      <c r="AA261" s="176"/>
      <c r="AB261" s="176"/>
      <c r="AC261" s="176"/>
      <c r="AD261" s="176"/>
      <c r="AE261" s="176"/>
      <c r="AF261" s="176"/>
      <c r="AG261" s="176"/>
      <c r="AH261" s="176"/>
      <c r="AI261" s="176"/>
      <c r="AJ261" s="176"/>
      <c r="AK261" s="176"/>
      <c r="AL261" s="177"/>
    </row>
    <row r="262" spans="2:38" ht="30" customHeight="1" x14ac:dyDescent="0.2">
      <c r="B262" s="147">
        <f>B257+1</f>
        <v>53</v>
      </c>
      <c r="C262" s="168" t="s">
        <v>519</v>
      </c>
      <c r="D262" s="140"/>
      <c r="E262" s="140"/>
      <c r="F262" s="140"/>
      <c r="G262" s="169"/>
      <c r="H262" s="13" t="s">
        <v>136</v>
      </c>
      <c r="I262" s="140" t="str">
        <f>IF(B262="","",VLOOKUP(B262,名簿掲載情報!A:M,4))</f>
        <v>23－168</v>
      </c>
      <c r="J262" s="140"/>
      <c r="K262" s="140"/>
      <c r="L262" s="140"/>
      <c r="M262" s="13" t="s">
        <v>137</v>
      </c>
      <c r="N262" s="13"/>
      <c r="O262" s="13"/>
      <c r="P262" s="13"/>
      <c r="Q262" s="14"/>
      <c r="R262" s="13"/>
      <c r="S262" s="13"/>
      <c r="T262" s="15"/>
      <c r="U262" s="16"/>
      <c r="V262" s="16"/>
      <c r="X262" s="16"/>
      <c r="Y262" s="16"/>
      <c r="Z262" s="16"/>
      <c r="AA262" s="16"/>
      <c r="AB262" s="16"/>
      <c r="AC262" s="16"/>
      <c r="AD262" s="16"/>
      <c r="AE262" s="16"/>
      <c r="AF262" s="16"/>
      <c r="AG262" s="16"/>
      <c r="AH262" s="16"/>
      <c r="AI262" s="16"/>
      <c r="AJ262" s="16"/>
      <c r="AK262" s="16"/>
      <c r="AL262" s="16"/>
    </row>
    <row r="263" spans="2:38" ht="30" customHeight="1" x14ac:dyDescent="0.2">
      <c r="B263" s="147"/>
      <c r="C263" s="168" t="s">
        <v>61</v>
      </c>
      <c r="D263" s="140"/>
      <c r="E263" s="140"/>
      <c r="F263" s="140"/>
      <c r="G263" s="169"/>
      <c r="H263" s="124" t="str">
        <f>IF(B262="","",VLOOKUP(B262,名簿掲載情報!A:M,5))</f>
        <v>池　陽平</v>
      </c>
      <c r="I263" s="124"/>
      <c r="J263" s="124"/>
      <c r="K263" s="124"/>
      <c r="L263" s="124"/>
      <c r="M263" s="124"/>
      <c r="N263" s="124"/>
      <c r="O263" s="124"/>
      <c r="P263" s="124"/>
      <c r="Q263" s="124"/>
      <c r="R263" s="124"/>
      <c r="S263" s="124"/>
      <c r="T263" s="124"/>
      <c r="U263" s="147" t="s">
        <v>62</v>
      </c>
      <c r="V263" s="147"/>
      <c r="W263" s="147"/>
      <c r="X263" s="147"/>
      <c r="Y263" s="147"/>
      <c r="Z263" s="124" t="str">
        <f>IF(B262="","",VLOOKUP(B262,名簿掲載情報!A:M,11))</f>
        <v>2級建築士</v>
      </c>
      <c r="AA263" s="124"/>
      <c r="AB263" s="124"/>
      <c r="AC263" s="124"/>
      <c r="AD263" s="124"/>
      <c r="AE263" s="124"/>
      <c r="AF263" s="124"/>
      <c r="AG263" s="124"/>
      <c r="AH263" s="124"/>
      <c r="AI263" s="124"/>
      <c r="AJ263" s="124"/>
      <c r="AK263" s="124"/>
      <c r="AL263" s="124"/>
    </row>
    <row r="264" spans="2:38" ht="30" customHeight="1" x14ac:dyDescent="0.2">
      <c r="B264" s="147"/>
      <c r="C264" s="168" t="s">
        <v>63</v>
      </c>
      <c r="D264" s="173"/>
      <c r="E264" s="173"/>
      <c r="F264" s="173"/>
      <c r="G264" s="174"/>
      <c r="H264" s="134" t="str">
        <f>IF(B262="","",VLOOKUP(B262,名簿掲載情報!A:M,6))</f>
        <v xml:space="preserve">一級建築士事務所株式会社いけ設計 </v>
      </c>
      <c r="I264" s="135"/>
      <c r="J264" s="135"/>
      <c r="K264" s="135"/>
      <c r="L264" s="135"/>
      <c r="M264" s="135"/>
      <c r="N264" s="135"/>
      <c r="O264" s="135"/>
      <c r="P264" s="135"/>
      <c r="Q264" s="135"/>
      <c r="R264" s="135"/>
      <c r="S264" s="135"/>
      <c r="T264" s="136"/>
      <c r="U264" s="147" t="s">
        <v>64</v>
      </c>
      <c r="V264" s="147"/>
      <c r="W264" s="147"/>
      <c r="X264" s="147"/>
      <c r="Y264" s="147"/>
      <c r="Z264" s="175" t="str">
        <f>IF(B262="","",VLOOKUP(B262,名簿掲載情報!A:M,12))</f>
        <v>岡山県知事登録　
第　10975　号</v>
      </c>
      <c r="AA264" s="176"/>
      <c r="AB264" s="176"/>
      <c r="AC264" s="176"/>
      <c r="AD264" s="176"/>
      <c r="AE264" s="176"/>
      <c r="AF264" s="176"/>
      <c r="AG264" s="176"/>
      <c r="AH264" s="176"/>
      <c r="AI264" s="176"/>
      <c r="AJ264" s="176"/>
      <c r="AK264" s="176"/>
      <c r="AL264" s="177"/>
    </row>
    <row r="265" spans="2:38" ht="30" customHeight="1" x14ac:dyDescent="0.2">
      <c r="B265" s="147"/>
      <c r="C265" s="168" t="s">
        <v>65</v>
      </c>
      <c r="D265" s="140"/>
      <c r="E265" s="140"/>
      <c r="F265" s="140"/>
      <c r="G265" s="169"/>
      <c r="H265" s="124" t="str">
        <f>IF(B262="","",VLOOKUP(B262,名簿掲載情報!A:M,7))</f>
        <v>岡山県井原市大江町2738番地16</v>
      </c>
      <c r="I265" s="124"/>
      <c r="J265" s="124"/>
      <c r="K265" s="124"/>
      <c r="L265" s="124"/>
      <c r="M265" s="124"/>
      <c r="N265" s="124"/>
      <c r="O265" s="124"/>
      <c r="P265" s="124"/>
      <c r="Q265" s="124"/>
      <c r="R265" s="124"/>
      <c r="S265" s="124"/>
      <c r="T265" s="124"/>
      <c r="U265" s="137" t="s">
        <v>66</v>
      </c>
      <c r="V265" s="137"/>
      <c r="W265" s="137"/>
      <c r="X265" s="137"/>
      <c r="Y265" s="137"/>
      <c r="Z265" s="134" t="str">
        <f>IF(B262="","",VLOOKUP(B262,名簿掲載情報!A:M,13))</f>
        <v>公益社団法人岡山県建築士会，一般社団法人岡山県建築士事務所協会</v>
      </c>
      <c r="AA265" s="135"/>
      <c r="AB265" s="135"/>
      <c r="AC265" s="135"/>
      <c r="AD265" s="135"/>
      <c r="AE265" s="135"/>
      <c r="AF265" s="135"/>
      <c r="AG265" s="135"/>
      <c r="AH265" s="135"/>
      <c r="AI265" s="135"/>
      <c r="AJ265" s="135"/>
      <c r="AK265" s="135"/>
      <c r="AL265" s="136"/>
    </row>
    <row r="266" spans="2:38" ht="30" customHeight="1" x14ac:dyDescent="0.2">
      <c r="B266" s="147"/>
      <c r="C266" s="168" t="s">
        <v>67</v>
      </c>
      <c r="D266" s="170"/>
      <c r="E266" s="170"/>
      <c r="F266" s="170"/>
      <c r="G266" s="171"/>
      <c r="H266" s="172" t="s">
        <v>464</v>
      </c>
      <c r="I266" s="147"/>
      <c r="J266" s="147"/>
      <c r="K266" s="134" t="str">
        <f>IF(B262="","",CONCATENATE(VLOOKUP(B262,名簿掲載情報!A:M,8),"
",VLOOKUP(B262,名簿掲載情報!A:M,9)))</f>
        <v>（0866）67-9066
（0866）67-9067</v>
      </c>
      <c r="L266" s="135"/>
      <c r="M266" s="135"/>
      <c r="N266" s="135"/>
      <c r="O266" s="135"/>
      <c r="P266" s="135"/>
      <c r="Q266" s="135"/>
      <c r="R266" s="135"/>
      <c r="S266" s="135"/>
      <c r="T266" s="136"/>
      <c r="U266" s="168" t="s">
        <v>138</v>
      </c>
      <c r="V266" s="140"/>
      <c r="W266" s="140"/>
      <c r="X266" s="175" t="str">
        <f>IF(B262="","",VLOOKUP(B262,名簿掲載情報!A:M,10))</f>
        <v>ike5@ibara.ne.jp</v>
      </c>
      <c r="Y266" s="176"/>
      <c r="Z266" s="176"/>
      <c r="AA266" s="176"/>
      <c r="AB266" s="176"/>
      <c r="AC266" s="176"/>
      <c r="AD266" s="176"/>
      <c r="AE266" s="176"/>
      <c r="AF266" s="176"/>
      <c r="AG266" s="176"/>
      <c r="AH266" s="176"/>
      <c r="AI266" s="176"/>
      <c r="AJ266" s="176"/>
      <c r="AK266" s="176"/>
      <c r="AL266" s="177"/>
    </row>
    <row r="267" spans="2:38" ht="30" customHeight="1" x14ac:dyDescent="0.2">
      <c r="B267" s="147">
        <f>B262+1</f>
        <v>54</v>
      </c>
      <c r="C267" s="168" t="s">
        <v>519</v>
      </c>
      <c r="D267" s="140"/>
      <c r="E267" s="140"/>
      <c r="F267" s="140"/>
      <c r="G267" s="169"/>
      <c r="H267" s="13" t="s">
        <v>136</v>
      </c>
      <c r="I267" s="140" t="str">
        <f>IF(B267="","",VLOOKUP(B267,名簿掲載情報!A:M,4))</f>
        <v>23－169</v>
      </c>
      <c r="J267" s="140"/>
      <c r="K267" s="140"/>
      <c r="L267" s="140"/>
      <c r="M267" s="13" t="s">
        <v>137</v>
      </c>
      <c r="N267" s="13"/>
      <c r="O267" s="13"/>
      <c r="P267" s="13"/>
      <c r="Q267" s="14"/>
      <c r="R267" s="13"/>
      <c r="S267" s="13"/>
      <c r="T267" s="15"/>
      <c r="U267" s="16"/>
      <c r="V267" s="16"/>
      <c r="X267" s="16"/>
      <c r="Y267" s="16"/>
      <c r="Z267" s="16"/>
      <c r="AA267" s="16"/>
      <c r="AB267" s="16"/>
      <c r="AC267" s="16"/>
      <c r="AD267" s="16"/>
      <c r="AE267" s="16"/>
      <c r="AF267" s="16"/>
      <c r="AG267" s="16"/>
      <c r="AH267" s="16"/>
      <c r="AI267" s="16"/>
      <c r="AJ267" s="16"/>
      <c r="AK267" s="16"/>
      <c r="AL267" s="16"/>
    </row>
    <row r="268" spans="2:38" ht="30" customHeight="1" x14ac:dyDescent="0.2">
      <c r="B268" s="147"/>
      <c r="C268" s="168" t="s">
        <v>61</v>
      </c>
      <c r="D268" s="140"/>
      <c r="E268" s="140"/>
      <c r="F268" s="140"/>
      <c r="G268" s="169"/>
      <c r="H268" s="124" t="str">
        <f>IF(B267="","",VLOOKUP(B267,名簿掲載情報!A:M,5))</f>
        <v>小林　由枝</v>
      </c>
      <c r="I268" s="124"/>
      <c r="J268" s="124"/>
      <c r="K268" s="124"/>
      <c r="L268" s="124"/>
      <c r="M268" s="124"/>
      <c r="N268" s="124"/>
      <c r="O268" s="124"/>
      <c r="P268" s="124"/>
      <c r="Q268" s="124"/>
      <c r="R268" s="124"/>
      <c r="S268" s="124"/>
      <c r="T268" s="124"/>
      <c r="U268" s="147" t="s">
        <v>62</v>
      </c>
      <c r="V268" s="147"/>
      <c r="W268" s="147"/>
      <c r="X268" s="147"/>
      <c r="Y268" s="147"/>
      <c r="Z268" s="124" t="str">
        <f>IF(B267="","",VLOOKUP(B267,名簿掲載情報!A:M,11))</f>
        <v>2級建築士</v>
      </c>
      <c r="AA268" s="124"/>
      <c r="AB268" s="124"/>
      <c r="AC268" s="124"/>
      <c r="AD268" s="124"/>
      <c r="AE268" s="124"/>
      <c r="AF268" s="124"/>
      <c r="AG268" s="124"/>
      <c r="AH268" s="124"/>
      <c r="AI268" s="124"/>
      <c r="AJ268" s="124"/>
      <c r="AK268" s="124"/>
      <c r="AL268" s="124"/>
    </row>
    <row r="269" spans="2:38" ht="30" customHeight="1" x14ac:dyDescent="0.2">
      <c r="B269" s="147"/>
      <c r="C269" s="168" t="s">
        <v>63</v>
      </c>
      <c r="D269" s="173"/>
      <c r="E269" s="173"/>
      <c r="F269" s="173"/>
      <c r="G269" s="174"/>
      <c r="H269" s="134" t="str">
        <f>IF(B267="","",VLOOKUP(B267,名簿掲載情報!A:M,6))</f>
        <v>株式会社武田組設計部</v>
      </c>
      <c r="I269" s="135"/>
      <c r="J269" s="135"/>
      <c r="K269" s="135"/>
      <c r="L269" s="135"/>
      <c r="M269" s="135"/>
      <c r="N269" s="135"/>
      <c r="O269" s="135"/>
      <c r="P269" s="135"/>
      <c r="Q269" s="135"/>
      <c r="R269" s="135"/>
      <c r="S269" s="135"/>
      <c r="T269" s="136"/>
      <c r="U269" s="147" t="s">
        <v>64</v>
      </c>
      <c r="V269" s="147"/>
      <c r="W269" s="147"/>
      <c r="X269" s="147"/>
      <c r="Y269" s="147"/>
      <c r="Z269" s="175" t="str">
        <f>IF(B267="","",VLOOKUP(B267,名簿掲載情報!A:M,12))</f>
        <v>広島県知事登録　
第　18215　号</v>
      </c>
      <c r="AA269" s="176"/>
      <c r="AB269" s="176"/>
      <c r="AC269" s="176"/>
      <c r="AD269" s="176"/>
      <c r="AE269" s="176"/>
      <c r="AF269" s="176"/>
      <c r="AG269" s="176"/>
      <c r="AH269" s="176"/>
      <c r="AI269" s="176"/>
      <c r="AJ269" s="176"/>
      <c r="AK269" s="176"/>
      <c r="AL269" s="177"/>
    </row>
    <row r="270" spans="2:38" ht="30" customHeight="1" x14ac:dyDescent="0.2">
      <c r="B270" s="147"/>
      <c r="C270" s="168" t="s">
        <v>65</v>
      </c>
      <c r="D270" s="140"/>
      <c r="E270" s="140"/>
      <c r="F270" s="140"/>
      <c r="G270" s="169"/>
      <c r="H270" s="124" t="str">
        <f>IF(B267="","",VLOOKUP(B267,名簿掲載情報!A:M,7))</f>
        <v>福山市三吉町五丁目7番24号</v>
      </c>
      <c r="I270" s="124"/>
      <c r="J270" s="124"/>
      <c r="K270" s="124"/>
      <c r="L270" s="124"/>
      <c r="M270" s="124"/>
      <c r="N270" s="124"/>
      <c r="O270" s="124"/>
      <c r="P270" s="124"/>
      <c r="Q270" s="124"/>
      <c r="R270" s="124"/>
      <c r="S270" s="124"/>
      <c r="T270" s="124"/>
      <c r="U270" s="137" t="s">
        <v>66</v>
      </c>
      <c r="V270" s="137"/>
      <c r="W270" s="137"/>
      <c r="X270" s="137"/>
      <c r="Y270" s="137"/>
      <c r="Z270" s="134" t="str">
        <f>IF(B267="","",VLOOKUP(B267,名簿掲載情報!A:M,13))</f>
        <v>－</v>
      </c>
      <c r="AA270" s="135"/>
      <c r="AB270" s="135"/>
      <c r="AC270" s="135"/>
      <c r="AD270" s="135"/>
      <c r="AE270" s="135"/>
      <c r="AF270" s="135"/>
      <c r="AG270" s="135"/>
      <c r="AH270" s="135"/>
      <c r="AI270" s="135"/>
      <c r="AJ270" s="135"/>
      <c r="AK270" s="135"/>
      <c r="AL270" s="136"/>
    </row>
    <row r="271" spans="2:38" ht="30" customHeight="1" x14ac:dyDescent="0.2">
      <c r="B271" s="147"/>
      <c r="C271" s="168" t="s">
        <v>67</v>
      </c>
      <c r="D271" s="170"/>
      <c r="E271" s="170"/>
      <c r="F271" s="170"/>
      <c r="G271" s="171"/>
      <c r="H271" s="172" t="s">
        <v>464</v>
      </c>
      <c r="I271" s="147"/>
      <c r="J271" s="147"/>
      <c r="K271" s="134" t="str">
        <f>IF(B267="","",CONCATENATE(VLOOKUP(B267,名簿掲載情報!A:M,8),"
",VLOOKUP(B267,名簿掲載情報!A:M,9)))</f>
        <v>（084）932-3300
（084）922-2464</v>
      </c>
      <c r="L271" s="135"/>
      <c r="M271" s="135"/>
      <c r="N271" s="135"/>
      <c r="O271" s="135"/>
      <c r="P271" s="135"/>
      <c r="Q271" s="135"/>
      <c r="R271" s="135"/>
      <c r="S271" s="135"/>
      <c r="T271" s="136"/>
      <c r="U271" s="168" t="s">
        <v>138</v>
      </c>
      <c r="V271" s="140"/>
      <c r="W271" s="140"/>
      <c r="X271" s="175" t="str">
        <f>IF(B267="","",VLOOKUP(B267,名簿掲載情報!A:M,10))</f>
        <v>kobayashi@takeda-g.co.jp</v>
      </c>
      <c r="Y271" s="176"/>
      <c r="Z271" s="176"/>
      <c r="AA271" s="176"/>
      <c r="AB271" s="176"/>
      <c r="AC271" s="176"/>
      <c r="AD271" s="176"/>
      <c r="AE271" s="176"/>
      <c r="AF271" s="176"/>
      <c r="AG271" s="176"/>
      <c r="AH271" s="176"/>
      <c r="AI271" s="176"/>
      <c r="AJ271" s="176"/>
      <c r="AK271" s="176"/>
      <c r="AL271" s="177"/>
    </row>
    <row r="272" spans="2:38" ht="30" customHeight="1" x14ac:dyDescent="0.2">
      <c r="B272" s="147">
        <f>B267+1</f>
        <v>55</v>
      </c>
      <c r="C272" s="168" t="s">
        <v>519</v>
      </c>
      <c r="D272" s="140"/>
      <c r="E272" s="140"/>
      <c r="F272" s="140"/>
      <c r="G272" s="169"/>
      <c r="H272" s="13" t="s">
        <v>136</v>
      </c>
      <c r="I272" s="140" t="str">
        <f>IF(B272="","",VLOOKUP(B272,名簿掲載情報!A:M,4))</f>
        <v>23－170</v>
      </c>
      <c r="J272" s="140"/>
      <c r="K272" s="140"/>
      <c r="L272" s="140"/>
      <c r="M272" s="13" t="s">
        <v>137</v>
      </c>
      <c r="N272" s="13"/>
      <c r="O272" s="13"/>
      <c r="P272" s="13"/>
      <c r="Q272" s="14"/>
      <c r="R272" s="13"/>
      <c r="S272" s="13"/>
      <c r="T272" s="15"/>
      <c r="U272" s="16"/>
      <c r="V272" s="16"/>
      <c r="X272" s="16"/>
      <c r="Y272" s="16"/>
      <c r="Z272" s="16"/>
      <c r="AA272" s="16"/>
      <c r="AB272" s="16"/>
      <c r="AC272" s="16"/>
      <c r="AD272" s="16"/>
      <c r="AE272" s="16"/>
      <c r="AF272" s="16"/>
      <c r="AG272" s="16"/>
      <c r="AH272" s="16"/>
      <c r="AI272" s="16"/>
      <c r="AJ272" s="16"/>
      <c r="AK272" s="16"/>
      <c r="AL272" s="16"/>
    </row>
    <row r="273" spans="2:38" ht="30" customHeight="1" x14ac:dyDescent="0.2">
      <c r="B273" s="147"/>
      <c r="C273" s="168" t="s">
        <v>61</v>
      </c>
      <c r="D273" s="140"/>
      <c r="E273" s="140"/>
      <c r="F273" s="140"/>
      <c r="G273" s="169"/>
      <c r="H273" s="124" t="str">
        <f>IF(B272="","",VLOOKUP(B272,名簿掲載情報!A:M,5))</f>
        <v>松浦　信幸</v>
      </c>
      <c r="I273" s="124"/>
      <c r="J273" s="124"/>
      <c r="K273" s="124"/>
      <c r="L273" s="124"/>
      <c r="M273" s="124"/>
      <c r="N273" s="124"/>
      <c r="O273" s="124"/>
      <c r="P273" s="124"/>
      <c r="Q273" s="124"/>
      <c r="R273" s="124"/>
      <c r="S273" s="124"/>
      <c r="T273" s="124"/>
      <c r="U273" s="147" t="s">
        <v>62</v>
      </c>
      <c r="V273" s="147"/>
      <c r="W273" s="147"/>
      <c r="X273" s="147"/>
      <c r="Y273" s="147"/>
      <c r="Z273" s="124" t="str">
        <f>IF(B272="","",VLOOKUP(B272,名簿掲載情報!A:M,11))</f>
        <v>1級建築士</v>
      </c>
      <c r="AA273" s="124"/>
      <c r="AB273" s="124"/>
      <c r="AC273" s="124"/>
      <c r="AD273" s="124"/>
      <c r="AE273" s="124"/>
      <c r="AF273" s="124"/>
      <c r="AG273" s="124"/>
      <c r="AH273" s="124"/>
      <c r="AI273" s="124"/>
      <c r="AJ273" s="124"/>
      <c r="AK273" s="124"/>
      <c r="AL273" s="124"/>
    </row>
    <row r="274" spans="2:38" ht="30" customHeight="1" x14ac:dyDescent="0.2">
      <c r="B274" s="147"/>
      <c r="C274" s="168" t="s">
        <v>63</v>
      </c>
      <c r="D274" s="173"/>
      <c r="E274" s="173"/>
      <c r="F274" s="173"/>
      <c r="G274" s="174"/>
      <c r="H274" s="134" t="str">
        <f>IF(B272="","",VLOOKUP(B272,名簿掲載情報!A:M,6))</f>
        <v>SYN建築計画一級建築士事務所</v>
      </c>
      <c r="I274" s="135"/>
      <c r="J274" s="135"/>
      <c r="K274" s="135"/>
      <c r="L274" s="135"/>
      <c r="M274" s="135"/>
      <c r="N274" s="135"/>
      <c r="O274" s="135"/>
      <c r="P274" s="135"/>
      <c r="Q274" s="135"/>
      <c r="R274" s="135"/>
      <c r="S274" s="135"/>
      <c r="T274" s="136"/>
      <c r="U274" s="147" t="s">
        <v>64</v>
      </c>
      <c r="V274" s="147"/>
      <c r="W274" s="147"/>
      <c r="X274" s="147"/>
      <c r="Y274" s="147"/>
      <c r="Z274" s="175" t="str">
        <f>IF(B272="","",VLOOKUP(B272,名簿掲載情報!A:M,12))</f>
        <v>大臣登録　
第　176414　号</v>
      </c>
      <c r="AA274" s="176"/>
      <c r="AB274" s="176"/>
      <c r="AC274" s="176"/>
      <c r="AD274" s="176"/>
      <c r="AE274" s="176"/>
      <c r="AF274" s="176"/>
      <c r="AG274" s="176"/>
      <c r="AH274" s="176"/>
      <c r="AI274" s="176"/>
      <c r="AJ274" s="176"/>
      <c r="AK274" s="176"/>
      <c r="AL274" s="177"/>
    </row>
    <row r="275" spans="2:38" ht="30" customHeight="1" x14ac:dyDescent="0.2">
      <c r="B275" s="147"/>
      <c r="C275" s="168" t="s">
        <v>65</v>
      </c>
      <c r="D275" s="140"/>
      <c r="E275" s="140"/>
      <c r="F275" s="140"/>
      <c r="G275" s="169"/>
      <c r="H275" s="124" t="str">
        <f>IF(B272="","",VLOOKUP(B272,名簿掲載情報!A:M,7))</f>
        <v>福山市霞町一丁目8-15　KASUMI　BLDG　4F</v>
      </c>
      <c r="I275" s="124"/>
      <c r="J275" s="124"/>
      <c r="K275" s="124"/>
      <c r="L275" s="124"/>
      <c r="M275" s="124"/>
      <c r="N275" s="124"/>
      <c r="O275" s="124"/>
      <c r="P275" s="124"/>
      <c r="Q275" s="124"/>
      <c r="R275" s="124"/>
      <c r="S275" s="124"/>
      <c r="T275" s="124"/>
      <c r="U275" s="137" t="s">
        <v>66</v>
      </c>
      <c r="V275" s="137"/>
      <c r="W275" s="137"/>
      <c r="X275" s="137"/>
      <c r="Y275" s="137"/>
      <c r="Z275" s="134" t="str">
        <f>IF(B272="","",VLOOKUP(B272,名簿掲載情報!A:M,13))</f>
        <v>公益社団法人広島県建築士会</v>
      </c>
      <c r="AA275" s="135"/>
      <c r="AB275" s="135"/>
      <c r="AC275" s="135"/>
      <c r="AD275" s="135"/>
      <c r="AE275" s="135"/>
      <c r="AF275" s="135"/>
      <c r="AG275" s="135"/>
      <c r="AH275" s="135"/>
      <c r="AI275" s="135"/>
      <c r="AJ275" s="135"/>
      <c r="AK275" s="135"/>
      <c r="AL275" s="136"/>
    </row>
    <row r="276" spans="2:38" ht="30" customHeight="1" x14ac:dyDescent="0.2">
      <c r="B276" s="147"/>
      <c r="C276" s="168" t="s">
        <v>67</v>
      </c>
      <c r="D276" s="170"/>
      <c r="E276" s="170"/>
      <c r="F276" s="170"/>
      <c r="G276" s="171"/>
      <c r="H276" s="172" t="s">
        <v>464</v>
      </c>
      <c r="I276" s="147"/>
      <c r="J276" s="147"/>
      <c r="K276" s="134" t="str">
        <f>IF(B272="","",CONCATENATE(VLOOKUP(B272,名簿掲載情報!A:M,8),"
",VLOOKUP(B272,名簿掲載情報!A:M,9)))</f>
        <v>（084）983-0630
（084）983-0631</v>
      </c>
      <c r="L276" s="135"/>
      <c r="M276" s="135"/>
      <c r="N276" s="135"/>
      <c r="O276" s="135"/>
      <c r="P276" s="135"/>
      <c r="Q276" s="135"/>
      <c r="R276" s="135"/>
      <c r="S276" s="135"/>
      <c r="T276" s="136"/>
      <c r="U276" s="168" t="s">
        <v>138</v>
      </c>
      <c r="V276" s="140"/>
      <c r="W276" s="140"/>
      <c r="X276" s="175" t="str">
        <f>IF(B272="","",VLOOKUP(B272,名簿掲載情報!A:M,10))</f>
        <v>matsuura@watch.ocn.ne.jp</v>
      </c>
      <c r="Y276" s="176"/>
      <c r="Z276" s="176"/>
      <c r="AA276" s="176"/>
      <c r="AB276" s="176"/>
      <c r="AC276" s="176"/>
      <c r="AD276" s="176"/>
      <c r="AE276" s="176"/>
      <c r="AF276" s="176"/>
      <c r="AG276" s="176"/>
      <c r="AH276" s="176"/>
      <c r="AI276" s="176"/>
      <c r="AJ276" s="176"/>
      <c r="AK276" s="176"/>
      <c r="AL276" s="177"/>
    </row>
    <row r="277" spans="2:38" ht="30" customHeight="1" x14ac:dyDescent="0.2">
      <c r="B277" s="147">
        <f>B272+1</f>
        <v>56</v>
      </c>
      <c r="C277" s="168" t="s">
        <v>519</v>
      </c>
      <c r="D277" s="140"/>
      <c r="E277" s="140"/>
      <c r="F277" s="140"/>
      <c r="G277" s="169"/>
      <c r="H277" s="13" t="s">
        <v>136</v>
      </c>
      <c r="I277" s="140" t="str">
        <f>IF(B277="","",VLOOKUP(B277,名簿掲載情報!A:M,4))</f>
        <v>24－171</v>
      </c>
      <c r="J277" s="140"/>
      <c r="K277" s="140"/>
      <c r="L277" s="140"/>
      <c r="M277" s="13" t="s">
        <v>137</v>
      </c>
      <c r="N277" s="13"/>
      <c r="O277" s="13"/>
      <c r="P277" s="13"/>
      <c r="Q277" s="14"/>
      <c r="R277" s="13"/>
      <c r="S277" s="13"/>
      <c r="T277" s="15"/>
      <c r="U277" s="16"/>
      <c r="V277" s="16"/>
      <c r="X277" s="16"/>
      <c r="Y277" s="16"/>
      <c r="Z277" s="16"/>
      <c r="AA277" s="16"/>
      <c r="AB277" s="16"/>
      <c r="AC277" s="16"/>
      <c r="AD277" s="16"/>
      <c r="AE277" s="16"/>
      <c r="AF277" s="16"/>
      <c r="AG277" s="16"/>
      <c r="AH277" s="16"/>
      <c r="AI277" s="16"/>
      <c r="AJ277" s="16"/>
      <c r="AK277" s="16"/>
      <c r="AL277" s="16"/>
    </row>
    <row r="278" spans="2:38" ht="30" customHeight="1" x14ac:dyDescent="0.2">
      <c r="B278" s="147"/>
      <c r="C278" s="168" t="s">
        <v>61</v>
      </c>
      <c r="D278" s="140"/>
      <c r="E278" s="140"/>
      <c r="F278" s="140"/>
      <c r="G278" s="169"/>
      <c r="H278" s="124" t="str">
        <f>IF(B277="","",VLOOKUP(B277,名簿掲載情報!A:M,5))</f>
        <v>清水　栄治</v>
      </c>
      <c r="I278" s="124"/>
      <c r="J278" s="124"/>
      <c r="K278" s="124"/>
      <c r="L278" s="124"/>
      <c r="M278" s="124"/>
      <c r="N278" s="124"/>
      <c r="O278" s="124"/>
      <c r="P278" s="124"/>
      <c r="Q278" s="124"/>
      <c r="R278" s="124"/>
      <c r="S278" s="124"/>
      <c r="T278" s="124"/>
      <c r="U278" s="147" t="s">
        <v>62</v>
      </c>
      <c r="V278" s="147"/>
      <c r="W278" s="147"/>
      <c r="X278" s="147"/>
      <c r="Y278" s="147"/>
      <c r="Z278" s="124" t="str">
        <f>IF(B277="","",VLOOKUP(B277,名簿掲載情報!A:M,11))</f>
        <v>1級建築士</v>
      </c>
      <c r="AA278" s="124"/>
      <c r="AB278" s="124"/>
      <c r="AC278" s="124"/>
      <c r="AD278" s="124"/>
      <c r="AE278" s="124"/>
      <c r="AF278" s="124"/>
      <c r="AG278" s="124"/>
      <c r="AH278" s="124"/>
      <c r="AI278" s="124"/>
      <c r="AJ278" s="124"/>
      <c r="AK278" s="124"/>
      <c r="AL278" s="124"/>
    </row>
    <row r="279" spans="2:38" ht="30" customHeight="1" x14ac:dyDescent="0.2">
      <c r="B279" s="147"/>
      <c r="C279" s="168" t="s">
        <v>63</v>
      </c>
      <c r="D279" s="173"/>
      <c r="E279" s="173"/>
      <c r="F279" s="173"/>
      <c r="G279" s="174"/>
      <c r="H279" s="134" t="str">
        <f>IF(B277="","",VLOOKUP(B277,名簿掲載情報!A:M,6))</f>
        <v>住友林業ホームテック株式会社　福山支店　一級建築士事務所</v>
      </c>
      <c r="I279" s="135"/>
      <c r="J279" s="135"/>
      <c r="K279" s="135"/>
      <c r="L279" s="135"/>
      <c r="M279" s="135"/>
      <c r="N279" s="135"/>
      <c r="O279" s="135"/>
      <c r="P279" s="135"/>
      <c r="Q279" s="135"/>
      <c r="R279" s="135"/>
      <c r="S279" s="135"/>
      <c r="T279" s="136"/>
      <c r="U279" s="147" t="s">
        <v>64</v>
      </c>
      <c r="V279" s="147"/>
      <c r="W279" s="147"/>
      <c r="X279" s="147"/>
      <c r="Y279" s="147"/>
      <c r="Z279" s="175" t="str">
        <f>IF(B277="","",VLOOKUP(B277,名簿掲載情報!A:M,12))</f>
        <v>大臣登録　
第　292237　号</v>
      </c>
      <c r="AA279" s="176"/>
      <c r="AB279" s="176"/>
      <c r="AC279" s="176"/>
      <c r="AD279" s="176"/>
      <c r="AE279" s="176"/>
      <c r="AF279" s="176"/>
      <c r="AG279" s="176"/>
      <c r="AH279" s="176"/>
      <c r="AI279" s="176"/>
      <c r="AJ279" s="176"/>
      <c r="AK279" s="176"/>
      <c r="AL279" s="177"/>
    </row>
    <row r="280" spans="2:38" ht="30" customHeight="1" x14ac:dyDescent="0.2">
      <c r="B280" s="147"/>
      <c r="C280" s="168" t="s">
        <v>65</v>
      </c>
      <c r="D280" s="140"/>
      <c r="E280" s="140"/>
      <c r="F280" s="140"/>
      <c r="G280" s="169"/>
      <c r="H280" s="124" t="str">
        <f>IF(B277="","",VLOOKUP(B277,名簿掲載情報!A:M,7))</f>
        <v>福山市南蔵王町1-6-19　3階</v>
      </c>
      <c r="I280" s="124"/>
      <c r="J280" s="124"/>
      <c r="K280" s="124"/>
      <c r="L280" s="124"/>
      <c r="M280" s="124"/>
      <c r="N280" s="124"/>
      <c r="O280" s="124"/>
      <c r="P280" s="124"/>
      <c r="Q280" s="124"/>
      <c r="R280" s="124"/>
      <c r="S280" s="124"/>
      <c r="T280" s="124"/>
      <c r="U280" s="137" t="s">
        <v>66</v>
      </c>
      <c r="V280" s="137"/>
      <c r="W280" s="137"/>
      <c r="X280" s="137"/>
      <c r="Y280" s="137"/>
      <c r="Z280" s="134" t="str">
        <f>IF(B277="","",VLOOKUP(B277,名簿掲載情報!A:M,13))</f>
        <v>一般社団法人広島県建築士事務所協会</v>
      </c>
      <c r="AA280" s="135"/>
      <c r="AB280" s="135"/>
      <c r="AC280" s="135"/>
      <c r="AD280" s="135"/>
      <c r="AE280" s="135"/>
      <c r="AF280" s="135"/>
      <c r="AG280" s="135"/>
      <c r="AH280" s="135"/>
      <c r="AI280" s="135"/>
      <c r="AJ280" s="135"/>
      <c r="AK280" s="135"/>
      <c r="AL280" s="136"/>
    </row>
    <row r="281" spans="2:38" ht="30" customHeight="1" x14ac:dyDescent="0.2">
      <c r="B281" s="147"/>
      <c r="C281" s="168" t="s">
        <v>67</v>
      </c>
      <c r="D281" s="170"/>
      <c r="E281" s="170"/>
      <c r="F281" s="170"/>
      <c r="G281" s="171"/>
      <c r="H281" s="172" t="s">
        <v>464</v>
      </c>
      <c r="I281" s="147"/>
      <c r="J281" s="147"/>
      <c r="K281" s="134" t="str">
        <f>IF(B277="","",CONCATENATE(VLOOKUP(B277,名簿掲載情報!A:M,8),"
",VLOOKUP(B277,名簿掲載情報!A:M,9)))</f>
        <v>（084）932-1722
（084）983-0631</v>
      </c>
      <c r="L281" s="135"/>
      <c r="M281" s="135"/>
      <c r="N281" s="135"/>
      <c r="O281" s="135"/>
      <c r="P281" s="135"/>
      <c r="Q281" s="135"/>
      <c r="R281" s="135"/>
      <c r="S281" s="135"/>
      <c r="T281" s="136"/>
      <c r="U281" s="168" t="s">
        <v>138</v>
      </c>
      <c r="V281" s="140"/>
      <c r="W281" s="140"/>
      <c r="X281" s="175" t="str">
        <f>IF(B277="","",VLOOKUP(B277,名簿掲載情報!A:M,10))</f>
        <v>SHIMIZU_eiji@ht.sfc.co.jp</v>
      </c>
      <c r="Y281" s="176"/>
      <c r="Z281" s="176"/>
      <c r="AA281" s="176"/>
      <c r="AB281" s="176"/>
      <c r="AC281" s="176"/>
      <c r="AD281" s="176"/>
      <c r="AE281" s="176"/>
      <c r="AF281" s="176"/>
      <c r="AG281" s="176"/>
      <c r="AH281" s="176"/>
      <c r="AI281" s="176"/>
      <c r="AJ281" s="176"/>
      <c r="AK281" s="176"/>
      <c r="AL281" s="177"/>
    </row>
    <row r="282" spans="2:38" ht="30" customHeight="1" x14ac:dyDescent="0.2">
      <c r="B282" s="147">
        <f>B277+1</f>
        <v>57</v>
      </c>
      <c r="C282" s="168" t="s">
        <v>519</v>
      </c>
      <c r="D282" s="140"/>
      <c r="E282" s="140"/>
      <c r="F282" s="140"/>
      <c r="G282" s="169"/>
      <c r="H282" s="13" t="s">
        <v>136</v>
      </c>
      <c r="I282" s="140" t="str">
        <f>IF(B282="","",VLOOKUP(B282,名簿掲載情報!A:M,4))</f>
        <v>24－172</v>
      </c>
      <c r="J282" s="140"/>
      <c r="K282" s="140"/>
      <c r="L282" s="140"/>
      <c r="M282" s="13" t="s">
        <v>137</v>
      </c>
      <c r="N282" s="13"/>
      <c r="O282" s="13"/>
      <c r="P282" s="13"/>
      <c r="Q282" s="14"/>
      <c r="R282" s="13"/>
      <c r="S282" s="13"/>
      <c r="T282" s="15"/>
      <c r="U282" s="16"/>
      <c r="V282" s="16"/>
      <c r="X282" s="16"/>
      <c r="Y282" s="16"/>
      <c r="Z282" s="16"/>
      <c r="AA282" s="16"/>
      <c r="AB282" s="16"/>
      <c r="AC282" s="16"/>
      <c r="AD282" s="16"/>
      <c r="AE282" s="16"/>
      <c r="AF282" s="16"/>
      <c r="AG282" s="16"/>
      <c r="AH282" s="16"/>
      <c r="AI282" s="16"/>
      <c r="AJ282" s="16"/>
      <c r="AK282" s="16"/>
      <c r="AL282" s="16"/>
    </row>
    <row r="283" spans="2:38" ht="30" customHeight="1" x14ac:dyDescent="0.2">
      <c r="B283" s="147"/>
      <c r="C283" s="168" t="s">
        <v>61</v>
      </c>
      <c r="D283" s="140"/>
      <c r="E283" s="140"/>
      <c r="F283" s="140"/>
      <c r="G283" s="169"/>
      <c r="H283" s="124" t="str">
        <f>IF(B282="","",VLOOKUP(B282,名簿掲載情報!A:M,5))</f>
        <v>井手野　尚弘</v>
      </c>
      <c r="I283" s="124"/>
      <c r="J283" s="124"/>
      <c r="K283" s="124"/>
      <c r="L283" s="124"/>
      <c r="M283" s="124"/>
      <c r="N283" s="124"/>
      <c r="O283" s="124"/>
      <c r="P283" s="124"/>
      <c r="Q283" s="124"/>
      <c r="R283" s="124"/>
      <c r="S283" s="124"/>
      <c r="T283" s="124"/>
      <c r="U283" s="147" t="s">
        <v>62</v>
      </c>
      <c r="V283" s="147"/>
      <c r="W283" s="147"/>
      <c r="X283" s="147"/>
      <c r="Y283" s="147"/>
      <c r="Z283" s="124" t="str">
        <f>IF(B282="","",VLOOKUP(B282,名簿掲載情報!A:M,11))</f>
        <v>2級建築士</v>
      </c>
      <c r="AA283" s="124"/>
      <c r="AB283" s="124"/>
      <c r="AC283" s="124"/>
      <c r="AD283" s="124"/>
      <c r="AE283" s="124"/>
      <c r="AF283" s="124"/>
      <c r="AG283" s="124"/>
      <c r="AH283" s="124"/>
      <c r="AI283" s="124"/>
      <c r="AJ283" s="124"/>
      <c r="AK283" s="124"/>
      <c r="AL283" s="124"/>
    </row>
    <row r="284" spans="2:38" ht="30" customHeight="1" x14ac:dyDescent="0.2">
      <c r="B284" s="147"/>
      <c r="C284" s="168" t="s">
        <v>63</v>
      </c>
      <c r="D284" s="173"/>
      <c r="E284" s="173"/>
      <c r="F284" s="173"/>
      <c r="G284" s="174"/>
      <c r="H284" s="134" t="str">
        <f>IF(B282="","",VLOOKUP(B282,名簿掲載情報!A:M,6))</f>
        <v>三島ホーム株式会社一級建築士事務所</v>
      </c>
      <c r="I284" s="135"/>
      <c r="J284" s="135"/>
      <c r="K284" s="135"/>
      <c r="L284" s="135"/>
      <c r="M284" s="135"/>
      <c r="N284" s="135"/>
      <c r="O284" s="135"/>
      <c r="P284" s="135"/>
      <c r="Q284" s="135"/>
      <c r="R284" s="135"/>
      <c r="S284" s="135"/>
      <c r="T284" s="136"/>
      <c r="U284" s="147" t="s">
        <v>64</v>
      </c>
      <c r="V284" s="147"/>
      <c r="W284" s="147"/>
      <c r="X284" s="147"/>
      <c r="Y284" s="147"/>
      <c r="Z284" s="175" t="str">
        <f>IF(B282="","",VLOOKUP(B282,名簿掲載情報!A:M,12))</f>
        <v>広島県知事登録　
第　17975　号</v>
      </c>
      <c r="AA284" s="176"/>
      <c r="AB284" s="176"/>
      <c r="AC284" s="176"/>
      <c r="AD284" s="176"/>
      <c r="AE284" s="176"/>
      <c r="AF284" s="176"/>
      <c r="AG284" s="176"/>
      <c r="AH284" s="176"/>
      <c r="AI284" s="176"/>
      <c r="AJ284" s="176"/>
      <c r="AK284" s="176"/>
      <c r="AL284" s="177"/>
    </row>
    <row r="285" spans="2:38" ht="30" customHeight="1" x14ac:dyDescent="0.2">
      <c r="B285" s="147"/>
      <c r="C285" s="168" t="s">
        <v>65</v>
      </c>
      <c r="D285" s="140"/>
      <c r="E285" s="140"/>
      <c r="F285" s="140"/>
      <c r="G285" s="169"/>
      <c r="H285" s="124" t="str">
        <f>IF(B282="","",VLOOKUP(B282,名簿掲載情報!A:M,7))</f>
        <v>福山市駅家町万能倉1295番1</v>
      </c>
      <c r="I285" s="124"/>
      <c r="J285" s="124"/>
      <c r="K285" s="124"/>
      <c r="L285" s="124"/>
      <c r="M285" s="124"/>
      <c r="N285" s="124"/>
      <c r="O285" s="124"/>
      <c r="P285" s="124"/>
      <c r="Q285" s="124"/>
      <c r="R285" s="124"/>
      <c r="S285" s="124"/>
      <c r="T285" s="124"/>
      <c r="U285" s="137" t="s">
        <v>66</v>
      </c>
      <c r="V285" s="137"/>
      <c r="W285" s="137"/>
      <c r="X285" s="137"/>
      <c r="Y285" s="137"/>
      <c r="Z285" s="134" t="str">
        <f>IF(B282="","",VLOOKUP(B282,名簿掲載情報!A:M,13))</f>
        <v>一般社団法人広島県建築士事務所協会</v>
      </c>
      <c r="AA285" s="135"/>
      <c r="AB285" s="135"/>
      <c r="AC285" s="135"/>
      <c r="AD285" s="135"/>
      <c r="AE285" s="135"/>
      <c r="AF285" s="135"/>
      <c r="AG285" s="135"/>
      <c r="AH285" s="135"/>
      <c r="AI285" s="135"/>
      <c r="AJ285" s="135"/>
      <c r="AK285" s="135"/>
      <c r="AL285" s="136"/>
    </row>
    <row r="286" spans="2:38" ht="30" customHeight="1" x14ac:dyDescent="0.2">
      <c r="B286" s="147"/>
      <c r="C286" s="168" t="s">
        <v>67</v>
      </c>
      <c r="D286" s="170"/>
      <c r="E286" s="170"/>
      <c r="F286" s="170"/>
      <c r="G286" s="171"/>
      <c r="H286" s="172" t="s">
        <v>464</v>
      </c>
      <c r="I286" s="147"/>
      <c r="J286" s="147"/>
      <c r="K286" s="134" t="str">
        <f>IF(B282="","",CONCATENATE(VLOOKUP(B282,名簿掲載情報!A:M,8),"
",VLOOKUP(B282,名簿掲載情報!A:M,9)))</f>
        <v>（084）932-1722
（084）976-1536</v>
      </c>
      <c r="L286" s="135"/>
      <c r="M286" s="135"/>
      <c r="N286" s="135"/>
      <c r="O286" s="135"/>
      <c r="P286" s="135"/>
      <c r="Q286" s="135"/>
      <c r="R286" s="135"/>
      <c r="S286" s="135"/>
      <c r="T286" s="136"/>
      <c r="U286" s="168" t="s">
        <v>138</v>
      </c>
      <c r="V286" s="140"/>
      <c r="W286" s="140"/>
      <c r="X286" s="175" t="str">
        <f>IF(B282="","",VLOOKUP(B282,名簿掲載情報!A:M,10))</f>
        <v>mhome@mishima-sg.co.jp</v>
      </c>
      <c r="Y286" s="176"/>
      <c r="Z286" s="176"/>
      <c r="AA286" s="176"/>
      <c r="AB286" s="176"/>
      <c r="AC286" s="176"/>
      <c r="AD286" s="176"/>
      <c r="AE286" s="176"/>
      <c r="AF286" s="176"/>
      <c r="AG286" s="176"/>
      <c r="AH286" s="176"/>
      <c r="AI286" s="176"/>
      <c r="AJ286" s="176"/>
      <c r="AK286" s="176"/>
      <c r="AL286" s="177"/>
    </row>
    <row r="287" spans="2:38" ht="30" customHeight="1" x14ac:dyDescent="0.2">
      <c r="B287" s="147">
        <f>B282+1</f>
        <v>58</v>
      </c>
      <c r="C287" s="168" t="s">
        <v>519</v>
      </c>
      <c r="D287" s="140"/>
      <c r="E287" s="140"/>
      <c r="F287" s="140"/>
      <c r="G287" s="169"/>
      <c r="H287" s="13" t="s">
        <v>136</v>
      </c>
      <c r="I287" s="140" t="str">
        <f>IF(B287="","",VLOOKUP(B287,名簿掲載情報!A:M,4))</f>
        <v>24－173</v>
      </c>
      <c r="J287" s="140"/>
      <c r="K287" s="140"/>
      <c r="L287" s="140"/>
      <c r="M287" s="13" t="s">
        <v>137</v>
      </c>
      <c r="N287" s="13"/>
      <c r="O287" s="13"/>
      <c r="P287" s="13"/>
      <c r="Q287" s="14"/>
      <c r="R287" s="13"/>
      <c r="S287" s="13"/>
      <c r="T287" s="15"/>
      <c r="U287" s="16"/>
      <c r="V287" s="16"/>
      <c r="X287" s="16"/>
      <c r="Y287" s="16"/>
      <c r="Z287" s="16"/>
      <c r="AA287" s="16"/>
      <c r="AB287" s="16"/>
      <c r="AC287" s="16"/>
      <c r="AD287" s="16"/>
      <c r="AE287" s="16"/>
      <c r="AF287" s="16"/>
      <c r="AG287" s="16"/>
      <c r="AH287" s="16"/>
      <c r="AI287" s="16"/>
      <c r="AJ287" s="16"/>
      <c r="AK287" s="16"/>
      <c r="AL287" s="16"/>
    </row>
    <row r="288" spans="2:38" ht="30" customHeight="1" x14ac:dyDescent="0.2">
      <c r="B288" s="147"/>
      <c r="C288" s="168" t="s">
        <v>61</v>
      </c>
      <c r="D288" s="140"/>
      <c r="E288" s="140"/>
      <c r="F288" s="140"/>
      <c r="G288" s="169"/>
      <c r="H288" s="124" t="str">
        <f>IF(B287="","",VLOOKUP(B287,名簿掲載情報!A:M,5))</f>
        <v>山路　範幸</v>
      </c>
      <c r="I288" s="124"/>
      <c r="J288" s="124"/>
      <c r="K288" s="124"/>
      <c r="L288" s="124"/>
      <c r="M288" s="124"/>
      <c r="N288" s="124"/>
      <c r="O288" s="124"/>
      <c r="P288" s="124"/>
      <c r="Q288" s="124"/>
      <c r="R288" s="124"/>
      <c r="S288" s="124"/>
      <c r="T288" s="124"/>
      <c r="U288" s="147" t="s">
        <v>62</v>
      </c>
      <c r="V288" s="147"/>
      <c r="W288" s="147"/>
      <c r="X288" s="147"/>
      <c r="Y288" s="147"/>
      <c r="Z288" s="124" t="str">
        <f>IF(B287="","",VLOOKUP(B287,名簿掲載情報!A:M,11))</f>
        <v>1級建築士</v>
      </c>
      <c r="AA288" s="124"/>
      <c r="AB288" s="124"/>
      <c r="AC288" s="124"/>
      <c r="AD288" s="124"/>
      <c r="AE288" s="124"/>
      <c r="AF288" s="124"/>
      <c r="AG288" s="124"/>
      <c r="AH288" s="124"/>
      <c r="AI288" s="124"/>
      <c r="AJ288" s="124"/>
      <c r="AK288" s="124"/>
      <c r="AL288" s="124"/>
    </row>
    <row r="289" spans="2:38" ht="30" customHeight="1" x14ac:dyDescent="0.2">
      <c r="B289" s="147"/>
      <c r="C289" s="168" t="s">
        <v>63</v>
      </c>
      <c r="D289" s="173"/>
      <c r="E289" s="173"/>
      <c r="F289" s="173"/>
      <c r="G289" s="174"/>
      <c r="H289" s="134" t="str">
        <f>IF(B287="","",VLOOKUP(B287,名簿掲載情報!A:M,6))</f>
        <v>一級建築士事務所せたがやアートビレッジ</v>
      </c>
      <c r="I289" s="135"/>
      <c r="J289" s="135"/>
      <c r="K289" s="135"/>
      <c r="L289" s="135"/>
      <c r="M289" s="135"/>
      <c r="N289" s="135"/>
      <c r="O289" s="135"/>
      <c r="P289" s="135"/>
      <c r="Q289" s="135"/>
      <c r="R289" s="135"/>
      <c r="S289" s="135"/>
      <c r="T289" s="136"/>
      <c r="U289" s="147" t="s">
        <v>64</v>
      </c>
      <c r="V289" s="147"/>
      <c r="W289" s="147"/>
      <c r="X289" s="147"/>
      <c r="Y289" s="147"/>
      <c r="Z289" s="175" t="str">
        <f>IF(B287="","",VLOOKUP(B287,名簿掲載情報!A:M,12))</f>
        <v>大臣登録　
第　162142　号</v>
      </c>
      <c r="AA289" s="176"/>
      <c r="AB289" s="176"/>
      <c r="AC289" s="176"/>
      <c r="AD289" s="176"/>
      <c r="AE289" s="176"/>
      <c r="AF289" s="176"/>
      <c r="AG289" s="176"/>
      <c r="AH289" s="176"/>
      <c r="AI289" s="176"/>
      <c r="AJ289" s="176"/>
      <c r="AK289" s="176"/>
      <c r="AL289" s="177"/>
    </row>
    <row r="290" spans="2:38" ht="30" customHeight="1" x14ac:dyDescent="0.2">
      <c r="B290" s="147"/>
      <c r="C290" s="168" t="s">
        <v>65</v>
      </c>
      <c r="D290" s="140"/>
      <c r="E290" s="140"/>
      <c r="F290" s="140"/>
      <c r="G290" s="169"/>
      <c r="H290" s="124" t="str">
        <f>IF(B287="","",VLOOKUP(B287,名簿掲載情報!A:M,7))</f>
        <v>東京都世田谷区上北沢1-20-14</v>
      </c>
      <c r="I290" s="124"/>
      <c r="J290" s="124"/>
      <c r="K290" s="124"/>
      <c r="L290" s="124"/>
      <c r="M290" s="124"/>
      <c r="N290" s="124"/>
      <c r="O290" s="124"/>
      <c r="P290" s="124"/>
      <c r="Q290" s="124"/>
      <c r="R290" s="124"/>
      <c r="S290" s="124"/>
      <c r="T290" s="124"/>
      <c r="U290" s="137" t="s">
        <v>66</v>
      </c>
      <c r="V290" s="137"/>
      <c r="W290" s="137"/>
      <c r="X290" s="137"/>
      <c r="Y290" s="137"/>
      <c r="Z290" s="134" t="str">
        <f>IF(B287="","",VLOOKUP(B287,名簿掲載情報!A:M,13))</f>
        <v>公益社団法人日本建築家協会</v>
      </c>
      <c r="AA290" s="135"/>
      <c r="AB290" s="135"/>
      <c r="AC290" s="135"/>
      <c r="AD290" s="135"/>
      <c r="AE290" s="135"/>
      <c r="AF290" s="135"/>
      <c r="AG290" s="135"/>
      <c r="AH290" s="135"/>
      <c r="AI290" s="135"/>
      <c r="AJ290" s="135"/>
      <c r="AK290" s="135"/>
      <c r="AL290" s="136"/>
    </row>
    <row r="291" spans="2:38" ht="30" customHeight="1" x14ac:dyDescent="0.2">
      <c r="B291" s="147"/>
      <c r="C291" s="168" t="s">
        <v>67</v>
      </c>
      <c r="D291" s="170"/>
      <c r="E291" s="170"/>
      <c r="F291" s="170"/>
      <c r="G291" s="171"/>
      <c r="H291" s="172" t="s">
        <v>464</v>
      </c>
      <c r="I291" s="147"/>
      <c r="J291" s="147"/>
      <c r="K291" s="134" t="str">
        <f>IF(B287="","",CONCATENATE(VLOOKUP(B287,名簿掲載情報!A:M,8),"
",VLOOKUP(B287,名簿掲載情報!A:M,9)))</f>
        <v>（070）5587-0849
-</v>
      </c>
      <c r="L291" s="135"/>
      <c r="M291" s="135"/>
      <c r="N291" s="135"/>
      <c r="O291" s="135"/>
      <c r="P291" s="135"/>
      <c r="Q291" s="135"/>
      <c r="R291" s="135"/>
      <c r="S291" s="135"/>
      <c r="T291" s="136"/>
      <c r="U291" s="168" t="s">
        <v>138</v>
      </c>
      <c r="V291" s="140"/>
      <c r="W291" s="140"/>
      <c r="X291" s="175" t="str">
        <f>IF(B287="","",VLOOKUP(B287,名簿掲載情報!A:M,10))</f>
        <v>rz250ny@yahoo.co.jp</v>
      </c>
      <c r="Y291" s="176"/>
      <c r="Z291" s="176"/>
      <c r="AA291" s="176"/>
      <c r="AB291" s="176"/>
      <c r="AC291" s="176"/>
      <c r="AD291" s="176"/>
      <c r="AE291" s="176"/>
      <c r="AF291" s="176"/>
      <c r="AG291" s="176"/>
      <c r="AH291" s="176"/>
      <c r="AI291" s="176"/>
      <c r="AJ291" s="176"/>
      <c r="AK291" s="176"/>
      <c r="AL291" s="177"/>
    </row>
    <row r="292" spans="2:38" ht="30" customHeight="1" x14ac:dyDescent="0.2">
      <c r="B292" s="147">
        <f>B287+1</f>
        <v>59</v>
      </c>
      <c r="C292" s="168" t="s">
        <v>519</v>
      </c>
      <c r="D292" s="140"/>
      <c r="E292" s="140"/>
      <c r="F292" s="140"/>
      <c r="G292" s="169"/>
      <c r="H292" s="13" t="s">
        <v>136</v>
      </c>
      <c r="I292" s="140" t="str">
        <f>IF(B292="","",VLOOKUP(B292,名簿掲載情報!A:M,4))</f>
        <v>24－174</v>
      </c>
      <c r="J292" s="140"/>
      <c r="K292" s="140"/>
      <c r="L292" s="140"/>
      <c r="M292" s="13" t="s">
        <v>137</v>
      </c>
      <c r="N292" s="13"/>
      <c r="O292" s="13"/>
      <c r="P292" s="13"/>
      <c r="Q292" s="14"/>
      <c r="R292" s="13"/>
      <c r="S292" s="13"/>
      <c r="T292" s="15"/>
      <c r="U292" s="16"/>
      <c r="V292" s="16"/>
      <c r="X292" s="16"/>
      <c r="Y292" s="16"/>
      <c r="Z292" s="16"/>
      <c r="AA292" s="16"/>
      <c r="AB292" s="16"/>
      <c r="AC292" s="16"/>
      <c r="AD292" s="16"/>
      <c r="AE292" s="16"/>
      <c r="AF292" s="16"/>
      <c r="AG292" s="16"/>
      <c r="AH292" s="16"/>
      <c r="AI292" s="16"/>
      <c r="AJ292" s="16"/>
      <c r="AK292" s="16"/>
      <c r="AL292" s="16"/>
    </row>
    <row r="293" spans="2:38" ht="30" customHeight="1" x14ac:dyDescent="0.2">
      <c r="B293" s="147"/>
      <c r="C293" s="168" t="s">
        <v>61</v>
      </c>
      <c r="D293" s="140"/>
      <c r="E293" s="140"/>
      <c r="F293" s="140"/>
      <c r="G293" s="169"/>
      <c r="H293" s="124" t="str">
        <f>IF(B292="","",VLOOKUP(B292,名簿掲載情報!A:M,5))</f>
        <v>坂本　悠起</v>
      </c>
      <c r="I293" s="124"/>
      <c r="J293" s="124"/>
      <c r="K293" s="124"/>
      <c r="L293" s="124"/>
      <c r="M293" s="124"/>
      <c r="N293" s="124"/>
      <c r="O293" s="124"/>
      <c r="P293" s="124"/>
      <c r="Q293" s="124"/>
      <c r="R293" s="124"/>
      <c r="S293" s="124"/>
      <c r="T293" s="124"/>
      <c r="U293" s="147" t="s">
        <v>62</v>
      </c>
      <c r="V293" s="147"/>
      <c r="W293" s="147"/>
      <c r="X293" s="147"/>
      <c r="Y293" s="147"/>
      <c r="Z293" s="124" t="str">
        <f>IF(B292="","",VLOOKUP(B292,名簿掲載情報!A:M,11))</f>
        <v>1級建築士</v>
      </c>
      <c r="AA293" s="124"/>
      <c r="AB293" s="124"/>
      <c r="AC293" s="124"/>
      <c r="AD293" s="124"/>
      <c r="AE293" s="124"/>
      <c r="AF293" s="124"/>
      <c r="AG293" s="124"/>
      <c r="AH293" s="124"/>
      <c r="AI293" s="124"/>
      <c r="AJ293" s="124"/>
      <c r="AK293" s="124"/>
      <c r="AL293" s="124"/>
    </row>
    <row r="294" spans="2:38" ht="30" customHeight="1" x14ac:dyDescent="0.2">
      <c r="B294" s="147"/>
      <c r="C294" s="168" t="s">
        <v>63</v>
      </c>
      <c r="D294" s="173"/>
      <c r="E294" s="173"/>
      <c r="F294" s="173"/>
      <c r="G294" s="174"/>
      <c r="H294" s="134" t="str">
        <f>IF(B292="","",VLOOKUP(B292,名簿掲載情報!A:M,6))</f>
        <v>有限会社建築工房さかもと　一級建築士事務所</v>
      </c>
      <c r="I294" s="135"/>
      <c r="J294" s="135"/>
      <c r="K294" s="135"/>
      <c r="L294" s="135"/>
      <c r="M294" s="135"/>
      <c r="N294" s="135"/>
      <c r="O294" s="135"/>
      <c r="P294" s="135"/>
      <c r="Q294" s="135"/>
      <c r="R294" s="135"/>
      <c r="S294" s="135"/>
      <c r="T294" s="136"/>
      <c r="U294" s="147" t="s">
        <v>64</v>
      </c>
      <c r="V294" s="147"/>
      <c r="W294" s="147"/>
      <c r="X294" s="147"/>
      <c r="Y294" s="147"/>
      <c r="Z294" s="175" t="str">
        <f>IF(B292="","",VLOOKUP(B292,名簿掲載情報!A:M,12))</f>
        <v>大臣登録　
第　389731　号</v>
      </c>
      <c r="AA294" s="176"/>
      <c r="AB294" s="176"/>
      <c r="AC294" s="176"/>
      <c r="AD294" s="176"/>
      <c r="AE294" s="176"/>
      <c r="AF294" s="176"/>
      <c r="AG294" s="176"/>
      <c r="AH294" s="176"/>
      <c r="AI294" s="176"/>
      <c r="AJ294" s="176"/>
      <c r="AK294" s="176"/>
      <c r="AL294" s="177"/>
    </row>
    <row r="295" spans="2:38" ht="30" customHeight="1" x14ac:dyDescent="0.2">
      <c r="B295" s="147"/>
      <c r="C295" s="168" t="s">
        <v>65</v>
      </c>
      <c r="D295" s="140"/>
      <c r="E295" s="140"/>
      <c r="F295" s="140"/>
      <c r="G295" s="169"/>
      <c r="H295" s="124" t="str">
        <f>IF(B292="","",VLOOKUP(B292,名簿掲載情報!A:M,7))</f>
        <v>福山市大門町5-26-11</v>
      </c>
      <c r="I295" s="124"/>
      <c r="J295" s="124"/>
      <c r="K295" s="124"/>
      <c r="L295" s="124"/>
      <c r="M295" s="124"/>
      <c r="N295" s="124"/>
      <c r="O295" s="124"/>
      <c r="P295" s="124"/>
      <c r="Q295" s="124"/>
      <c r="R295" s="124"/>
      <c r="S295" s="124"/>
      <c r="T295" s="124"/>
      <c r="U295" s="137" t="s">
        <v>66</v>
      </c>
      <c r="V295" s="137"/>
      <c r="W295" s="137"/>
      <c r="X295" s="137"/>
      <c r="Y295" s="137"/>
      <c r="Z295" s="134" t="str">
        <f>IF(B292="","",VLOOKUP(B292,名簿掲載情報!A:M,13))</f>
        <v>-</v>
      </c>
      <c r="AA295" s="135"/>
      <c r="AB295" s="135"/>
      <c r="AC295" s="135"/>
      <c r="AD295" s="135"/>
      <c r="AE295" s="135"/>
      <c r="AF295" s="135"/>
      <c r="AG295" s="135"/>
      <c r="AH295" s="135"/>
      <c r="AI295" s="135"/>
      <c r="AJ295" s="135"/>
      <c r="AK295" s="135"/>
      <c r="AL295" s="136"/>
    </row>
    <row r="296" spans="2:38" ht="30" customHeight="1" x14ac:dyDescent="0.2">
      <c r="B296" s="147"/>
      <c r="C296" s="168" t="s">
        <v>67</v>
      </c>
      <c r="D296" s="170"/>
      <c r="E296" s="170"/>
      <c r="F296" s="170"/>
      <c r="G296" s="171"/>
      <c r="H296" s="172" t="s">
        <v>464</v>
      </c>
      <c r="I296" s="147"/>
      <c r="J296" s="147"/>
      <c r="K296" s="134" t="str">
        <f>IF(B292="","",CONCATENATE(VLOOKUP(B292,名簿掲載情報!A:M,8),"
",VLOOKUP(B292,名簿掲載情報!A:M,9)))</f>
        <v>（084）940-6252
（084）940-6290</v>
      </c>
      <c r="L296" s="135"/>
      <c r="M296" s="135"/>
      <c r="N296" s="135"/>
      <c r="O296" s="135"/>
      <c r="P296" s="135"/>
      <c r="Q296" s="135"/>
      <c r="R296" s="135"/>
      <c r="S296" s="135"/>
      <c r="T296" s="136"/>
      <c r="U296" s="168" t="s">
        <v>138</v>
      </c>
      <c r="V296" s="140"/>
      <c r="W296" s="140"/>
      <c r="X296" s="175" t="str">
        <f>IF(B292="","",VLOOKUP(B292,名簿掲載情報!A:M,10))</f>
        <v>k-sakamoto@sepia.plala.or.jp</v>
      </c>
      <c r="Y296" s="176"/>
      <c r="Z296" s="176"/>
      <c r="AA296" s="176"/>
      <c r="AB296" s="176"/>
      <c r="AC296" s="176"/>
      <c r="AD296" s="176"/>
      <c r="AE296" s="176"/>
      <c r="AF296" s="176"/>
      <c r="AG296" s="176"/>
      <c r="AH296" s="176"/>
      <c r="AI296" s="176"/>
      <c r="AJ296" s="176"/>
      <c r="AK296" s="176"/>
      <c r="AL296" s="177"/>
    </row>
    <row r="297" spans="2:38" ht="30" customHeight="1" x14ac:dyDescent="0.2">
      <c r="B297" s="147">
        <f>B292+1</f>
        <v>60</v>
      </c>
      <c r="C297" s="168" t="s">
        <v>519</v>
      </c>
      <c r="D297" s="140"/>
      <c r="E297" s="140"/>
      <c r="F297" s="140"/>
      <c r="G297" s="169"/>
      <c r="H297" s="13" t="s">
        <v>136</v>
      </c>
      <c r="I297" s="140" t="str">
        <f>IF(B297="","",VLOOKUP(B297,名簿掲載情報!A:M,4))</f>
        <v>24－175</v>
      </c>
      <c r="J297" s="140"/>
      <c r="K297" s="140"/>
      <c r="L297" s="140"/>
      <c r="M297" s="13" t="s">
        <v>137</v>
      </c>
      <c r="N297" s="13"/>
      <c r="O297" s="13"/>
      <c r="P297" s="13"/>
      <c r="Q297" s="14"/>
      <c r="R297" s="13"/>
      <c r="S297" s="13"/>
      <c r="T297" s="15"/>
      <c r="U297" s="16"/>
      <c r="V297" s="16"/>
      <c r="X297" s="16"/>
      <c r="Y297" s="16"/>
      <c r="Z297" s="16"/>
      <c r="AA297" s="16"/>
      <c r="AB297" s="16"/>
      <c r="AC297" s="16"/>
      <c r="AD297" s="16"/>
      <c r="AE297" s="16"/>
      <c r="AF297" s="16"/>
      <c r="AG297" s="16"/>
      <c r="AH297" s="16"/>
      <c r="AI297" s="16"/>
      <c r="AJ297" s="16"/>
      <c r="AK297" s="16"/>
      <c r="AL297" s="16"/>
    </row>
    <row r="298" spans="2:38" ht="30" customHeight="1" x14ac:dyDescent="0.2">
      <c r="B298" s="147"/>
      <c r="C298" s="168" t="s">
        <v>61</v>
      </c>
      <c r="D298" s="140"/>
      <c r="E298" s="140"/>
      <c r="F298" s="140"/>
      <c r="G298" s="169"/>
      <c r="H298" s="124" t="str">
        <f>IF(B297="","",VLOOKUP(B297,名簿掲載情報!A:M,5))</f>
        <v>松井　俊就</v>
      </c>
      <c r="I298" s="124"/>
      <c r="J298" s="124"/>
      <c r="K298" s="124"/>
      <c r="L298" s="124"/>
      <c r="M298" s="124"/>
      <c r="N298" s="124"/>
      <c r="O298" s="124"/>
      <c r="P298" s="124"/>
      <c r="Q298" s="124"/>
      <c r="R298" s="124"/>
      <c r="S298" s="124"/>
      <c r="T298" s="124"/>
      <c r="U298" s="147" t="s">
        <v>62</v>
      </c>
      <c r="V298" s="147"/>
      <c r="W298" s="147"/>
      <c r="X298" s="147"/>
      <c r="Y298" s="147"/>
      <c r="Z298" s="124" t="str">
        <f>IF(B297="","",VLOOKUP(B297,名簿掲載情報!A:M,11))</f>
        <v>1級建築士</v>
      </c>
      <c r="AA298" s="124"/>
      <c r="AB298" s="124"/>
      <c r="AC298" s="124"/>
      <c r="AD298" s="124"/>
      <c r="AE298" s="124"/>
      <c r="AF298" s="124"/>
      <c r="AG298" s="124"/>
      <c r="AH298" s="124"/>
      <c r="AI298" s="124"/>
      <c r="AJ298" s="124"/>
      <c r="AK298" s="124"/>
      <c r="AL298" s="124"/>
    </row>
    <row r="299" spans="2:38" ht="30" customHeight="1" x14ac:dyDescent="0.2">
      <c r="B299" s="147"/>
      <c r="C299" s="168" t="s">
        <v>63</v>
      </c>
      <c r="D299" s="173"/>
      <c r="E299" s="173"/>
      <c r="F299" s="173"/>
      <c r="G299" s="174"/>
      <c r="H299" s="134" t="str">
        <f>IF(B297="","",VLOOKUP(B297,名簿掲載情報!A:M,6))</f>
        <v>ジオ・プラン株式会社一級建築士事務所</v>
      </c>
      <c r="I299" s="135"/>
      <c r="J299" s="135"/>
      <c r="K299" s="135"/>
      <c r="L299" s="135"/>
      <c r="M299" s="135"/>
      <c r="N299" s="135"/>
      <c r="O299" s="135"/>
      <c r="P299" s="135"/>
      <c r="Q299" s="135"/>
      <c r="R299" s="135"/>
      <c r="S299" s="135"/>
      <c r="T299" s="136"/>
      <c r="U299" s="147" t="s">
        <v>64</v>
      </c>
      <c r="V299" s="147"/>
      <c r="W299" s="147"/>
      <c r="X299" s="147"/>
      <c r="Y299" s="147"/>
      <c r="Z299" s="175" t="str">
        <f>IF(B297="","",VLOOKUP(B297,名簿掲載情報!A:M,12))</f>
        <v>大臣登録　
第　293833　号</v>
      </c>
      <c r="AA299" s="176"/>
      <c r="AB299" s="176"/>
      <c r="AC299" s="176"/>
      <c r="AD299" s="176"/>
      <c r="AE299" s="176"/>
      <c r="AF299" s="176"/>
      <c r="AG299" s="176"/>
      <c r="AH299" s="176"/>
      <c r="AI299" s="176"/>
      <c r="AJ299" s="176"/>
      <c r="AK299" s="176"/>
      <c r="AL299" s="177"/>
    </row>
    <row r="300" spans="2:38" ht="30" customHeight="1" x14ac:dyDescent="0.2">
      <c r="B300" s="147"/>
      <c r="C300" s="168" t="s">
        <v>65</v>
      </c>
      <c r="D300" s="140"/>
      <c r="E300" s="140"/>
      <c r="F300" s="140"/>
      <c r="G300" s="169"/>
      <c r="H300" s="124" t="str">
        <f>IF(B297="","",VLOOKUP(B297,名簿掲載情報!A:M,7))</f>
        <v>福山市引野町5-3-25</v>
      </c>
      <c r="I300" s="124"/>
      <c r="J300" s="124"/>
      <c r="K300" s="124"/>
      <c r="L300" s="124"/>
      <c r="M300" s="124"/>
      <c r="N300" s="124"/>
      <c r="O300" s="124"/>
      <c r="P300" s="124"/>
      <c r="Q300" s="124"/>
      <c r="R300" s="124"/>
      <c r="S300" s="124"/>
      <c r="T300" s="124"/>
      <c r="U300" s="137" t="s">
        <v>66</v>
      </c>
      <c r="V300" s="137"/>
      <c r="W300" s="137"/>
      <c r="X300" s="137"/>
      <c r="Y300" s="137"/>
      <c r="Z300" s="134" t="str">
        <f>IF(B297="","",VLOOKUP(B297,名簿掲載情報!A:M,13))</f>
        <v>-</v>
      </c>
      <c r="AA300" s="135"/>
      <c r="AB300" s="135"/>
      <c r="AC300" s="135"/>
      <c r="AD300" s="135"/>
      <c r="AE300" s="135"/>
      <c r="AF300" s="135"/>
      <c r="AG300" s="135"/>
      <c r="AH300" s="135"/>
      <c r="AI300" s="135"/>
      <c r="AJ300" s="135"/>
      <c r="AK300" s="135"/>
      <c r="AL300" s="136"/>
    </row>
    <row r="301" spans="2:38" ht="30" customHeight="1" x14ac:dyDescent="0.2">
      <c r="B301" s="147"/>
      <c r="C301" s="168" t="s">
        <v>67</v>
      </c>
      <c r="D301" s="170"/>
      <c r="E301" s="170"/>
      <c r="F301" s="170"/>
      <c r="G301" s="171"/>
      <c r="H301" s="172" t="s">
        <v>464</v>
      </c>
      <c r="I301" s="147"/>
      <c r="J301" s="147"/>
      <c r="K301" s="134" t="str">
        <f>IF(B297="","",CONCATENATE(VLOOKUP(B297,名簿掲載情報!A:M,8),"
",VLOOKUP(B297,名簿掲載情報!A:M,9)))</f>
        <v>（084）982-9922
（084）982-9983</v>
      </c>
      <c r="L301" s="135"/>
      <c r="M301" s="135"/>
      <c r="N301" s="135"/>
      <c r="O301" s="135"/>
      <c r="P301" s="135"/>
      <c r="Q301" s="135"/>
      <c r="R301" s="135"/>
      <c r="S301" s="135"/>
      <c r="T301" s="136"/>
      <c r="U301" s="168" t="s">
        <v>138</v>
      </c>
      <c r="V301" s="140"/>
      <c r="W301" s="140"/>
      <c r="X301" s="175" t="str">
        <f>IF(B297="","",VLOOKUP(B297,名簿掲載情報!A:M,10))</f>
        <v>info1@geo-plan.jp</v>
      </c>
      <c r="Y301" s="176"/>
      <c r="Z301" s="176"/>
      <c r="AA301" s="176"/>
      <c r="AB301" s="176"/>
      <c r="AC301" s="176"/>
      <c r="AD301" s="176"/>
      <c r="AE301" s="176"/>
      <c r="AF301" s="176"/>
      <c r="AG301" s="176"/>
      <c r="AH301" s="176"/>
      <c r="AI301" s="176"/>
      <c r="AJ301" s="176"/>
      <c r="AK301" s="176"/>
      <c r="AL301" s="177"/>
    </row>
    <row r="302" spans="2:38" ht="30" customHeight="1" x14ac:dyDescent="0.2">
      <c r="B302" s="147">
        <f>B297+1</f>
        <v>61</v>
      </c>
      <c r="C302" s="168" t="s">
        <v>519</v>
      </c>
      <c r="D302" s="140"/>
      <c r="E302" s="140"/>
      <c r="F302" s="140"/>
      <c r="G302" s="169"/>
      <c r="H302" s="13" t="s">
        <v>136</v>
      </c>
      <c r="I302" s="140" t="str">
        <f>IF(B302="","",VLOOKUP(B302,名簿掲載情報!A:M,4))</f>
        <v>24－176</v>
      </c>
      <c r="J302" s="140"/>
      <c r="K302" s="140"/>
      <c r="L302" s="140"/>
      <c r="M302" s="13" t="s">
        <v>137</v>
      </c>
      <c r="N302" s="13"/>
      <c r="O302" s="13"/>
      <c r="P302" s="13"/>
      <c r="Q302" s="14"/>
      <c r="R302" s="13"/>
      <c r="S302" s="13"/>
      <c r="T302" s="15"/>
      <c r="U302" s="16"/>
      <c r="V302" s="16"/>
      <c r="X302" s="16"/>
      <c r="Y302" s="16"/>
      <c r="Z302" s="16"/>
      <c r="AA302" s="16"/>
      <c r="AB302" s="16"/>
      <c r="AC302" s="16"/>
      <c r="AD302" s="16"/>
      <c r="AE302" s="16"/>
      <c r="AF302" s="16"/>
      <c r="AG302" s="16"/>
      <c r="AH302" s="16"/>
      <c r="AI302" s="16"/>
      <c r="AJ302" s="16"/>
      <c r="AK302" s="16"/>
      <c r="AL302" s="16"/>
    </row>
    <row r="303" spans="2:38" ht="30" customHeight="1" x14ac:dyDescent="0.2">
      <c r="B303" s="147"/>
      <c r="C303" s="168" t="s">
        <v>61</v>
      </c>
      <c r="D303" s="140"/>
      <c r="E303" s="140"/>
      <c r="F303" s="140"/>
      <c r="G303" s="169"/>
      <c r="H303" s="124" t="str">
        <f>IF(B302="","",VLOOKUP(B302,名簿掲載情報!A:M,5))</f>
        <v>前岡　正伸</v>
      </c>
      <c r="I303" s="124"/>
      <c r="J303" s="124"/>
      <c r="K303" s="124"/>
      <c r="L303" s="124"/>
      <c r="M303" s="124"/>
      <c r="N303" s="124"/>
      <c r="O303" s="124"/>
      <c r="P303" s="124"/>
      <c r="Q303" s="124"/>
      <c r="R303" s="124"/>
      <c r="S303" s="124"/>
      <c r="T303" s="124"/>
      <c r="U303" s="147" t="s">
        <v>62</v>
      </c>
      <c r="V303" s="147"/>
      <c r="W303" s="147"/>
      <c r="X303" s="147"/>
      <c r="Y303" s="147"/>
      <c r="Z303" s="124" t="str">
        <f>IF(B302="","",VLOOKUP(B302,名簿掲載情報!A:M,11))</f>
        <v>1級建築士</v>
      </c>
      <c r="AA303" s="124"/>
      <c r="AB303" s="124"/>
      <c r="AC303" s="124"/>
      <c r="AD303" s="124"/>
      <c r="AE303" s="124"/>
      <c r="AF303" s="124"/>
      <c r="AG303" s="124"/>
      <c r="AH303" s="124"/>
      <c r="AI303" s="124"/>
      <c r="AJ303" s="124"/>
      <c r="AK303" s="124"/>
      <c r="AL303" s="124"/>
    </row>
    <row r="304" spans="2:38" ht="30" customHeight="1" x14ac:dyDescent="0.2">
      <c r="B304" s="147"/>
      <c r="C304" s="168" t="s">
        <v>63</v>
      </c>
      <c r="D304" s="173"/>
      <c r="E304" s="173"/>
      <c r="F304" s="173"/>
      <c r="G304" s="174"/>
      <c r="H304" s="134" t="str">
        <f>IF(B302="","",VLOOKUP(B302,名簿掲載情報!A:M,6))</f>
        <v>協同組合　建築設計団ＳＯＵ間</v>
      </c>
      <c r="I304" s="135"/>
      <c r="J304" s="135"/>
      <c r="K304" s="135"/>
      <c r="L304" s="135"/>
      <c r="M304" s="135"/>
      <c r="N304" s="135"/>
      <c r="O304" s="135"/>
      <c r="P304" s="135"/>
      <c r="Q304" s="135"/>
      <c r="R304" s="135"/>
      <c r="S304" s="135"/>
      <c r="T304" s="136"/>
      <c r="U304" s="147" t="s">
        <v>64</v>
      </c>
      <c r="V304" s="147"/>
      <c r="W304" s="147"/>
      <c r="X304" s="147"/>
      <c r="Y304" s="147"/>
      <c r="Z304" s="175" t="str">
        <f>IF(B302="","",VLOOKUP(B302,名簿掲載情報!A:M,12))</f>
        <v>大臣登録　
第　234595　号</v>
      </c>
      <c r="AA304" s="176"/>
      <c r="AB304" s="176"/>
      <c r="AC304" s="176"/>
      <c r="AD304" s="176"/>
      <c r="AE304" s="176"/>
      <c r="AF304" s="176"/>
      <c r="AG304" s="176"/>
      <c r="AH304" s="176"/>
      <c r="AI304" s="176"/>
      <c r="AJ304" s="176"/>
      <c r="AK304" s="176"/>
      <c r="AL304" s="177"/>
    </row>
    <row r="305" spans="2:38" ht="30" customHeight="1" x14ac:dyDescent="0.2">
      <c r="B305" s="147"/>
      <c r="C305" s="168" t="s">
        <v>65</v>
      </c>
      <c r="D305" s="140"/>
      <c r="E305" s="140"/>
      <c r="F305" s="140"/>
      <c r="G305" s="169"/>
      <c r="H305" s="124" t="str">
        <f>IF(B302="","",VLOOKUP(B302,名簿掲載情報!A:M,7))</f>
        <v>広島県広島市安佐南区長束五丁目33番19号</v>
      </c>
      <c r="I305" s="124"/>
      <c r="J305" s="124"/>
      <c r="K305" s="124"/>
      <c r="L305" s="124"/>
      <c r="M305" s="124"/>
      <c r="N305" s="124"/>
      <c r="O305" s="124"/>
      <c r="P305" s="124"/>
      <c r="Q305" s="124"/>
      <c r="R305" s="124"/>
      <c r="S305" s="124"/>
      <c r="T305" s="124"/>
      <c r="U305" s="137" t="s">
        <v>66</v>
      </c>
      <c r="V305" s="137"/>
      <c r="W305" s="137"/>
      <c r="X305" s="137"/>
      <c r="Y305" s="137"/>
      <c r="Z305" s="134" t="str">
        <f>IF(B302="","",VLOOKUP(B302,名簿掲載情報!A:M,13))</f>
        <v>広島県建築士会　広島県建築士事務所協会</v>
      </c>
      <c r="AA305" s="135"/>
      <c r="AB305" s="135"/>
      <c r="AC305" s="135"/>
      <c r="AD305" s="135"/>
      <c r="AE305" s="135"/>
      <c r="AF305" s="135"/>
      <c r="AG305" s="135"/>
      <c r="AH305" s="135"/>
      <c r="AI305" s="135"/>
      <c r="AJ305" s="135"/>
      <c r="AK305" s="135"/>
      <c r="AL305" s="136"/>
    </row>
    <row r="306" spans="2:38" ht="30" customHeight="1" x14ac:dyDescent="0.2">
      <c r="B306" s="147"/>
      <c r="C306" s="168" t="s">
        <v>67</v>
      </c>
      <c r="D306" s="170"/>
      <c r="E306" s="170"/>
      <c r="F306" s="170"/>
      <c r="G306" s="171"/>
      <c r="H306" s="172" t="s">
        <v>464</v>
      </c>
      <c r="I306" s="147"/>
      <c r="J306" s="147"/>
      <c r="K306" s="134" t="str">
        <f>IF(B302="","",CONCATENATE(VLOOKUP(B302,名簿掲載情報!A:M,8),"
",VLOOKUP(B302,名簿掲載情報!A:M,9)))</f>
        <v>（090）8066-5006
（082）343-1007</v>
      </c>
      <c r="L306" s="135"/>
      <c r="M306" s="135"/>
      <c r="N306" s="135"/>
      <c r="O306" s="135"/>
      <c r="P306" s="135"/>
      <c r="Q306" s="135"/>
      <c r="R306" s="135"/>
      <c r="S306" s="135"/>
      <c r="T306" s="136"/>
      <c r="U306" s="168" t="s">
        <v>138</v>
      </c>
      <c r="V306" s="140"/>
      <c r="W306" s="140"/>
      <c r="X306" s="175" t="str">
        <f>IF(B302="","",VLOOKUP(B302,名簿掲載情報!A:M,10))</f>
        <v>marutukuri@asahinet.jp</v>
      </c>
      <c r="Y306" s="176"/>
      <c r="Z306" s="176"/>
      <c r="AA306" s="176"/>
      <c r="AB306" s="176"/>
      <c r="AC306" s="176"/>
      <c r="AD306" s="176"/>
      <c r="AE306" s="176"/>
      <c r="AF306" s="176"/>
      <c r="AG306" s="176"/>
      <c r="AH306" s="176"/>
      <c r="AI306" s="176"/>
      <c r="AJ306" s="176"/>
      <c r="AK306" s="176"/>
      <c r="AL306" s="177"/>
    </row>
    <row r="307" spans="2:38" ht="30" customHeight="1" x14ac:dyDescent="0.2">
      <c r="B307" s="147">
        <f>B302+1</f>
        <v>62</v>
      </c>
      <c r="C307" s="168" t="s">
        <v>519</v>
      </c>
      <c r="D307" s="140"/>
      <c r="E307" s="140"/>
      <c r="F307" s="140"/>
      <c r="G307" s="169"/>
      <c r="H307" s="13" t="s">
        <v>136</v>
      </c>
      <c r="I307" s="140" t="str">
        <f>IF(B307="","",VLOOKUP(B307,名簿掲載情報!A:M,4))</f>
        <v>24－177</v>
      </c>
      <c r="J307" s="140"/>
      <c r="K307" s="140"/>
      <c r="L307" s="140"/>
      <c r="M307" s="13" t="s">
        <v>137</v>
      </c>
      <c r="N307" s="13"/>
      <c r="O307" s="13"/>
      <c r="P307" s="13"/>
      <c r="Q307" s="14"/>
      <c r="R307" s="13"/>
      <c r="S307" s="13"/>
      <c r="T307" s="15"/>
      <c r="U307" s="16"/>
      <c r="V307" s="16"/>
      <c r="X307" s="16"/>
      <c r="Y307" s="16"/>
      <c r="Z307" s="16"/>
      <c r="AA307" s="16"/>
      <c r="AB307" s="16"/>
      <c r="AC307" s="16"/>
      <c r="AD307" s="16"/>
      <c r="AE307" s="16"/>
      <c r="AF307" s="16"/>
      <c r="AG307" s="16"/>
      <c r="AH307" s="16"/>
      <c r="AI307" s="16"/>
      <c r="AJ307" s="16"/>
      <c r="AK307" s="16"/>
      <c r="AL307" s="16"/>
    </row>
    <row r="308" spans="2:38" ht="30" customHeight="1" x14ac:dyDescent="0.2">
      <c r="B308" s="147"/>
      <c r="C308" s="168" t="s">
        <v>61</v>
      </c>
      <c r="D308" s="140"/>
      <c r="E308" s="140"/>
      <c r="F308" s="140"/>
      <c r="G308" s="169"/>
      <c r="H308" s="124" t="str">
        <f>IF(B307="","",VLOOKUP(B307,名簿掲載情報!A:M,5))</f>
        <v>大橋　修</v>
      </c>
      <c r="I308" s="124"/>
      <c r="J308" s="124"/>
      <c r="K308" s="124"/>
      <c r="L308" s="124"/>
      <c r="M308" s="124"/>
      <c r="N308" s="124"/>
      <c r="O308" s="124"/>
      <c r="P308" s="124"/>
      <c r="Q308" s="124"/>
      <c r="R308" s="124"/>
      <c r="S308" s="124"/>
      <c r="T308" s="124"/>
      <c r="U308" s="147" t="s">
        <v>62</v>
      </c>
      <c r="V308" s="147"/>
      <c r="W308" s="147"/>
      <c r="X308" s="147"/>
      <c r="Y308" s="147"/>
      <c r="Z308" s="124" t="str">
        <f>IF(B307="","",VLOOKUP(B307,名簿掲載情報!A:M,11))</f>
        <v>2級建築士</v>
      </c>
      <c r="AA308" s="124"/>
      <c r="AB308" s="124"/>
      <c r="AC308" s="124"/>
      <c r="AD308" s="124"/>
      <c r="AE308" s="124"/>
      <c r="AF308" s="124"/>
      <c r="AG308" s="124"/>
      <c r="AH308" s="124"/>
      <c r="AI308" s="124"/>
      <c r="AJ308" s="124"/>
      <c r="AK308" s="124"/>
      <c r="AL308" s="124"/>
    </row>
    <row r="309" spans="2:38" ht="30" customHeight="1" x14ac:dyDescent="0.2">
      <c r="B309" s="147"/>
      <c r="C309" s="168" t="s">
        <v>63</v>
      </c>
      <c r="D309" s="173"/>
      <c r="E309" s="173"/>
      <c r="F309" s="173"/>
      <c r="G309" s="174"/>
      <c r="H309" s="134" t="str">
        <f>IF(B307="","",VLOOKUP(B307,名簿掲載情報!A:M,6))</f>
        <v>三島ホーム株式会社１級建築士事務所</v>
      </c>
      <c r="I309" s="135"/>
      <c r="J309" s="135"/>
      <c r="K309" s="135"/>
      <c r="L309" s="135"/>
      <c r="M309" s="135"/>
      <c r="N309" s="135"/>
      <c r="O309" s="135"/>
      <c r="P309" s="135"/>
      <c r="Q309" s="135"/>
      <c r="R309" s="135"/>
      <c r="S309" s="135"/>
      <c r="T309" s="136"/>
      <c r="U309" s="147" t="s">
        <v>64</v>
      </c>
      <c r="V309" s="147"/>
      <c r="W309" s="147"/>
      <c r="X309" s="147"/>
      <c r="Y309" s="147"/>
      <c r="Z309" s="175" t="str">
        <f>IF(B307="","",VLOOKUP(B307,名簿掲載情報!A:M,12))</f>
        <v>岡山県知事登録　
第　12487　号</v>
      </c>
      <c r="AA309" s="176"/>
      <c r="AB309" s="176"/>
      <c r="AC309" s="176"/>
      <c r="AD309" s="176"/>
      <c r="AE309" s="176"/>
      <c r="AF309" s="176"/>
      <c r="AG309" s="176"/>
      <c r="AH309" s="176"/>
      <c r="AI309" s="176"/>
      <c r="AJ309" s="176"/>
      <c r="AK309" s="176"/>
      <c r="AL309" s="177"/>
    </row>
    <row r="310" spans="2:38" ht="30" customHeight="1" x14ac:dyDescent="0.2">
      <c r="B310" s="147"/>
      <c r="C310" s="168" t="s">
        <v>65</v>
      </c>
      <c r="D310" s="140"/>
      <c r="E310" s="140"/>
      <c r="F310" s="140"/>
      <c r="G310" s="169"/>
      <c r="H310" s="124" t="str">
        <f>IF(B307="","",VLOOKUP(B307,名簿掲載情報!A:M,7))</f>
        <v>福山市駅家町万能倉1295-1</v>
      </c>
      <c r="I310" s="124"/>
      <c r="J310" s="124"/>
      <c r="K310" s="124"/>
      <c r="L310" s="124"/>
      <c r="M310" s="124"/>
      <c r="N310" s="124"/>
      <c r="O310" s="124"/>
      <c r="P310" s="124"/>
      <c r="Q310" s="124"/>
      <c r="R310" s="124"/>
      <c r="S310" s="124"/>
      <c r="T310" s="124"/>
      <c r="U310" s="137" t="s">
        <v>66</v>
      </c>
      <c r="V310" s="137"/>
      <c r="W310" s="137"/>
      <c r="X310" s="137"/>
      <c r="Y310" s="137"/>
      <c r="Z310" s="134" t="str">
        <f>IF(B307="","",VLOOKUP(B307,名簿掲載情報!A:M,13))</f>
        <v>一般社団法人広島県建築士事務所協会</v>
      </c>
      <c r="AA310" s="135"/>
      <c r="AB310" s="135"/>
      <c r="AC310" s="135"/>
      <c r="AD310" s="135"/>
      <c r="AE310" s="135"/>
      <c r="AF310" s="135"/>
      <c r="AG310" s="135"/>
      <c r="AH310" s="135"/>
      <c r="AI310" s="135"/>
      <c r="AJ310" s="135"/>
      <c r="AK310" s="135"/>
      <c r="AL310" s="136"/>
    </row>
    <row r="311" spans="2:38" ht="30" customHeight="1" x14ac:dyDescent="0.2">
      <c r="B311" s="147"/>
      <c r="C311" s="168" t="s">
        <v>67</v>
      </c>
      <c r="D311" s="170"/>
      <c r="E311" s="170"/>
      <c r="F311" s="170"/>
      <c r="G311" s="171"/>
      <c r="H311" s="172" t="s">
        <v>464</v>
      </c>
      <c r="I311" s="147"/>
      <c r="J311" s="147"/>
      <c r="K311" s="134" t="str">
        <f>IF(B307="","",CONCATENATE(VLOOKUP(B307,名簿掲載情報!A:M,8),"
",VLOOKUP(B307,名簿掲載情報!A:M,9)))</f>
        <v>（084）976-1536
（084）976-8889</v>
      </c>
      <c r="L311" s="135"/>
      <c r="M311" s="135"/>
      <c r="N311" s="135"/>
      <c r="O311" s="135"/>
      <c r="P311" s="135"/>
      <c r="Q311" s="135"/>
      <c r="R311" s="135"/>
      <c r="S311" s="135"/>
      <c r="T311" s="136"/>
      <c r="U311" s="168" t="s">
        <v>138</v>
      </c>
      <c r="V311" s="140"/>
      <c r="W311" s="140"/>
      <c r="X311" s="175" t="str">
        <f>IF(B307="","",VLOOKUP(B307,名簿掲載情報!A:M,10))</f>
        <v>mhome@mishima-sg.co.jp</v>
      </c>
      <c r="Y311" s="176"/>
      <c r="Z311" s="176"/>
      <c r="AA311" s="176"/>
      <c r="AB311" s="176"/>
      <c r="AC311" s="176"/>
      <c r="AD311" s="176"/>
      <c r="AE311" s="176"/>
      <c r="AF311" s="176"/>
      <c r="AG311" s="176"/>
      <c r="AH311" s="176"/>
      <c r="AI311" s="176"/>
      <c r="AJ311" s="176"/>
      <c r="AK311" s="176"/>
      <c r="AL311" s="177"/>
    </row>
    <row r="312" spans="2:38" ht="30" customHeight="1" x14ac:dyDescent="0.2">
      <c r="B312" s="147">
        <f>B307+1</f>
        <v>63</v>
      </c>
      <c r="C312" s="168" t="s">
        <v>519</v>
      </c>
      <c r="D312" s="140"/>
      <c r="E312" s="140"/>
      <c r="F312" s="140"/>
      <c r="G312" s="169"/>
      <c r="H312" s="13" t="s">
        <v>136</v>
      </c>
      <c r="I312" s="140" t="str">
        <f>IF(B312="","",VLOOKUP(B312,名簿掲載情報!A:M,4))</f>
        <v>24－178</v>
      </c>
      <c r="J312" s="140"/>
      <c r="K312" s="140"/>
      <c r="L312" s="140"/>
      <c r="M312" s="13" t="s">
        <v>137</v>
      </c>
      <c r="N312" s="13"/>
      <c r="O312" s="13"/>
      <c r="P312" s="13"/>
      <c r="Q312" s="14"/>
      <c r="R312" s="13"/>
      <c r="S312" s="13"/>
      <c r="T312" s="15"/>
      <c r="U312" s="16"/>
      <c r="V312" s="16"/>
      <c r="X312" s="16"/>
      <c r="Y312" s="16"/>
      <c r="Z312" s="16"/>
      <c r="AA312" s="16"/>
      <c r="AB312" s="16"/>
      <c r="AC312" s="16"/>
      <c r="AD312" s="16"/>
      <c r="AE312" s="16"/>
      <c r="AF312" s="16"/>
      <c r="AG312" s="16"/>
      <c r="AH312" s="16"/>
      <c r="AI312" s="16"/>
      <c r="AJ312" s="16"/>
      <c r="AK312" s="16"/>
      <c r="AL312" s="16"/>
    </row>
    <row r="313" spans="2:38" ht="30" customHeight="1" x14ac:dyDescent="0.2">
      <c r="B313" s="147"/>
      <c r="C313" s="168" t="s">
        <v>61</v>
      </c>
      <c r="D313" s="140"/>
      <c r="E313" s="140"/>
      <c r="F313" s="140"/>
      <c r="G313" s="169"/>
      <c r="H313" s="124" t="str">
        <f>IF(B312="","",VLOOKUP(B312,名簿掲載情報!A:M,5))</f>
        <v>平田　淳史</v>
      </c>
      <c r="I313" s="124"/>
      <c r="J313" s="124"/>
      <c r="K313" s="124"/>
      <c r="L313" s="124"/>
      <c r="M313" s="124"/>
      <c r="N313" s="124"/>
      <c r="O313" s="124"/>
      <c r="P313" s="124"/>
      <c r="Q313" s="124"/>
      <c r="R313" s="124"/>
      <c r="S313" s="124"/>
      <c r="T313" s="124"/>
      <c r="U313" s="147" t="s">
        <v>62</v>
      </c>
      <c r="V313" s="147"/>
      <c r="W313" s="147"/>
      <c r="X313" s="147"/>
      <c r="Y313" s="147"/>
      <c r="Z313" s="124" t="str">
        <f>IF(B312="","",VLOOKUP(B312,名簿掲載情報!A:M,11))</f>
        <v>2級建築士</v>
      </c>
      <c r="AA313" s="124"/>
      <c r="AB313" s="124"/>
      <c r="AC313" s="124"/>
      <c r="AD313" s="124"/>
      <c r="AE313" s="124"/>
      <c r="AF313" s="124"/>
      <c r="AG313" s="124"/>
      <c r="AH313" s="124"/>
      <c r="AI313" s="124"/>
      <c r="AJ313" s="124"/>
      <c r="AK313" s="124"/>
      <c r="AL313" s="124"/>
    </row>
    <row r="314" spans="2:38" ht="30" customHeight="1" x14ac:dyDescent="0.2">
      <c r="B314" s="147"/>
      <c r="C314" s="168" t="s">
        <v>63</v>
      </c>
      <c r="D314" s="173"/>
      <c r="E314" s="173"/>
      <c r="F314" s="173"/>
      <c r="G314" s="174"/>
      <c r="H314" s="134" t="str">
        <f>IF(B312="","",VLOOKUP(B312,名簿掲載情報!A:M,6))</f>
        <v>建築工房ヒラタ　二級建築士事務所</v>
      </c>
      <c r="I314" s="135"/>
      <c r="J314" s="135"/>
      <c r="K314" s="135"/>
      <c r="L314" s="135"/>
      <c r="M314" s="135"/>
      <c r="N314" s="135"/>
      <c r="O314" s="135"/>
      <c r="P314" s="135"/>
      <c r="Q314" s="135"/>
      <c r="R314" s="135"/>
      <c r="S314" s="135"/>
      <c r="T314" s="136"/>
      <c r="U314" s="147" t="s">
        <v>64</v>
      </c>
      <c r="V314" s="147"/>
      <c r="W314" s="147"/>
      <c r="X314" s="147"/>
      <c r="Y314" s="147"/>
      <c r="Z314" s="175" t="str">
        <f>IF(B312="","",VLOOKUP(B312,名簿掲載情報!A:M,12))</f>
        <v>広島県知事登録
第　17113　号</v>
      </c>
      <c r="AA314" s="176"/>
      <c r="AB314" s="176"/>
      <c r="AC314" s="176"/>
      <c r="AD314" s="176"/>
      <c r="AE314" s="176"/>
      <c r="AF314" s="176"/>
      <c r="AG314" s="176"/>
      <c r="AH314" s="176"/>
      <c r="AI314" s="176"/>
      <c r="AJ314" s="176"/>
      <c r="AK314" s="176"/>
      <c r="AL314" s="177"/>
    </row>
    <row r="315" spans="2:38" ht="30" customHeight="1" x14ac:dyDescent="0.2">
      <c r="B315" s="147"/>
      <c r="C315" s="168" t="s">
        <v>65</v>
      </c>
      <c r="D315" s="140"/>
      <c r="E315" s="140"/>
      <c r="F315" s="140"/>
      <c r="G315" s="169"/>
      <c r="H315" s="124" t="str">
        <f>IF(B312="","",VLOOKUP(B312,名簿掲載情報!A:M,7))</f>
        <v>広島県府中市高木町1066-4</v>
      </c>
      <c r="I315" s="124"/>
      <c r="J315" s="124"/>
      <c r="K315" s="124"/>
      <c r="L315" s="124"/>
      <c r="M315" s="124"/>
      <c r="N315" s="124"/>
      <c r="O315" s="124"/>
      <c r="P315" s="124"/>
      <c r="Q315" s="124"/>
      <c r="R315" s="124"/>
      <c r="S315" s="124"/>
      <c r="T315" s="124"/>
      <c r="U315" s="137" t="s">
        <v>66</v>
      </c>
      <c r="V315" s="137"/>
      <c r="W315" s="137"/>
      <c r="X315" s="137"/>
      <c r="Y315" s="137"/>
      <c r="Z315" s="134" t="str">
        <f>IF(B312="","",VLOOKUP(B312,名簿掲載情報!A:M,13))</f>
        <v>（公社）広島県建築士会</v>
      </c>
      <c r="AA315" s="135"/>
      <c r="AB315" s="135"/>
      <c r="AC315" s="135"/>
      <c r="AD315" s="135"/>
      <c r="AE315" s="135"/>
      <c r="AF315" s="135"/>
      <c r="AG315" s="135"/>
      <c r="AH315" s="135"/>
      <c r="AI315" s="135"/>
      <c r="AJ315" s="135"/>
      <c r="AK315" s="135"/>
      <c r="AL315" s="136"/>
    </row>
    <row r="316" spans="2:38" ht="30" customHeight="1" x14ac:dyDescent="0.2">
      <c r="B316" s="147"/>
      <c r="C316" s="168" t="s">
        <v>67</v>
      </c>
      <c r="D316" s="170"/>
      <c r="E316" s="170"/>
      <c r="F316" s="170"/>
      <c r="G316" s="171"/>
      <c r="H316" s="172" t="s">
        <v>464</v>
      </c>
      <c r="I316" s="147"/>
      <c r="J316" s="147"/>
      <c r="K316" s="134" t="str">
        <f>IF(B312="","",CONCATENATE(VLOOKUP(B312,名簿掲載情報!A:M,8),"
",VLOOKUP(B312,名簿掲載情報!A:M,9)))</f>
        <v>（090）5708-6794
（084）745-7984</v>
      </c>
      <c r="L316" s="135"/>
      <c r="M316" s="135"/>
      <c r="N316" s="135"/>
      <c r="O316" s="135"/>
      <c r="P316" s="135"/>
      <c r="Q316" s="135"/>
      <c r="R316" s="135"/>
      <c r="S316" s="135"/>
      <c r="T316" s="136"/>
      <c r="U316" s="168" t="s">
        <v>138</v>
      </c>
      <c r="V316" s="140"/>
      <c r="W316" s="140"/>
      <c r="X316" s="175" t="str">
        <f>IF(B312="","",VLOOKUP(B312,名簿掲載情報!A:M,10))</f>
        <v>hirata3zd@gmail.com</v>
      </c>
      <c r="Y316" s="176"/>
      <c r="Z316" s="176"/>
      <c r="AA316" s="176"/>
      <c r="AB316" s="176"/>
      <c r="AC316" s="176"/>
      <c r="AD316" s="176"/>
      <c r="AE316" s="176"/>
      <c r="AF316" s="176"/>
      <c r="AG316" s="176"/>
      <c r="AH316" s="176"/>
      <c r="AI316" s="176"/>
      <c r="AJ316" s="176"/>
      <c r="AK316" s="176"/>
      <c r="AL316" s="177"/>
    </row>
    <row r="317" spans="2:38" ht="30" customHeight="1" x14ac:dyDescent="0.2">
      <c r="B317" s="147">
        <f>B312+1</f>
        <v>64</v>
      </c>
      <c r="C317" s="168" t="s">
        <v>519</v>
      </c>
      <c r="D317" s="140"/>
      <c r="E317" s="140"/>
      <c r="F317" s="140"/>
      <c r="G317" s="169"/>
      <c r="H317" s="13" t="s">
        <v>136</v>
      </c>
      <c r="I317" s="140" t="str">
        <f>IF(B317="","",VLOOKUP(B317,名簿掲載情報!A:M,4))</f>
        <v>24－179</v>
      </c>
      <c r="J317" s="140"/>
      <c r="K317" s="140"/>
      <c r="L317" s="140"/>
      <c r="M317" s="13" t="s">
        <v>137</v>
      </c>
      <c r="N317" s="13"/>
      <c r="O317" s="13"/>
      <c r="P317" s="13"/>
      <c r="Q317" s="14"/>
      <c r="R317" s="13"/>
      <c r="S317" s="13"/>
      <c r="T317" s="15"/>
      <c r="U317" s="16"/>
      <c r="V317" s="16"/>
      <c r="X317" s="16"/>
      <c r="Y317" s="16"/>
      <c r="Z317" s="16"/>
      <c r="AA317" s="16"/>
      <c r="AB317" s="16"/>
      <c r="AC317" s="16"/>
      <c r="AD317" s="16"/>
      <c r="AE317" s="16"/>
      <c r="AF317" s="16"/>
      <c r="AG317" s="16"/>
      <c r="AH317" s="16"/>
      <c r="AI317" s="16"/>
      <c r="AJ317" s="16"/>
      <c r="AK317" s="16"/>
      <c r="AL317" s="16"/>
    </row>
    <row r="318" spans="2:38" ht="30" customHeight="1" x14ac:dyDescent="0.2">
      <c r="B318" s="147"/>
      <c r="C318" s="168" t="s">
        <v>61</v>
      </c>
      <c r="D318" s="140"/>
      <c r="E318" s="140"/>
      <c r="F318" s="140"/>
      <c r="G318" s="169"/>
      <c r="H318" s="124" t="str">
        <f>IF(B317="","",VLOOKUP(B317,名簿掲載情報!A:M,5))</f>
        <v>江草　一行</v>
      </c>
      <c r="I318" s="124"/>
      <c r="J318" s="124"/>
      <c r="K318" s="124"/>
      <c r="L318" s="124"/>
      <c r="M318" s="124"/>
      <c r="N318" s="124"/>
      <c r="O318" s="124"/>
      <c r="P318" s="124"/>
      <c r="Q318" s="124"/>
      <c r="R318" s="124"/>
      <c r="S318" s="124"/>
      <c r="T318" s="124"/>
      <c r="U318" s="147" t="s">
        <v>62</v>
      </c>
      <c r="V318" s="147"/>
      <c r="W318" s="147"/>
      <c r="X318" s="147"/>
      <c r="Y318" s="147"/>
      <c r="Z318" s="124" t="str">
        <f>IF(B317="","",VLOOKUP(B317,名簿掲載情報!A:M,11))</f>
        <v>1級建築士</v>
      </c>
      <c r="AA318" s="124"/>
      <c r="AB318" s="124"/>
      <c r="AC318" s="124"/>
      <c r="AD318" s="124"/>
      <c r="AE318" s="124"/>
      <c r="AF318" s="124"/>
      <c r="AG318" s="124"/>
      <c r="AH318" s="124"/>
      <c r="AI318" s="124"/>
      <c r="AJ318" s="124"/>
      <c r="AK318" s="124"/>
      <c r="AL318" s="124"/>
    </row>
    <row r="319" spans="2:38" ht="30" customHeight="1" x14ac:dyDescent="0.2">
      <c r="B319" s="147"/>
      <c r="C319" s="168" t="s">
        <v>63</v>
      </c>
      <c r="D319" s="173"/>
      <c r="E319" s="173"/>
      <c r="F319" s="173"/>
      <c r="G319" s="174"/>
      <c r="H319" s="134" t="str">
        <f>IF(B317="","",VLOOKUP(B317,名簿掲載情報!A:M,6))</f>
        <v>有限会社壱江</v>
      </c>
      <c r="I319" s="135"/>
      <c r="J319" s="135"/>
      <c r="K319" s="135"/>
      <c r="L319" s="135"/>
      <c r="M319" s="135"/>
      <c r="N319" s="135"/>
      <c r="O319" s="135"/>
      <c r="P319" s="135"/>
      <c r="Q319" s="135"/>
      <c r="R319" s="135"/>
      <c r="S319" s="135"/>
      <c r="T319" s="136"/>
      <c r="U319" s="147" t="s">
        <v>64</v>
      </c>
      <c r="V319" s="147"/>
      <c r="W319" s="147"/>
      <c r="X319" s="147"/>
      <c r="Y319" s="147"/>
      <c r="Z319" s="175" t="str">
        <f>IF(B317="","",VLOOKUP(B317,名簿掲載情報!A:M,12))</f>
        <v>広島県知事登録
第　87382　号</v>
      </c>
      <c r="AA319" s="176"/>
      <c r="AB319" s="176"/>
      <c r="AC319" s="176"/>
      <c r="AD319" s="176"/>
      <c r="AE319" s="176"/>
      <c r="AF319" s="176"/>
      <c r="AG319" s="176"/>
      <c r="AH319" s="176"/>
      <c r="AI319" s="176"/>
      <c r="AJ319" s="176"/>
      <c r="AK319" s="176"/>
      <c r="AL319" s="177"/>
    </row>
    <row r="320" spans="2:38" ht="30" customHeight="1" x14ac:dyDescent="0.2">
      <c r="B320" s="147"/>
      <c r="C320" s="168" t="s">
        <v>65</v>
      </c>
      <c r="D320" s="140"/>
      <c r="E320" s="140"/>
      <c r="F320" s="140"/>
      <c r="G320" s="169"/>
      <c r="H320" s="124" t="str">
        <f>IF(B317="","",VLOOKUP(B317,名簿掲載情報!A:M,7))</f>
        <v>福山市神辺町道上2677-7</v>
      </c>
      <c r="I320" s="124"/>
      <c r="J320" s="124"/>
      <c r="K320" s="124"/>
      <c r="L320" s="124"/>
      <c r="M320" s="124"/>
      <c r="N320" s="124"/>
      <c r="O320" s="124"/>
      <c r="P320" s="124"/>
      <c r="Q320" s="124"/>
      <c r="R320" s="124"/>
      <c r="S320" s="124"/>
      <c r="T320" s="124"/>
      <c r="U320" s="137" t="s">
        <v>66</v>
      </c>
      <c r="V320" s="137"/>
      <c r="W320" s="137"/>
      <c r="X320" s="137"/>
      <c r="Y320" s="137"/>
      <c r="Z320" s="134" t="str">
        <f>IF(B317="","",VLOOKUP(B317,名簿掲載情報!A:M,13))</f>
        <v>（一社）広島県建築士事務所協会</v>
      </c>
      <c r="AA320" s="135"/>
      <c r="AB320" s="135"/>
      <c r="AC320" s="135"/>
      <c r="AD320" s="135"/>
      <c r="AE320" s="135"/>
      <c r="AF320" s="135"/>
      <c r="AG320" s="135"/>
      <c r="AH320" s="135"/>
      <c r="AI320" s="135"/>
      <c r="AJ320" s="135"/>
      <c r="AK320" s="135"/>
      <c r="AL320" s="136"/>
    </row>
    <row r="321" spans="2:38" ht="30" customHeight="1" x14ac:dyDescent="0.2">
      <c r="B321" s="147"/>
      <c r="C321" s="168" t="s">
        <v>67</v>
      </c>
      <c r="D321" s="170"/>
      <c r="E321" s="170"/>
      <c r="F321" s="170"/>
      <c r="G321" s="171"/>
      <c r="H321" s="172" t="s">
        <v>464</v>
      </c>
      <c r="I321" s="147"/>
      <c r="J321" s="147"/>
      <c r="K321" s="134" t="str">
        <f>IF(B317="","",CONCATENATE(VLOOKUP(B317,名簿掲載情報!A:M,8),"
",VLOOKUP(B317,名簿掲載情報!A:M,9)))</f>
        <v>（084）962-4590
（084）962-4590</v>
      </c>
      <c r="L321" s="135"/>
      <c r="M321" s="135"/>
      <c r="N321" s="135"/>
      <c r="O321" s="135"/>
      <c r="P321" s="135"/>
      <c r="Q321" s="135"/>
      <c r="R321" s="135"/>
      <c r="S321" s="135"/>
      <c r="T321" s="136"/>
      <c r="U321" s="168" t="s">
        <v>138</v>
      </c>
      <c r="V321" s="140"/>
      <c r="W321" s="140"/>
      <c r="X321" s="175" t="str">
        <f>IF(B317="","",VLOOKUP(B317,名簿掲載情報!A:M,10))</f>
        <v>ikko@samba.ocn.ne.jp</v>
      </c>
      <c r="Y321" s="176"/>
      <c r="Z321" s="176"/>
      <c r="AA321" s="176"/>
      <c r="AB321" s="176"/>
      <c r="AC321" s="176"/>
      <c r="AD321" s="176"/>
      <c r="AE321" s="176"/>
      <c r="AF321" s="176"/>
      <c r="AG321" s="176"/>
      <c r="AH321" s="176"/>
      <c r="AI321" s="176"/>
      <c r="AJ321" s="176"/>
      <c r="AK321" s="176"/>
      <c r="AL321" s="177"/>
    </row>
    <row r="322" spans="2:38" ht="30" customHeight="1" x14ac:dyDescent="0.2">
      <c r="B322" s="147">
        <f>B317+1</f>
        <v>65</v>
      </c>
      <c r="C322" s="168" t="s">
        <v>519</v>
      </c>
      <c r="D322" s="140"/>
      <c r="E322" s="140"/>
      <c r="F322" s="140"/>
      <c r="G322" s="169"/>
      <c r="H322" s="13" t="s">
        <v>136</v>
      </c>
      <c r="I322" s="140" t="str">
        <f>IF(B322="","",VLOOKUP(B322,名簿掲載情報!A:M,4))</f>
        <v>24－180</v>
      </c>
      <c r="J322" s="140"/>
      <c r="K322" s="140"/>
      <c r="L322" s="140"/>
      <c r="M322" s="13" t="s">
        <v>137</v>
      </c>
      <c r="N322" s="13"/>
      <c r="O322" s="13"/>
      <c r="P322" s="13"/>
      <c r="Q322" s="14"/>
      <c r="R322" s="13"/>
      <c r="S322" s="13"/>
      <c r="T322" s="15"/>
      <c r="U322" s="16"/>
      <c r="V322" s="16"/>
      <c r="X322" s="16"/>
      <c r="Y322" s="16"/>
      <c r="Z322" s="16"/>
      <c r="AA322" s="16"/>
      <c r="AB322" s="16"/>
      <c r="AC322" s="16"/>
      <c r="AD322" s="16"/>
      <c r="AE322" s="16"/>
      <c r="AF322" s="16"/>
      <c r="AG322" s="16"/>
      <c r="AH322" s="16"/>
      <c r="AI322" s="16"/>
      <c r="AJ322" s="16"/>
      <c r="AK322" s="16"/>
      <c r="AL322" s="16"/>
    </row>
    <row r="323" spans="2:38" ht="30" customHeight="1" x14ac:dyDescent="0.2">
      <c r="B323" s="147"/>
      <c r="C323" s="168" t="s">
        <v>61</v>
      </c>
      <c r="D323" s="140"/>
      <c r="E323" s="140"/>
      <c r="F323" s="140"/>
      <c r="G323" s="169"/>
      <c r="H323" s="124" t="str">
        <f>IF(B322="","",VLOOKUP(B322,名簿掲載情報!A:M,5))</f>
        <v>長尾　陵平</v>
      </c>
      <c r="I323" s="124"/>
      <c r="J323" s="124"/>
      <c r="K323" s="124"/>
      <c r="L323" s="124"/>
      <c r="M323" s="124"/>
      <c r="N323" s="124"/>
      <c r="O323" s="124"/>
      <c r="P323" s="124"/>
      <c r="Q323" s="124"/>
      <c r="R323" s="124"/>
      <c r="S323" s="124"/>
      <c r="T323" s="124"/>
      <c r="U323" s="147" t="s">
        <v>62</v>
      </c>
      <c r="V323" s="147"/>
      <c r="W323" s="147"/>
      <c r="X323" s="147"/>
      <c r="Y323" s="147"/>
      <c r="Z323" s="124" t="str">
        <f>IF(B322="","",VLOOKUP(B322,名簿掲載情報!A:M,11))</f>
        <v>2級建築士</v>
      </c>
      <c r="AA323" s="124"/>
      <c r="AB323" s="124"/>
      <c r="AC323" s="124"/>
      <c r="AD323" s="124"/>
      <c r="AE323" s="124"/>
      <c r="AF323" s="124"/>
      <c r="AG323" s="124"/>
      <c r="AH323" s="124"/>
      <c r="AI323" s="124"/>
      <c r="AJ323" s="124"/>
      <c r="AK323" s="124"/>
      <c r="AL323" s="124"/>
    </row>
    <row r="324" spans="2:38" ht="30" customHeight="1" x14ac:dyDescent="0.2">
      <c r="B324" s="147"/>
      <c r="C324" s="168" t="s">
        <v>63</v>
      </c>
      <c r="D324" s="173"/>
      <c r="E324" s="173"/>
      <c r="F324" s="173"/>
      <c r="G324" s="174"/>
      <c r="H324" s="134" t="str">
        <f>IF(B322="","",VLOOKUP(B322,名簿掲載情報!A:M,6))</f>
        <v>ナチュラルハウス一級建築士事務所</v>
      </c>
      <c r="I324" s="135"/>
      <c r="J324" s="135"/>
      <c r="K324" s="135"/>
      <c r="L324" s="135"/>
      <c r="M324" s="135"/>
      <c r="N324" s="135"/>
      <c r="O324" s="135"/>
      <c r="P324" s="135"/>
      <c r="Q324" s="135"/>
      <c r="R324" s="135"/>
      <c r="S324" s="135"/>
      <c r="T324" s="136"/>
      <c r="U324" s="147" t="s">
        <v>64</v>
      </c>
      <c r="V324" s="147"/>
      <c r="W324" s="147"/>
      <c r="X324" s="147"/>
      <c r="Y324" s="147"/>
      <c r="Z324" s="175" t="str">
        <f>IF(B322="","",VLOOKUP(B322,名簿掲載情報!A:M,12))</f>
        <v>広島県知事登録
第　18802　号</v>
      </c>
      <c r="AA324" s="176"/>
      <c r="AB324" s="176"/>
      <c r="AC324" s="176"/>
      <c r="AD324" s="176"/>
      <c r="AE324" s="176"/>
      <c r="AF324" s="176"/>
      <c r="AG324" s="176"/>
      <c r="AH324" s="176"/>
      <c r="AI324" s="176"/>
      <c r="AJ324" s="176"/>
      <c r="AK324" s="176"/>
      <c r="AL324" s="177"/>
    </row>
    <row r="325" spans="2:38" ht="30" customHeight="1" x14ac:dyDescent="0.2">
      <c r="B325" s="147"/>
      <c r="C325" s="168" t="s">
        <v>65</v>
      </c>
      <c r="D325" s="140"/>
      <c r="E325" s="140"/>
      <c r="F325" s="140"/>
      <c r="G325" s="169"/>
      <c r="H325" s="124" t="str">
        <f>IF(B322="","",VLOOKUP(B322,名簿掲載情報!A:M,7))</f>
        <v>福山市神辺町川南338-1</v>
      </c>
      <c r="I325" s="124"/>
      <c r="J325" s="124"/>
      <c r="K325" s="124"/>
      <c r="L325" s="124"/>
      <c r="M325" s="124"/>
      <c r="N325" s="124"/>
      <c r="O325" s="124"/>
      <c r="P325" s="124"/>
      <c r="Q325" s="124"/>
      <c r="R325" s="124"/>
      <c r="S325" s="124"/>
      <c r="T325" s="124"/>
      <c r="U325" s="137" t="s">
        <v>66</v>
      </c>
      <c r="V325" s="137"/>
      <c r="W325" s="137"/>
      <c r="X325" s="137"/>
      <c r="Y325" s="137"/>
      <c r="Z325" s="134" t="str">
        <f>IF(B322="","",VLOOKUP(B322,名簿掲載情報!A:M,13))</f>
        <v>（公社）広島県建築士会</v>
      </c>
      <c r="AA325" s="135"/>
      <c r="AB325" s="135"/>
      <c r="AC325" s="135"/>
      <c r="AD325" s="135"/>
      <c r="AE325" s="135"/>
      <c r="AF325" s="135"/>
      <c r="AG325" s="135"/>
      <c r="AH325" s="135"/>
      <c r="AI325" s="135"/>
      <c r="AJ325" s="135"/>
      <c r="AK325" s="135"/>
      <c r="AL325" s="136"/>
    </row>
    <row r="326" spans="2:38" ht="30" customHeight="1" x14ac:dyDescent="0.2">
      <c r="B326" s="147"/>
      <c r="C326" s="168" t="s">
        <v>67</v>
      </c>
      <c r="D326" s="170"/>
      <c r="E326" s="170"/>
      <c r="F326" s="170"/>
      <c r="G326" s="171"/>
      <c r="H326" s="172" t="s">
        <v>464</v>
      </c>
      <c r="I326" s="147"/>
      <c r="J326" s="147"/>
      <c r="K326" s="134" t="str">
        <f>IF(B322="","",CONCATENATE(VLOOKUP(B322,名簿掲載情報!A:M,8),"
",VLOOKUP(B322,名簿掲載情報!A:M,9)))</f>
        <v>（084）966-3789
（084）966-3788</v>
      </c>
      <c r="L326" s="135"/>
      <c r="M326" s="135"/>
      <c r="N326" s="135"/>
      <c r="O326" s="135"/>
      <c r="P326" s="135"/>
      <c r="Q326" s="135"/>
      <c r="R326" s="135"/>
      <c r="S326" s="135"/>
      <c r="T326" s="136"/>
      <c r="U326" s="168" t="s">
        <v>138</v>
      </c>
      <c r="V326" s="140"/>
      <c r="W326" s="140"/>
      <c r="X326" s="175" t="str">
        <f>IF(B322="","",VLOOKUP(B322,名簿掲載情報!A:M,10))</f>
        <v>nagao@lifestage-fukuyama.jp</v>
      </c>
      <c r="Y326" s="176"/>
      <c r="Z326" s="176"/>
      <c r="AA326" s="176"/>
      <c r="AB326" s="176"/>
      <c r="AC326" s="176"/>
      <c r="AD326" s="176"/>
      <c r="AE326" s="176"/>
      <c r="AF326" s="176"/>
      <c r="AG326" s="176"/>
      <c r="AH326" s="176"/>
      <c r="AI326" s="176"/>
      <c r="AJ326" s="176"/>
      <c r="AK326" s="176"/>
      <c r="AL326" s="177"/>
    </row>
    <row r="327" spans="2:38" ht="30" customHeight="1" x14ac:dyDescent="0.2">
      <c r="B327" s="147">
        <f>B322+1</f>
        <v>66</v>
      </c>
      <c r="C327" s="168" t="s">
        <v>519</v>
      </c>
      <c r="D327" s="140"/>
      <c r="E327" s="140"/>
      <c r="F327" s="140"/>
      <c r="G327" s="169"/>
      <c r="H327" s="13" t="s">
        <v>136</v>
      </c>
      <c r="I327" s="140" t="str">
        <f>IF(B327="","",VLOOKUP(B327,名簿掲載情報!A:M,4))</f>
        <v>24－181</v>
      </c>
      <c r="J327" s="140"/>
      <c r="K327" s="140"/>
      <c r="L327" s="140"/>
      <c r="M327" s="13" t="s">
        <v>137</v>
      </c>
      <c r="N327" s="13"/>
      <c r="O327" s="13"/>
      <c r="P327" s="13"/>
      <c r="Q327" s="14"/>
      <c r="R327" s="13"/>
      <c r="S327" s="13"/>
      <c r="T327" s="15"/>
      <c r="U327" s="16"/>
      <c r="V327" s="16"/>
      <c r="X327" s="16"/>
      <c r="Y327" s="16"/>
      <c r="Z327" s="16"/>
      <c r="AA327" s="16"/>
      <c r="AB327" s="16"/>
      <c r="AC327" s="16"/>
      <c r="AD327" s="16"/>
      <c r="AE327" s="16"/>
      <c r="AF327" s="16"/>
      <c r="AG327" s="16"/>
      <c r="AH327" s="16"/>
      <c r="AI327" s="16"/>
      <c r="AJ327" s="16"/>
      <c r="AK327" s="16"/>
      <c r="AL327" s="16"/>
    </row>
    <row r="328" spans="2:38" ht="30" customHeight="1" x14ac:dyDescent="0.2">
      <c r="B328" s="147"/>
      <c r="C328" s="168" t="s">
        <v>61</v>
      </c>
      <c r="D328" s="140"/>
      <c r="E328" s="140"/>
      <c r="F328" s="140"/>
      <c r="G328" s="169"/>
      <c r="H328" s="124" t="str">
        <f>IF(B327="","",VLOOKUP(B327,名簿掲載情報!A:M,5))</f>
        <v>馬屋原　章裕</v>
      </c>
      <c r="I328" s="124"/>
      <c r="J328" s="124"/>
      <c r="K328" s="124"/>
      <c r="L328" s="124"/>
      <c r="M328" s="124"/>
      <c r="N328" s="124"/>
      <c r="O328" s="124"/>
      <c r="P328" s="124"/>
      <c r="Q328" s="124"/>
      <c r="R328" s="124"/>
      <c r="S328" s="124"/>
      <c r="T328" s="124"/>
      <c r="U328" s="147" t="s">
        <v>62</v>
      </c>
      <c r="V328" s="147"/>
      <c r="W328" s="147"/>
      <c r="X328" s="147"/>
      <c r="Y328" s="147"/>
      <c r="Z328" s="124" t="str">
        <f>IF(B327="","",VLOOKUP(B327,名簿掲載情報!A:M,11))</f>
        <v>2級建築士</v>
      </c>
      <c r="AA328" s="124"/>
      <c r="AB328" s="124"/>
      <c r="AC328" s="124"/>
      <c r="AD328" s="124"/>
      <c r="AE328" s="124"/>
      <c r="AF328" s="124"/>
      <c r="AG328" s="124"/>
      <c r="AH328" s="124"/>
      <c r="AI328" s="124"/>
      <c r="AJ328" s="124"/>
      <c r="AK328" s="124"/>
      <c r="AL328" s="124"/>
    </row>
    <row r="329" spans="2:38" ht="30" customHeight="1" x14ac:dyDescent="0.2">
      <c r="B329" s="147"/>
      <c r="C329" s="168" t="s">
        <v>63</v>
      </c>
      <c r="D329" s="173"/>
      <c r="E329" s="173"/>
      <c r="F329" s="173"/>
      <c r="G329" s="174"/>
      <c r="H329" s="134" t="str">
        <f>IF(B327="","",VLOOKUP(B327,名簿掲載情報!A:M,6))</f>
        <v>RENOARQ建築設計事務所</v>
      </c>
      <c r="I329" s="135"/>
      <c r="J329" s="135"/>
      <c r="K329" s="135"/>
      <c r="L329" s="135"/>
      <c r="M329" s="135"/>
      <c r="N329" s="135"/>
      <c r="O329" s="135"/>
      <c r="P329" s="135"/>
      <c r="Q329" s="135"/>
      <c r="R329" s="135"/>
      <c r="S329" s="135"/>
      <c r="T329" s="136"/>
      <c r="U329" s="147" t="s">
        <v>64</v>
      </c>
      <c r="V329" s="147"/>
      <c r="W329" s="147"/>
      <c r="X329" s="147"/>
      <c r="Y329" s="147"/>
      <c r="Z329" s="175" t="str">
        <f>IF(B327="","",VLOOKUP(B327,名簿掲載情報!A:M,12))</f>
        <v>広島県知事登録
第　16400　号</v>
      </c>
      <c r="AA329" s="176"/>
      <c r="AB329" s="176"/>
      <c r="AC329" s="176"/>
      <c r="AD329" s="176"/>
      <c r="AE329" s="176"/>
      <c r="AF329" s="176"/>
      <c r="AG329" s="176"/>
      <c r="AH329" s="176"/>
      <c r="AI329" s="176"/>
      <c r="AJ329" s="176"/>
      <c r="AK329" s="176"/>
      <c r="AL329" s="177"/>
    </row>
    <row r="330" spans="2:38" ht="30" customHeight="1" x14ac:dyDescent="0.2">
      <c r="B330" s="147"/>
      <c r="C330" s="168" t="s">
        <v>65</v>
      </c>
      <c r="D330" s="140"/>
      <c r="E330" s="140"/>
      <c r="F330" s="140"/>
      <c r="G330" s="169"/>
      <c r="H330" s="124" t="str">
        <f>IF(B327="","",VLOOKUP(B327,名簿掲載情報!A:M,7))</f>
        <v>福山市千田町2丁目1番18号</v>
      </c>
      <c r="I330" s="124"/>
      <c r="J330" s="124"/>
      <c r="K330" s="124"/>
      <c r="L330" s="124"/>
      <c r="M330" s="124"/>
      <c r="N330" s="124"/>
      <c r="O330" s="124"/>
      <c r="P330" s="124"/>
      <c r="Q330" s="124"/>
      <c r="R330" s="124"/>
      <c r="S330" s="124"/>
      <c r="T330" s="124"/>
      <c r="U330" s="137" t="s">
        <v>66</v>
      </c>
      <c r="V330" s="137"/>
      <c r="W330" s="137"/>
      <c r="X330" s="137"/>
      <c r="Y330" s="137"/>
      <c r="Z330" s="134" t="str">
        <f>IF(B327="","",VLOOKUP(B327,名簿掲載情報!A:M,13))</f>
        <v>（一社）広島県建築士事務所協会</v>
      </c>
      <c r="AA330" s="135"/>
      <c r="AB330" s="135"/>
      <c r="AC330" s="135"/>
      <c r="AD330" s="135"/>
      <c r="AE330" s="135"/>
      <c r="AF330" s="135"/>
      <c r="AG330" s="135"/>
      <c r="AH330" s="135"/>
      <c r="AI330" s="135"/>
      <c r="AJ330" s="135"/>
      <c r="AK330" s="135"/>
      <c r="AL330" s="136"/>
    </row>
    <row r="331" spans="2:38" ht="30" customHeight="1" x14ac:dyDescent="0.2">
      <c r="B331" s="147"/>
      <c r="C331" s="168" t="s">
        <v>67</v>
      </c>
      <c r="D331" s="170"/>
      <c r="E331" s="170"/>
      <c r="F331" s="170"/>
      <c r="G331" s="171"/>
      <c r="H331" s="172" t="s">
        <v>464</v>
      </c>
      <c r="I331" s="147"/>
      <c r="J331" s="147"/>
      <c r="K331" s="134" t="str">
        <f>IF(B327="","",CONCATENATE(VLOOKUP(B327,名簿掲載情報!A:M,8),"
",VLOOKUP(B327,名簿掲載情報!A:M,9)))</f>
        <v>（084）983-1964
（084）983-1964</v>
      </c>
      <c r="L331" s="135"/>
      <c r="M331" s="135"/>
      <c r="N331" s="135"/>
      <c r="O331" s="135"/>
      <c r="P331" s="135"/>
      <c r="Q331" s="135"/>
      <c r="R331" s="135"/>
      <c r="S331" s="135"/>
      <c r="T331" s="136"/>
      <c r="U331" s="168" t="s">
        <v>138</v>
      </c>
      <c r="V331" s="140"/>
      <c r="W331" s="140"/>
      <c r="X331" s="175" t="str">
        <f>IF(B327="","",VLOOKUP(B327,名簿掲載情報!A:M,10))</f>
        <v>a.umayahara0501@gmail.com</v>
      </c>
      <c r="Y331" s="176"/>
      <c r="Z331" s="176"/>
      <c r="AA331" s="176"/>
      <c r="AB331" s="176"/>
      <c r="AC331" s="176"/>
      <c r="AD331" s="176"/>
      <c r="AE331" s="176"/>
      <c r="AF331" s="176"/>
      <c r="AG331" s="176"/>
      <c r="AH331" s="176"/>
      <c r="AI331" s="176"/>
      <c r="AJ331" s="176"/>
      <c r="AK331" s="176"/>
      <c r="AL331" s="177"/>
    </row>
    <row r="332" spans="2:38" ht="30" customHeight="1" x14ac:dyDescent="0.2">
      <c r="B332" s="147">
        <f>B327+1</f>
        <v>67</v>
      </c>
      <c r="C332" s="168" t="s">
        <v>519</v>
      </c>
      <c r="D332" s="140"/>
      <c r="E332" s="140"/>
      <c r="F332" s="140"/>
      <c r="G332" s="169"/>
      <c r="H332" s="13" t="s">
        <v>136</v>
      </c>
      <c r="I332" s="140" t="str">
        <f>IF(B332="","",VLOOKUP(B332,名簿掲載情報!A:M,4))</f>
        <v>24－182</v>
      </c>
      <c r="J332" s="140"/>
      <c r="K332" s="140"/>
      <c r="L332" s="140"/>
      <c r="M332" s="13" t="s">
        <v>137</v>
      </c>
      <c r="N332" s="13"/>
      <c r="O332" s="13"/>
      <c r="P332" s="13"/>
      <c r="Q332" s="14"/>
      <c r="R332" s="13"/>
      <c r="S332" s="13"/>
      <c r="T332" s="15"/>
      <c r="U332" s="16"/>
      <c r="V332" s="16"/>
      <c r="X332" s="16"/>
      <c r="Y332" s="16"/>
      <c r="Z332" s="16"/>
      <c r="AA332" s="16"/>
      <c r="AB332" s="16"/>
      <c r="AC332" s="16"/>
      <c r="AD332" s="16"/>
      <c r="AE332" s="16"/>
      <c r="AF332" s="16"/>
      <c r="AG332" s="16"/>
      <c r="AH332" s="16"/>
      <c r="AI332" s="16"/>
      <c r="AJ332" s="16"/>
      <c r="AK332" s="16"/>
      <c r="AL332" s="16"/>
    </row>
    <row r="333" spans="2:38" ht="30" customHeight="1" x14ac:dyDescent="0.2">
      <c r="B333" s="147"/>
      <c r="C333" s="168" t="s">
        <v>61</v>
      </c>
      <c r="D333" s="140"/>
      <c r="E333" s="140"/>
      <c r="F333" s="140"/>
      <c r="G333" s="169"/>
      <c r="H333" s="124" t="str">
        <f>IF(B332="","",VLOOKUP(B332,名簿掲載情報!A:M,5))</f>
        <v>竹信　勝利</v>
      </c>
      <c r="I333" s="124"/>
      <c r="J333" s="124"/>
      <c r="K333" s="124"/>
      <c r="L333" s="124"/>
      <c r="M333" s="124"/>
      <c r="N333" s="124"/>
      <c r="O333" s="124"/>
      <c r="P333" s="124"/>
      <c r="Q333" s="124"/>
      <c r="R333" s="124"/>
      <c r="S333" s="124"/>
      <c r="T333" s="124"/>
      <c r="U333" s="147" t="s">
        <v>62</v>
      </c>
      <c r="V333" s="147"/>
      <c r="W333" s="147"/>
      <c r="X333" s="147"/>
      <c r="Y333" s="147"/>
      <c r="Z333" s="124" t="str">
        <f>IF(B332="","",VLOOKUP(B332,名簿掲載情報!A:M,11))</f>
        <v>2級建築士</v>
      </c>
      <c r="AA333" s="124"/>
      <c r="AB333" s="124"/>
      <c r="AC333" s="124"/>
      <c r="AD333" s="124"/>
      <c r="AE333" s="124"/>
      <c r="AF333" s="124"/>
      <c r="AG333" s="124"/>
      <c r="AH333" s="124"/>
      <c r="AI333" s="124"/>
      <c r="AJ333" s="124"/>
      <c r="AK333" s="124"/>
      <c r="AL333" s="124"/>
    </row>
    <row r="334" spans="2:38" ht="30" customHeight="1" x14ac:dyDescent="0.2">
      <c r="B334" s="147"/>
      <c r="C334" s="168" t="s">
        <v>63</v>
      </c>
      <c r="D334" s="173"/>
      <c r="E334" s="173"/>
      <c r="F334" s="173"/>
      <c r="G334" s="174"/>
      <c r="H334" s="134" t="str">
        <f>IF(B332="","",VLOOKUP(B332,名簿掲載情報!A:M,6))</f>
        <v>RENOARQ建築設計事務所</v>
      </c>
      <c r="I334" s="135"/>
      <c r="J334" s="135"/>
      <c r="K334" s="135"/>
      <c r="L334" s="135"/>
      <c r="M334" s="135"/>
      <c r="N334" s="135"/>
      <c r="O334" s="135"/>
      <c r="P334" s="135"/>
      <c r="Q334" s="135"/>
      <c r="R334" s="135"/>
      <c r="S334" s="135"/>
      <c r="T334" s="136"/>
      <c r="U334" s="147" t="s">
        <v>64</v>
      </c>
      <c r="V334" s="147"/>
      <c r="W334" s="147"/>
      <c r="X334" s="147"/>
      <c r="Y334" s="147"/>
      <c r="Z334" s="175" t="str">
        <f>IF(B332="","",VLOOKUP(B332,名簿掲載情報!A:M,12))</f>
        <v>広島県知事登録
第　15039　号</v>
      </c>
      <c r="AA334" s="176"/>
      <c r="AB334" s="176"/>
      <c r="AC334" s="176"/>
      <c r="AD334" s="176"/>
      <c r="AE334" s="176"/>
      <c r="AF334" s="176"/>
      <c r="AG334" s="176"/>
      <c r="AH334" s="176"/>
      <c r="AI334" s="176"/>
      <c r="AJ334" s="176"/>
      <c r="AK334" s="176"/>
      <c r="AL334" s="177"/>
    </row>
    <row r="335" spans="2:38" ht="30" customHeight="1" x14ac:dyDescent="0.2">
      <c r="B335" s="147"/>
      <c r="C335" s="168" t="s">
        <v>65</v>
      </c>
      <c r="D335" s="140"/>
      <c r="E335" s="140"/>
      <c r="F335" s="140"/>
      <c r="G335" s="169"/>
      <c r="H335" s="124" t="str">
        <f>IF(B332="","",VLOOKUP(B332,名簿掲載情報!A:M,7))</f>
        <v>福山市千田町2丁目1番18号</v>
      </c>
      <c r="I335" s="124"/>
      <c r="J335" s="124"/>
      <c r="K335" s="124"/>
      <c r="L335" s="124"/>
      <c r="M335" s="124"/>
      <c r="N335" s="124"/>
      <c r="O335" s="124"/>
      <c r="P335" s="124"/>
      <c r="Q335" s="124"/>
      <c r="R335" s="124"/>
      <c r="S335" s="124"/>
      <c r="T335" s="124"/>
      <c r="U335" s="137" t="s">
        <v>66</v>
      </c>
      <c r="V335" s="137"/>
      <c r="W335" s="137"/>
      <c r="X335" s="137"/>
      <c r="Y335" s="137"/>
      <c r="Z335" s="134" t="str">
        <f>IF(B332="","",VLOOKUP(B332,名簿掲載情報!A:M,13))</f>
        <v>（一社）広島県建築士事務所協会</v>
      </c>
      <c r="AA335" s="135"/>
      <c r="AB335" s="135"/>
      <c r="AC335" s="135"/>
      <c r="AD335" s="135"/>
      <c r="AE335" s="135"/>
      <c r="AF335" s="135"/>
      <c r="AG335" s="135"/>
      <c r="AH335" s="135"/>
      <c r="AI335" s="135"/>
      <c r="AJ335" s="135"/>
      <c r="AK335" s="135"/>
      <c r="AL335" s="136"/>
    </row>
    <row r="336" spans="2:38" ht="30" customHeight="1" x14ac:dyDescent="0.2">
      <c r="B336" s="147"/>
      <c r="C336" s="168" t="s">
        <v>67</v>
      </c>
      <c r="D336" s="170"/>
      <c r="E336" s="170"/>
      <c r="F336" s="170"/>
      <c r="G336" s="171"/>
      <c r="H336" s="172" t="s">
        <v>464</v>
      </c>
      <c r="I336" s="147"/>
      <c r="J336" s="147"/>
      <c r="K336" s="134" t="str">
        <f>IF(B332="","",CONCATENATE(VLOOKUP(B332,名簿掲載情報!A:M,8),"
",VLOOKUP(B332,名簿掲載情報!A:M,9)))</f>
        <v>（084）983-1964
（084）983-1964</v>
      </c>
      <c r="L336" s="135"/>
      <c r="M336" s="135"/>
      <c r="N336" s="135"/>
      <c r="O336" s="135"/>
      <c r="P336" s="135"/>
      <c r="Q336" s="135"/>
      <c r="R336" s="135"/>
      <c r="S336" s="135"/>
      <c r="T336" s="136"/>
      <c r="U336" s="168" t="s">
        <v>138</v>
      </c>
      <c r="V336" s="140"/>
      <c r="W336" s="140"/>
      <c r="X336" s="175" t="str">
        <f>IF(B332="","",VLOOKUP(B332,名簿掲載情報!A:M,10))</f>
        <v>takenobu@rekurasu.com</v>
      </c>
      <c r="Y336" s="176"/>
      <c r="Z336" s="176"/>
      <c r="AA336" s="176"/>
      <c r="AB336" s="176"/>
      <c r="AC336" s="176"/>
      <c r="AD336" s="176"/>
      <c r="AE336" s="176"/>
      <c r="AF336" s="176"/>
      <c r="AG336" s="176"/>
      <c r="AH336" s="176"/>
      <c r="AI336" s="176"/>
      <c r="AJ336" s="176"/>
      <c r="AK336" s="176"/>
      <c r="AL336" s="177"/>
    </row>
    <row r="337" spans="2:38" ht="30" customHeight="1" x14ac:dyDescent="0.2">
      <c r="B337" s="147">
        <f>B332+1</f>
        <v>68</v>
      </c>
      <c r="C337" s="168" t="s">
        <v>519</v>
      </c>
      <c r="D337" s="140"/>
      <c r="E337" s="140"/>
      <c r="F337" s="140"/>
      <c r="G337" s="169"/>
      <c r="H337" s="13" t="s">
        <v>136</v>
      </c>
      <c r="I337" s="140" t="str">
        <f>IF(B337="","",VLOOKUP(B337,名簿掲載情報!A:M,4))</f>
        <v>24－183</v>
      </c>
      <c r="J337" s="140"/>
      <c r="K337" s="140"/>
      <c r="L337" s="140"/>
      <c r="M337" s="13" t="s">
        <v>137</v>
      </c>
      <c r="N337" s="13"/>
      <c r="O337" s="13"/>
      <c r="P337" s="13"/>
      <c r="Q337" s="14"/>
      <c r="R337" s="13"/>
      <c r="S337" s="13"/>
      <c r="T337" s="15"/>
      <c r="U337" s="16"/>
      <c r="V337" s="16"/>
      <c r="X337" s="16"/>
      <c r="Y337" s="16"/>
      <c r="Z337" s="16"/>
      <c r="AA337" s="16"/>
      <c r="AB337" s="16"/>
      <c r="AC337" s="16"/>
      <c r="AD337" s="16"/>
      <c r="AE337" s="16"/>
      <c r="AF337" s="16"/>
      <c r="AG337" s="16"/>
      <c r="AH337" s="16"/>
      <c r="AI337" s="16"/>
      <c r="AJ337" s="16"/>
      <c r="AK337" s="16"/>
      <c r="AL337" s="16"/>
    </row>
    <row r="338" spans="2:38" ht="30" customHeight="1" x14ac:dyDescent="0.2">
      <c r="B338" s="147"/>
      <c r="C338" s="168" t="s">
        <v>61</v>
      </c>
      <c r="D338" s="140"/>
      <c r="E338" s="140"/>
      <c r="F338" s="140"/>
      <c r="G338" s="169"/>
      <c r="H338" s="124" t="str">
        <f>IF(B337="","",VLOOKUP(B337,名簿掲載情報!A:M,5))</f>
        <v>児玉　光司</v>
      </c>
      <c r="I338" s="124"/>
      <c r="J338" s="124"/>
      <c r="K338" s="124"/>
      <c r="L338" s="124"/>
      <c r="M338" s="124"/>
      <c r="N338" s="124"/>
      <c r="O338" s="124"/>
      <c r="P338" s="124"/>
      <c r="Q338" s="124"/>
      <c r="R338" s="124"/>
      <c r="S338" s="124"/>
      <c r="T338" s="124"/>
      <c r="U338" s="147" t="s">
        <v>62</v>
      </c>
      <c r="V338" s="147"/>
      <c r="W338" s="147"/>
      <c r="X338" s="147"/>
      <c r="Y338" s="147"/>
      <c r="Z338" s="124" t="str">
        <f>IF(B337="","",VLOOKUP(B337,名簿掲載情報!A:M,11))</f>
        <v>2級建築士</v>
      </c>
      <c r="AA338" s="124"/>
      <c r="AB338" s="124"/>
      <c r="AC338" s="124"/>
      <c r="AD338" s="124"/>
      <c r="AE338" s="124"/>
      <c r="AF338" s="124"/>
      <c r="AG338" s="124"/>
      <c r="AH338" s="124"/>
      <c r="AI338" s="124"/>
      <c r="AJ338" s="124"/>
      <c r="AK338" s="124"/>
      <c r="AL338" s="124"/>
    </row>
    <row r="339" spans="2:38" ht="30" customHeight="1" x14ac:dyDescent="0.2">
      <c r="B339" s="147"/>
      <c r="C339" s="168" t="s">
        <v>63</v>
      </c>
      <c r="D339" s="173"/>
      <c r="E339" s="173"/>
      <c r="F339" s="173"/>
      <c r="G339" s="174"/>
      <c r="H339" s="134" t="str">
        <f>IF(B337="","",VLOOKUP(B337,名簿掲載情報!A:M,6))</f>
        <v>住友不動産株式会社住宅再生一級建築士事務所</v>
      </c>
      <c r="I339" s="135"/>
      <c r="J339" s="135"/>
      <c r="K339" s="135"/>
      <c r="L339" s="135"/>
      <c r="M339" s="135"/>
      <c r="N339" s="135"/>
      <c r="O339" s="135"/>
      <c r="P339" s="135"/>
      <c r="Q339" s="135"/>
      <c r="R339" s="135"/>
      <c r="S339" s="135"/>
      <c r="T339" s="136"/>
      <c r="U339" s="147" t="s">
        <v>64</v>
      </c>
      <c r="V339" s="147"/>
      <c r="W339" s="147"/>
      <c r="X339" s="147"/>
      <c r="Y339" s="147"/>
      <c r="Z339" s="175" t="str">
        <f>IF(B337="","",VLOOKUP(B337,名簿掲載情報!A:M,12))</f>
        <v>広島県知事登録
第　17557　号</v>
      </c>
      <c r="AA339" s="176"/>
      <c r="AB339" s="176"/>
      <c r="AC339" s="176"/>
      <c r="AD339" s="176"/>
      <c r="AE339" s="176"/>
      <c r="AF339" s="176"/>
      <c r="AG339" s="176"/>
      <c r="AH339" s="176"/>
      <c r="AI339" s="176"/>
      <c r="AJ339" s="176"/>
      <c r="AK339" s="176"/>
      <c r="AL339" s="177"/>
    </row>
    <row r="340" spans="2:38" ht="30" customHeight="1" x14ac:dyDescent="0.2">
      <c r="B340" s="147"/>
      <c r="C340" s="168" t="s">
        <v>65</v>
      </c>
      <c r="D340" s="140"/>
      <c r="E340" s="140"/>
      <c r="F340" s="140"/>
      <c r="G340" s="169"/>
      <c r="H340" s="124" t="str">
        <f>IF(B337="","",VLOOKUP(B337,名簿掲載情報!A:M,7))</f>
        <v>東京都新宿区西新宿四丁目34番7号</v>
      </c>
      <c r="I340" s="124"/>
      <c r="J340" s="124"/>
      <c r="K340" s="124"/>
      <c r="L340" s="124"/>
      <c r="M340" s="124"/>
      <c r="N340" s="124"/>
      <c r="O340" s="124"/>
      <c r="P340" s="124"/>
      <c r="Q340" s="124"/>
      <c r="R340" s="124"/>
      <c r="S340" s="124"/>
      <c r="T340" s="124"/>
      <c r="U340" s="137" t="s">
        <v>66</v>
      </c>
      <c r="V340" s="137"/>
      <c r="W340" s="137"/>
      <c r="X340" s="137"/>
      <c r="Y340" s="137"/>
      <c r="Z340" s="134" t="str">
        <f>IF(B337="","",VLOOKUP(B337,名簿掲載情報!A:M,13))</f>
        <v>（公社）広島県建築士会</v>
      </c>
      <c r="AA340" s="135"/>
      <c r="AB340" s="135"/>
      <c r="AC340" s="135"/>
      <c r="AD340" s="135"/>
      <c r="AE340" s="135"/>
      <c r="AF340" s="135"/>
      <c r="AG340" s="135"/>
      <c r="AH340" s="135"/>
      <c r="AI340" s="135"/>
      <c r="AJ340" s="135"/>
      <c r="AK340" s="135"/>
      <c r="AL340" s="136"/>
    </row>
    <row r="341" spans="2:38" ht="30" customHeight="1" x14ac:dyDescent="0.2">
      <c r="B341" s="147"/>
      <c r="C341" s="168" t="s">
        <v>67</v>
      </c>
      <c r="D341" s="170"/>
      <c r="E341" s="170"/>
      <c r="F341" s="170"/>
      <c r="G341" s="171"/>
      <c r="H341" s="172" t="s">
        <v>464</v>
      </c>
      <c r="I341" s="147"/>
      <c r="J341" s="147"/>
      <c r="K341" s="134" t="str">
        <f>IF(B337="","",CONCATENATE(VLOOKUP(B337,名簿掲載情報!A:M,8),"
",VLOOKUP(B337,名簿掲載情報!A:M,9)))</f>
        <v>（050）3112-9896
－</v>
      </c>
      <c r="L341" s="135"/>
      <c r="M341" s="135"/>
      <c r="N341" s="135"/>
      <c r="O341" s="135"/>
      <c r="P341" s="135"/>
      <c r="Q341" s="135"/>
      <c r="R341" s="135"/>
      <c r="S341" s="135"/>
      <c r="T341" s="136"/>
      <c r="U341" s="168" t="s">
        <v>138</v>
      </c>
      <c r="V341" s="140"/>
      <c r="W341" s="140"/>
      <c r="X341" s="175">
        <f>IF(B337="","",VLOOKUP(B337,名簿掲載情報!A:M,10))</f>
        <v>0</v>
      </c>
      <c r="Y341" s="176"/>
      <c r="Z341" s="176"/>
      <c r="AA341" s="176"/>
      <c r="AB341" s="176"/>
      <c r="AC341" s="176"/>
      <c r="AD341" s="176"/>
      <c r="AE341" s="176"/>
      <c r="AF341" s="176"/>
      <c r="AG341" s="176"/>
      <c r="AH341" s="176"/>
      <c r="AI341" s="176"/>
      <c r="AJ341" s="176"/>
      <c r="AK341" s="176"/>
      <c r="AL341" s="177"/>
    </row>
    <row r="342" spans="2:38" ht="30" customHeight="1" x14ac:dyDescent="0.2">
      <c r="B342" s="147">
        <f>B337+1</f>
        <v>69</v>
      </c>
      <c r="C342" s="168" t="s">
        <v>519</v>
      </c>
      <c r="D342" s="140"/>
      <c r="E342" s="140"/>
      <c r="F342" s="140"/>
      <c r="G342" s="169"/>
      <c r="H342" s="13" t="s">
        <v>136</v>
      </c>
      <c r="I342" s="140" t="str">
        <f>IF(B342="","",VLOOKUP(B342,名簿掲載情報!A:M,4))</f>
        <v>24－184</v>
      </c>
      <c r="J342" s="140"/>
      <c r="K342" s="140"/>
      <c r="L342" s="140"/>
      <c r="M342" s="13" t="s">
        <v>137</v>
      </c>
      <c r="N342" s="13"/>
      <c r="O342" s="13"/>
      <c r="P342" s="13"/>
      <c r="Q342" s="14"/>
      <c r="R342" s="13"/>
      <c r="S342" s="13"/>
      <c r="T342" s="15"/>
      <c r="U342" s="16"/>
      <c r="V342" s="16"/>
      <c r="X342" s="16"/>
      <c r="Y342" s="16"/>
      <c r="Z342" s="16"/>
      <c r="AA342" s="16"/>
      <c r="AB342" s="16"/>
      <c r="AC342" s="16"/>
      <c r="AD342" s="16"/>
      <c r="AE342" s="16"/>
      <c r="AF342" s="16"/>
      <c r="AG342" s="16"/>
      <c r="AH342" s="16"/>
      <c r="AI342" s="16"/>
      <c r="AJ342" s="16"/>
      <c r="AK342" s="16"/>
      <c r="AL342" s="16"/>
    </row>
    <row r="343" spans="2:38" ht="30" customHeight="1" x14ac:dyDescent="0.2">
      <c r="B343" s="147"/>
      <c r="C343" s="168" t="s">
        <v>61</v>
      </c>
      <c r="D343" s="140"/>
      <c r="E343" s="140"/>
      <c r="F343" s="140"/>
      <c r="G343" s="169"/>
      <c r="H343" s="124" t="str">
        <f>IF(B342="","",VLOOKUP(B342,名簿掲載情報!A:M,5))</f>
        <v>中曽称　潤</v>
      </c>
      <c r="I343" s="124"/>
      <c r="J343" s="124"/>
      <c r="K343" s="124"/>
      <c r="L343" s="124"/>
      <c r="M343" s="124"/>
      <c r="N343" s="124"/>
      <c r="O343" s="124"/>
      <c r="P343" s="124"/>
      <c r="Q343" s="124"/>
      <c r="R343" s="124"/>
      <c r="S343" s="124"/>
      <c r="T343" s="124"/>
      <c r="U343" s="147" t="s">
        <v>62</v>
      </c>
      <c r="V343" s="147"/>
      <c r="W343" s="147"/>
      <c r="X343" s="147"/>
      <c r="Y343" s="147"/>
      <c r="Z343" s="124" t="str">
        <f>IF(B342="","",VLOOKUP(B342,名簿掲載情報!A:M,11))</f>
        <v>2級建築士</v>
      </c>
      <c r="AA343" s="124"/>
      <c r="AB343" s="124"/>
      <c r="AC343" s="124"/>
      <c r="AD343" s="124"/>
      <c r="AE343" s="124"/>
      <c r="AF343" s="124"/>
      <c r="AG343" s="124"/>
      <c r="AH343" s="124"/>
      <c r="AI343" s="124"/>
      <c r="AJ343" s="124"/>
      <c r="AK343" s="124"/>
      <c r="AL343" s="124"/>
    </row>
    <row r="344" spans="2:38" ht="30" customHeight="1" x14ac:dyDescent="0.2">
      <c r="B344" s="147"/>
      <c r="C344" s="168" t="s">
        <v>63</v>
      </c>
      <c r="D344" s="173"/>
      <c r="E344" s="173"/>
      <c r="F344" s="173"/>
      <c r="G344" s="174"/>
      <c r="H344" s="134" t="str">
        <f>IF(B342="","",VLOOKUP(B342,名簿掲載情報!A:M,6))</f>
        <v>住友不動産株式会社住宅再生一級建築士事務所</v>
      </c>
      <c r="I344" s="135"/>
      <c r="J344" s="135"/>
      <c r="K344" s="135"/>
      <c r="L344" s="135"/>
      <c r="M344" s="135"/>
      <c r="N344" s="135"/>
      <c r="O344" s="135"/>
      <c r="P344" s="135"/>
      <c r="Q344" s="135"/>
      <c r="R344" s="135"/>
      <c r="S344" s="135"/>
      <c r="T344" s="136"/>
      <c r="U344" s="147" t="s">
        <v>64</v>
      </c>
      <c r="V344" s="147"/>
      <c r="W344" s="147"/>
      <c r="X344" s="147"/>
      <c r="Y344" s="147"/>
      <c r="Z344" s="175" t="str">
        <f>IF(B342="","",VLOOKUP(B342,名簿掲載情報!A:M,12))</f>
        <v>広島県知事登録
第　18190　号</v>
      </c>
      <c r="AA344" s="176"/>
      <c r="AB344" s="176"/>
      <c r="AC344" s="176"/>
      <c r="AD344" s="176"/>
      <c r="AE344" s="176"/>
      <c r="AF344" s="176"/>
      <c r="AG344" s="176"/>
      <c r="AH344" s="176"/>
      <c r="AI344" s="176"/>
      <c r="AJ344" s="176"/>
      <c r="AK344" s="176"/>
      <c r="AL344" s="177"/>
    </row>
    <row r="345" spans="2:38" ht="30" customHeight="1" x14ac:dyDescent="0.2">
      <c r="B345" s="147"/>
      <c r="C345" s="168" t="s">
        <v>65</v>
      </c>
      <c r="D345" s="140"/>
      <c r="E345" s="140"/>
      <c r="F345" s="140"/>
      <c r="G345" s="169"/>
      <c r="H345" s="124" t="str">
        <f>IF(B342="","",VLOOKUP(B342,名簿掲載情報!A:M,7))</f>
        <v>東京都新宿区西新宿四丁目34番7号</v>
      </c>
      <c r="I345" s="124"/>
      <c r="J345" s="124"/>
      <c r="K345" s="124"/>
      <c r="L345" s="124"/>
      <c r="M345" s="124"/>
      <c r="N345" s="124"/>
      <c r="O345" s="124"/>
      <c r="P345" s="124"/>
      <c r="Q345" s="124"/>
      <c r="R345" s="124"/>
      <c r="S345" s="124"/>
      <c r="T345" s="124"/>
      <c r="U345" s="137" t="s">
        <v>66</v>
      </c>
      <c r="V345" s="137"/>
      <c r="W345" s="137"/>
      <c r="X345" s="137"/>
      <c r="Y345" s="137"/>
      <c r="Z345" s="134" t="str">
        <f>IF(B342="","",VLOOKUP(B342,名簿掲載情報!A:M,13))</f>
        <v>（公社）広島県建築士会</v>
      </c>
      <c r="AA345" s="135"/>
      <c r="AB345" s="135"/>
      <c r="AC345" s="135"/>
      <c r="AD345" s="135"/>
      <c r="AE345" s="135"/>
      <c r="AF345" s="135"/>
      <c r="AG345" s="135"/>
      <c r="AH345" s="135"/>
      <c r="AI345" s="135"/>
      <c r="AJ345" s="135"/>
      <c r="AK345" s="135"/>
      <c r="AL345" s="136"/>
    </row>
    <row r="346" spans="2:38" ht="30" customHeight="1" x14ac:dyDescent="0.2">
      <c r="B346" s="147"/>
      <c r="C346" s="168" t="s">
        <v>67</v>
      </c>
      <c r="D346" s="170"/>
      <c r="E346" s="170"/>
      <c r="F346" s="170"/>
      <c r="G346" s="171"/>
      <c r="H346" s="172" t="s">
        <v>464</v>
      </c>
      <c r="I346" s="147"/>
      <c r="J346" s="147"/>
      <c r="K346" s="134" t="str">
        <f>IF(B342="","",CONCATENATE(VLOOKUP(B342,名簿掲載情報!A:M,8),"
",VLOOKUP(B342,名簿掲載情報!A:M,9)))</f>
        <v>（050）3112-9896
－</v>
      </c>
      <c r="L346" s="135"/>
      <c r="M346" s="135"/>
      <c r="N346" s="135"/>
      <c r="O346" s="135"/>
      <c r="P346" s="135"/>
      <c r="Q346" s="135"/>
      <c r="R346" s="135"/>
      <c r="S346" s="135"/>
      <c r="T346" s="136"/>
      <c r="U346" s="168" t="s">
        <v>138</v>
      </c>
      <c r="V346" s="140"/>
      <c r="W346" s="140"/>
      <c r="X346" s="175">
        <f>IF(B342="","",VLOOKUP(B342,名簿掲載情報!A:M,10))</f>
        <v>0</v>
      </c>
      <c r="Y346" s="176"/>
      <c r="Z346" s="176"/>
      <c r="AA346" s="176"/>
      <c r="AB346" s="176"/>
      <c r="AC346" s="176"/>
      <c r="AD346" s="176"/>
      <c r="AE346" s="176"/>
      <c r="AF346" s="176"/>
      <c r="AG346" s="176"/>
      <c r="AH346" s="176"/>
      <c r="AI346" s="176"/>
      <c r="AJ346" s="176"/>
      <c r="AK346" s="176"/>
      <c r="AL346" s="177"/>
    </row>
    <row r="347" spans="2:38" ht="30" customHeight="1" x14ac:dyDescent="0.2">
      <c r="B347" s="147">
        <f>B342+1</f>
        <v>70</v>
      </c>
      <c r="C347" s="168" t="s">
        <v>519</v>
      </c>
      <c r="D347" s="140"/>
      <c r="E347" s="140"/>
      <c r="F347" s="140"/>
      <c r="G347" s="169"/>
      <c r="H347" s="13" t="s">
        <v>136</v>
      </c>
      <c r="I347" s="140" t="str">
        <f>IF(B347="","",VLOOKUP(B347,名簿掲載情報!A:M,4))</f>
        <v>24－185</v>
      </c>
      <c r="J347" s="140"/>
      <c r="K347" s="140"/>
      <c r="L347" s="140"/>
      <c r="M347" s="13" t="s">
        <v>137</v>
      </c>
      <c r="N347" s="13"/>
      <c r="O347" s="13"/>
      <c r="P347" s="13"/>
      <c r="Q347" s="14"/>
      <c r="R347" s="13"/>
      <c r="S347" s="13"/>
      <c r="T347" s="15"/>
      <c r="U347" s="16"/>
      <c r="V347" s="16"/>
      <c r="X347" s="16"/>
      <c r="Y347" s="16"/>
      <c r="Z347" s="16"/>
      <c r="AA347" s="16"/>
      <c r="AB347" s="16"/>
      <c r="AC347" s="16"/>
      <c r="AD347" s="16"/>
      <c r="AE347" s="16"/>
      <c r="AF347" s="16"/>
      <c r="AG347" s="16"/>
      <c r="AH347" s="16"/>
      <c r="AI347" s="16"/>
      <c r="AJ347" s="16"/>
      <c r="AK347" s="16"/>
      <c r="AL347" s="16"/>
    </row>
    <row r="348" spans="2:38" ht="30" customHeight="1" x14ac:dyDescent="0.2">
      <c r="B348" s="147"/>
      <c r="C348" s="168" t="s">
        <v>61</v>
      </c>
      <c r="D348" s="140"/>
      <c r="E348" s="140"/>
      <c r="F348" s="140"/>
      <c r="G348" s="169"/>
      <c r="H348" s="124" t="str">
        <f>IF(B347="","",VLOOKUP(B347,名簿掲載情報!A:M,5))</f>
        <v>水本　幸治</v>
      </c>
      <c r="I348" s="124"/>
      <c r="J348" s="124"/>
      <c r="K348" s="124"/>
      <c r="L348" s="124"/>
      <c r="M348" s="124"/>
      <c r="N348" s="124"/>
      <c r="O348" s="124"/>
      <c r="P348" s="124"/>
      <c r="Q348" s="124"/>
      <c r="R348" s="124"/>
      <c r="S348" s="124"/>
      <c r="T348" s="124"/>
      <c r="U348" s="147" t="s">
        <v>62</v>
      </c>
      <c r="V348" s="147"/>
      <c r="W348" s="147"/>
      <c r="X348" s="147"/>
      <c r="Y348" s="147"/>
      <c r="Z348" s="124" t="str">
        <f>IF(B347="","",VLOOKUP(B347,名簿掲載情報!A:M,11))</f>
        <v>2級建築士</v>
      </c>
      <c r="AA348" s="124"/>
      <c r="AB348" s="124"/>
      <c r="AC348" s="124"/>
      <c r="AD348" s="124"/>
      <c r="AE348" s="124"/>
      <c r="AF348" s="124"/>
      <c r="AG348" s="124"/>
      <c r="AH348" s="124"/>
      <c r="AI348" s="124"/>
      <c r="AJ348" s="124"/>
      <c r="AK348" s="124"/>
      <c r="AL348" s="124"/>
    </row>
    <row r="349" spans="2:38" ht="30" customHeight="1" x14ac:dyDescent="0.2">
      <c r="B349" s="147"/>
      <c r="C349" s="168" t="s">
        <v>63</v>
      </c>
      <c r="D349" s="173"/>
      <c r="E349" s="173"/>
      <c r="F349" s="173"/>
      <c r="G349" s="174"/>
      <c r="H349" s="134" t="str">
        <f>IF(B347="","",VLOOKUP(B347,名簿掲載情報!A:M,6))</f>
        <v>水本兄弟建設有限会社二級建築士事務所</v>
      </c>
      <c r="I349" s="135"/>
      <c r="J349" s="135"/>
      <c r="K349" s="135"/>
      <c r="L349" s="135"/>
      <c r="M349" s="135"/>
      <c r="N349" s="135"/>
      <c r="O349" s="135"/>
      <c r="P349" s="135"/>
      <c r="Q349" s="135"/>
      <c r="R349" s="135"/>
      <c r="S349" s="135"/>
      <c r="T349" s="136"/>
      <c r="U349" s="147" t="s">
        <v>64</v>
      </c>
      <c r="V349" s="147"/>
      <c r="W349" s="147"/>
      <c r="X349" s="147"/>
      <c r="Y349" s="147"/>
      <c r="Z349" s="175" t="str">
        <f>IF(B347="","",VLOOKUP(B347,名簿掲載情報!A:M,12))</f>
        <v>広島県知事登録
第　17612　号</v>
      </c>
      <c r="AA349" s="176"/>
      <c r="AB349" s="176"/>
      <c r="AC349" s="176"/>
      <c r="AD349" s="176"/>
      <c r="AE349" s="176"/>
      <c r="AF349" s="176"/>
      <c r="AG349" s="176"/>
      <c r="AH349" s="176"/>
      <c r="AI349" s="176"/>
      <c r="AJ349" s="176"/>
      <c r="AK349" s="176"/>
      <c r="AL349" s="177"/>
    </row>
    <row r="350" spans="2:38" ht="30" customHeight="1" x14ac:dyDescent="0.2">
      <c r="B350" s="147"/>
      <c r="C350" s="168" t="s">
        <v>65</v>
      </c>
      <c r="D350" s="140"/>
      <c r="E350" s="140"/>
      <c r="F350" s="140"/>
      <c r="G350" s="169"/>
      <c r="H350" s="124" t="str">
        <f>IF(B347="","",VLOOKUP(B347,名簿掲載情報!A:M,7))</f>
        <v>福山市鞆町後地572番地の1</v>
      </c>
      <c r="I350" s="124"/>
      <c r="J350" s="124"/>
      <c r="K350" s="124"/>
      <c r="L350" s="124"/>
      <c r="M350" s="124"/>
      <c r="N350" s="124"/>
      <c r="O350" s="124"/>
      <c r="P350" s="124"/>
      <c r="Q350" s="124"/>
      <c r="R350" s="124"/>
      <c r="S350" s="124"/>
      <c r="T350" s="124"/>
      <c r="U350" s="137" t="s">
        <v>66</v>
      </c>
      <c r="V350" s="137"/>
      <c r="W350" s="137"/>
      <c r="X350" s="137"/>
      <c r="Y350" s="137"/>
      <c r="Z350" s="134" t="str">
        <f>IF(B347="","",VLOOKUP(B347,名簿掲載情報!A:M,13))</f>
        <v>-</v>
      </c>
      <c r="AA350" s="135"/>
      <c r="AB350" s="135"/>
      <c r="AC350" s="135"/>
      <c r="AD350" s="135"/>
      <c r="AE350" s="135"/>
      <c r="AF350" s="135"/>
      <c r="AG350" s="135"/>
      <c r="AH350" s="135"/>
      <c r="AI350" s="135"/>
      <c r="AJ350" s="135"/>
      <c r="AK350" s="135"/>
      <c r="AL350" s="136"/>
    </row>
    <row r="351" spans="2:38" ht="30" customHeight="1" x14ac:dyDescent="0.2">
      <c r="B351" s="147"/>
      <c r="C351" s="168" t="s">
        <v>67</v>
      </c>
      <c r="D351" s="170"/>
      <c r="E351" s="170"/>
      <c r="F351" s="170"/>
      <c r="G351" s="171"/>
      <c r="H351" s="172" t="s">
        <v>464</v>
      </c>
      <c r="I351" s="147"/>
      <c r="J351" s="147"/>
      <c r="K351" s="134" t="str">
        <f>IF(B347="","",CONCATENATE(VLOOKUP(B347,名簿掲載情報!A:M,8),"
",VLOOKUP(B347,名簿掲載情報!A:M,9)))</f>
        <v>（084）982-1494
（084）982-1495</v>
      </c>
      <c r="L351" s="135"/>
      <c r="M351" s="135"/>
      <c r="N351" s="135"/>
      <c r="O351" s="135"/>
      <c r="P351" s="135"/>
      <c r="Q351" s="135"/>
      <c r="R351" s="135"/>
      <c r="S351" s="135"/>
      <c r="T351" s="136"/>
      <c r="U351" s="168" t="s">
        <v>138</v>
      </c>
      <c r="V351" s="140"/>
      <c r="W351" s="140"/>
      <c r="X351" s="175" t="str">
        <f>IF(B347="","",VLOOKUP(B347,名簿掲載情報!A:M,10))</f>
        <v>mizumoto123@m7.dion.ne.jp</v>
      </c>
      <c r="Y351" s="176"/>
      <c r="Z351" s="176"/>
      <c r="AA351" s="176"/>
      <c r="AB351" s="176"/>
      <c r="AC351" s="176"/>
      <c r="AD351" s="176"/>
      <c r="AE351" s="176"/>
      <c r="AF351" s="176"/>
      <c r="AG351" s="176"/>
      <c r="AH351" s="176"/>
      <c r="AI351" s="176"/>
      <c r="AJ351" s="176"/>
      <c r="AK351" s="176"/>
      <c r="AL351" s="177"/>
    </row>
    <row r="352" spans="2:38" ht="30" customHeight="1" x14ac:dyDescent="0.2">
      <c r="B352" s="147">
        <f>B347+1</f>
        <v>71</v>
      </c>
      <c r="C352" s="168" t="s">
        <v>519</v>
      </c>
      <c r="D352" s="140"/>
      <c r="E352" s="140"/>
      <c r="F352" s="140"/>
      <c r="G352" s="169"/>
      <c r="H352" s="13" t="s">
        <v>136</v>
      </c>
      <c r="I352" s="140" t="str">
        <f>IF(B352="","",VLOOKUP(B352,名簿掲載情報!A:M,4))</f>
        <v>24－185</v>
      </c>
      <c r="J352" s="140"/>
      <c r="K352" s="140"/>
      <c r="L352" s="140"/>
      <c r="M352" s="13" t="s">
        <v>137</v>
      </c>
      <c r="N352" s="13"/>
      <c r="O352" s="13"/>
      <c r="P352" s="13"/>
      <c r="Q352" s="14"/>
      <c r="R352" s="13"/>
      <c r="S352" s="13"/>
      <c r="T352" s="15"/>
      <c r="U352" s="16"/>
      <c r="V352" s="16"/>
      <c r="X352" s="16"/>
      <c r="Y352" s="16"/>
      <c r="Z352" s="16"/>
      <c r="AA352" s="16"/>
      <c r="AB352" s="16"/>
      <c r="AC352" s="16"/>
      <c r="AD352" s="16"/>
      <c r="AE352" s="16"/>
      <c r="AF352" s="16"/>
      <c r="AG352" s="16"/>
      <c r="AH352" s="16"/>
      <c r="AI352" s="16"/>
      <c r="AJ352" s="16"/>
      <c r="AK352" s="16"/>
      <c r="AL352" s="16"/>
    </row>
    <row r="353" spans="2:38" ht="30" customHeight="1" x14ac:dyDescent="0.2">
      <c r="B353" s="147"/>
      <c r="C353" s="168" t="s">
        <v>61</v>
      </c>
      <c r="D353" s="140"/>
      <c r="E353" s="140"/>
      <c r="F353" s="140"/>
      <c r="G353" s="169"/>
      <c r="H353" s="124" t="str">
        <f>IF(B352="","",VLOOKUP(B352,名簿掲載情報!A:M,5))</f>
        <v>水本　幸治</v>
      </c>
      <c r="I353" s="124"/>
      <c r="J353" s="124"/>
      <c r="K353" s="124"/>
      <c r="L353" s="124"/>
      <c r="M353" s="124"/>
      <c r="N353" s="124"/>
      <c r="O353" s="124"/>
      <c r="P353" s="124"/>
      <c r="Q353" s="124"/>
      <c r="R353" s="124"/>
      <c r="S353" s="124"/>
      <c r="T353" s="124"/>
      <c r="U353" s="147" t="s">
        <v>62</v>
      </c>
      <c r="V353" s="147"/>
      <c r="W353" s="147"/>
      <c r="X353" s="147"/>
      <c r="Y353" s="147"/>
      <c r="Z353" s="124" t="str">
        <f>IF(B352="","",VLOOKUP(B352,名簿掲載情報!A:M,11))</f>
        <v>2級建築士</v>
      </c>
      <c r="AA353" s="124"/>
      <c r="AB353" s="124"/>
      <c r="AC353" s="124"/>
      <c r="AD353" s="124"/>
      <c r="AE353" s="124"/>
      <c r="AF353" s="124"/>
      <c r="AG353" s="124"/>
      <c r="AH353" s="124"/>
      <c r="AI353" s="124"/>
      <c r="AJ353" s="124"/>
      <c r="AK353" s="124"/>
      <c r="AL353" s="124"/>
    </row>
    <row r="354" spans="2:38" ht="30" customHeight="1" x14ac:dyDescent="0.2">
      <c r="B354" s="147"/>
      <c r="C354" s="168" t="s">
        <v>63</v>
      </c>
      <c r="D354" s="173"/>
      <c r="E354" s="173"/>
      <c r="F354" s="173"/>
      <c r="G354" s="174"/>
      <c r="H354" s="134" t="str">
        <f>IF(B352="","",VLOOKUP(B352,名簿掲載情報!A:M,6))</f>
        <v>水本兄弟建設有限会社二級建築士事務所</v>
      </c>
      <c r="I354" s="135"/>
      <c r="J354" s="135"/>
      <c r="K354" s="135"/>
      <c r="L354" s="135"/>
      <c r="M354" s="135"/>
      <c r="N354" s="135"/>
      <c r="O354" s="135"/>
      <c r="P354" s="135"/>
      <c r="Q354" s="135"/>
      <c r="R354" s="135"/>
      <c r="S354" s="135"/>
      <c r="T354" s="136"/>
      <c r="U354" s="147" t="s">
        <v>64</v>
      </c>
      <c r="V354" s="147"/>
      <c r="W354" s="147"/>
      <c r="X354" s="147"/>
      <c r="Y354" s="147"/>
      <c r="Z354" s="175" t="str">
        <f>IF(B352="","",VLOOKUP(B352,名簿掲載情報!A:M,12))</f>
        <v>広島県知事登録
第　17612　号</v>
      </c>
      <c r="AA354" s="176"/>
      <c r="AB354" s="176"/>
      <c r="AC354" s="176"/>
      <c r="AD354" s="176"/>
      <c r="AE354" s="176"/>
      <c r="AF354" s="176"/>
      <c r="AG354" s="176"/>
      <c r="AH354" s="176"/>
      <c r="AI354" s="176"/>
      <c r="AJ354" s="176"/>
      <c r="AK354" s="176"/>
      <c r="AL354" s="177"/>
    </row>
    <row r="355" spans="2:38" ht="30" customHeight="1" x14ac:dyDescent="0.2">
      <c r="B355" s="147"/>
      <c r="C355" s="168" t="s">
        <v>65</v>
      </c>
      <c r="D355" s="140"/>
      <c r="E355" s="140"/>
      <c r="F355" s="140"/>
      <c r="G355" s="169"/>
      <c r="H355" s="124" t="str">
        <f>IF(B352="","",VLOOKUP(B352,名簿掲載情報!A:M,7))</f>
        <v>福山市鞆町後地572番地の1</v>
      </c>
      <c r="I355" s="124"/>
      <c r="J355" s="124"/>
      <c r="K355" s="124"/>
      <c r="L355" s="124"/>
      <c r="M355" s="124"/>
      <c r="N355" s="124"/>
      <c r="O355" s="124"/>
      <c r="P355" s="124"/>
      <c r="Q355" s="124"/>
      <c r="R355" s="124"/>
      <c r="S355" s="124"/>
      <c r="T355" s="124"/>
      <c r="U355" s="137" t="s">
        <v>66</v>
      </c>
      <c r="V355" s="137"/>
      <c r="W355" s="137"/>
      <c r="X355" s="137"/>
      <c r="Y355" s="137"/>
      <c r="Z355" s="134" t="str">
        <f>IF(B352="","",VLOOKUP(B352,名簿掲載情報!A:M,13))</f>
        <v>-</v>
      </c>
      <c r="AA355" s="135"/>
      <c r="AB355" s="135"/>
      <c r="AC355" s="135"/>
      <c r="AD355" s="135"/>
      <c r="AE355" s="135"/>
      <c r="AF355" s="135"/>
      <c r="AG355" s="135"/>
      <c r="AH355" s="135"/>
      <c r="AI355" s="135"/>
      <c r="AJ355" s="135"/>
      <c r="AK355" s="135"/>
      <c r="AL355" s="136"/>
    </row>
    <row r="356" spans="2:38" ht="30" customHeight="1" x14ac:dyDescent="0.2">
      <c r="B356" s="147"/>
      <c r="C356" s="168" t="s">
        <v>67</v>
      </c>
      <c r="D356" s="170"/>
      <c r="E356" s="170"/>
      <c r="F356" s="170"/>
      <c r="G356" s="171"/>
      <c r="H356" s="172" t="s">
        <v>464</v>
      </c>
      <c r="I356" s="147"/>
      <c r="J356" s="147"/>
      <c r="K356" s="134" t="str">
        <f>IF(B352="","",CONCATENATE(VLOOKUP(B352,名簿掲載情報!A:M,8),"
",VLOOKUP(B352,名簿掲載情報!A:M,9)))</f>
        <v>（084）982-1494
（084）982-1495</v>
      </c>
      <c r="L356" s="135"/>
      <c r="M356" s="135"/>
      <c r="N356" s="135"/>
      <c r="O356" s="135"/>
      <c r="P356" s="135"/>
      <c r="Q356" s="135"/>
      <c r="R356" s="135"/>
      <c r="S356" s="135"/>
      <c r="T356" s="136"/>
      <c r="U356" s="168" t="s">
        <v>138</v>
      </c>
      <c r="V356" s="140"/>
      <c r="W356" s="140"/>
      <c r="X356" s="175" t="str">
        <f>IF(B352="","",VLOOKUP(B352,名簿掲載情報!A:M,10))</f>
        <v>mizumoto123@m7.dion.ne.jp</v>
      </c>
      <c r="Y356" s="176"/>
      <c r="Z356" s="176"/>
      <c r="AA356" s="176"/>
      <c r="AB356" s="176"/>
      <c r="AC356" s="176"/>
      <c r="AD356" s="176"/>
      <c r="AE356" s="176"/>
      <c r="AF356" s="176"/>
      <c r="AG356" s="176"/>
      <c r="AH356" s="176"/>
      <c r="AI356" s="176"/>
      <c r="AJ356" s="176"/>
      <c r="AK356" s="176"/>
      <c r="AL356" s="177"/>
    </row>
    <row r="357" spans="2:38" ht="30" customHeight="1" x14ac:dyDescent="0.2">
      <c r="B357" s="147">
        <f>B352+1</f>
        <v>72</v>
      </c>
      <c r="C357" s="168" t="s">
        <v>519</v>
      </c>
      <c r="D357" s="140"/>
      <c r="E357" s="140"/>
      <c r="F357" s="140"/>
      <c r="G357" s="169"/>
      <c r="H357" s="13" t="s">
        <v>136</v>
      </c>
      <c r="I357" s="140" t="str">
        <f>IF(B357="","",VLOOKUP(B357,名簿掲載情報!A:M,4))</f>
        <v>24－185</v>
      </c>
      <c r="J357" s="140"/>
      <c r="K357" s="140"/>
      <c r="L357" s="140"/>
      <c r="M357" s="13" t="s">
        <v>137</v>
      </c>
      <c r="N357" s="13"/>
      <c r="O357" s="13"/>
      <c r="P357" s="13"/>
      <c r="Q357" s="14"/>
      <c r="R357" s="13"/>
      <c r="S357" s="13"/>
      <c r="T357" s="15"/>
      <c r="U357" s="16"/>
      <c r="V357" s="16"/>
      <c r="X357" s="16"/>
      <c r="Y357" s="16"/>
      <c r="Z357" s="16"/>
      <c r="AA357" s="16"/>
      <c r="AB357" s="16"/>
      <c r="AC357" s="16"/>
      <c r="AD357" s="16"/>
      <c r="AE357" s="16"/>
      <c r="AF357" s="16"/>
      <c r="AG357" s="16"/>
      <c r="AH357" s="16"/>
      <c r="AI357" s="16"/>
      <c r="AJ357" s="16"/>
      <c r="AK357" s="16"/>
      <c r="AL357" s="16"/>
    </row>
    <row r="358" spans="2:38" ht="30" customHeight="1" x14ac:dyDescent="0.2">
      <c r="B358" s="147"/>
      <c r="C358" s="168" t="s">
        <v>61</v>
      </c>
      <c r="D358" s="140"/>
      <c r="E358" s="140"/>
      <c r="F358" s="140"/>
      <c r="G358" s="169"/>
      <c r="H358" s="124" t="str">
        <f>IF(B357="","",VLOOKUP(B357,名簿掲載情報!A:M,5))</f>
        <v>水本　幸治</v>
      </c>
      <c r="I358" s="124"/>
      <c r="J358" s="124"/>
      <c r="K358" s="124"/>
      <c r="L358" s="124"/>
      <c r="M358" s="124"/>
      <c r="N358" s="124"/>
      <c r="O358" s="124"/>
      <c r="P358" s="124"/>
      <c r="Q358" s="124"/>
      <c r="R358" s="124"/>
      <c r="S358" s="124"/>
      <c r="T358" s="124"/>
      <c r="U358" s="147" t="s">
        <v>62</v>
      </c>
      <c r="V358" s="147"/>
      <c r="W358" s="147"/>
      <c r="X358" s="147"/>
      <c r="Y358" s="147"/>
      <c r="Z358" s="124" t="str">
        <f>IF(B357="","",VLOOKUP(B357,名簿掲載情報!A:M,11))</f>
        <v>2級建築士</v>
      </c>
      <c r="AA358" s="124"/>
      <c r="AB358" s="124"/>
      <c r="AC358" s="124"/>
      <c r="AD358" s="124"/>
      <c r="AE358" s="124"/>
      <c r="AF358" s="124"/>
      <c r="AG358" s="124"/>
      <c r="AH358" s="124"/>
      <c r="AI358" s="124"/>
      <c r="AJ358" s="124"/>
      <c r="AK358" s="124"/>
      <c r="AL358" s="124"/>
    </row>
    <row r="359" spans="2:38" ht="30" customHeight="1" x14ac:dyDescent="0.2">
      <c r="B359" s="147"/>
      <c r="C359" s="168" t="s">
        <v>63</v>
      </c>
      <c r="D359" s="173"/>
      <c r="E359" s="173"/>
      <c r="F359" s="173"/>
      <c r="G359" s="174"/>
      <c r="H359" s="134" t="str">
        <f>IF(B357="","",VLOOKUP(B357,名簿掲載情報!A:M,6))</f>
        <v>水本兄弟建設有限会社二級建築士事務所</v>
      </c>
      <c r="I359" s="135"/>
      <c r="J359" s="135"/>
      <c r="K359" s="135"/>
      <c r="L359" s="135"/>
      <c r="M359" s="135"/>
      <c r="N359" s="135"/>
      <c r="O359" s="135"/>
      <c r="P359" s="135"/>
      <c r="Q359" s="135"/>
      <c r="R359" s="135"/>
      <c r="S359" s="135"/>
      <c r="T359" s="136"/>
      <c r="U359" s="147" t="s">
        <v>64</v>
      </c>
      <c r="V359" s="147"/>
      <c r="W359" s="147"/>
      <c r="X359" s="147"/>
      <c r="Y359" s="147"/>
      <c r="Z359" s="175" t="str">
        <f>IF(B357="","",VLOOKUP(B357,名簿掲載情報!A:M,12))</f>
        <v>広島県知事登録
第　17612　号</v>
      </c>
      <c r="AA359" s="176"/>
      <c r="AB359" s="176"/>
      <c r="AC359" s="176"/>
      <c r="AD359" s="176"/>
      <c r="AE359" s="176"/>
      <c r="AF359" s="176"/>
      <c r="AG359" s="176"/>
      <c r="AH359" s="176"/>
      <c r="AI359" s="176"/>
      <c r="AJ359" s="176"/>
      <c r="AK359" s="176"/>
      <c r="AL359" s="177"/>
    </row>
    <row r="360" spans="2:38" ht="30" customHeight="1" x14ac:dyDescent="0.2">
      <c r="B360" s="147"/>
      <c r="C360" s="168" t="s">
        <v>65</v>
      </c>
      <c r="D360" s="140"/>
      <c r="E360" s="140"/>
      <c r="F360" s="140"/>
      <c r="G360" s="169"/>
      <c r="H360" s="124" t="str">
        <f>IF(B357="","",VLOOKUP(B357,名簿掲載情報!A:M,7))</f>
        <v>福山市鞆町後地572番地の1</v>
      </c>
      <c r="I360" s="124"/>
      <c r="J360" s="124"/>
      <c r="K360" s="124"/>
      <c r="L360" s="124"/>
      <c r="M360" s="124"/>
      <c r="N360" s="124"/>
      <c r="O360" s="124"/>
      <c r="P360" s="124"/>
      <c r="Q360" s="124"/>
      <c r="R360" s="124"/>
      <c r="S360" s="124"/>
      <c r="T360" s="124"/>
      <c r="U360" s="137" t="s">
        <v>66</v>
      </c>
      <c r="V360" s="137"/>
      <c r="W360" s="137"/>
      <c r="X360" s="137"/>
      <c r="Y360" s="137"/>
      <c r="Z360" s="134" t="str">
        <f>IF(B357="","",VLOOKUP(B357,名簿掲載情報!A:M,13))</f>
        <v>-</v>
      </c>
      <c r="AA360" s="135"/>
      <c r="AB360" s="135"/>
      <c r="AC360" s="135"/>
      <c r="AD360" s="135"/>
      <c r="AE360" s="135"/>
      <c r="AF360" s="135"/>
      <c r="AG360" s="135"/>
      <c r="AH360" s="135"/>
      <c r="AI360" s="135"/>
      <c r="AJ360" s="135"/>
      <c r="AK360" s="135"/>
      <c r="AL360" s="136"/>
    </row>
    <row r="361" spans="2:38" ht="30" customHeight="1" x14ac:dyDescent="0.2">
      <c r="B361" s="147"/>
      <c r="C361" s="168" t="s">
        <v>67</v>
      </c>
      <c r="D361" s="170"/>
      <c r="E361" s="170"/>
      <c r="F361" s="170"/>
      <c r="G361" s="171"/>
      <c r="H361" s="172" t="s">
        <v>464</v>
      </c>
      <c r="I361" s="147"/>
      <c r="J361" s="147"/>
      <c r="K361" s="134" t="str">
        <f>IF(B357="","",CONCATENATE(VLOOKUP(B357,名簿掲載情報!A:M,8),"
",VLOOKUP(B357,名簿掲載情報!A:M,9)))</f>
        <v>（084）982-1494
（084）982-1495</v>
      </c>
      <c r="L361" s="135"/>
      <c r="M361" s="135"/>
      <c r="N361" s="135"/>
      <c r="O361" s="135"/>
      <c r="P361" s="135"/>
      <c r="Q361" s="135"/>
      <c r="R361" s="135"/>
      <c r="S361" s="135"/>
      <c r="T361" s="136"/>
      <c r="U361" s="168" t="s">
        <v>138</v>
      </c>
      <c r="V361" s="140"/>
      <c r="W361" s="140"/>
      <c r="X361" s="175" t="str">
        <f>IF(B357="","",VLOOKUP(B357,名簿掲載情報!A:M,10))</f>
        <v>mizumoto123@m7.dion.ne.jp</v>
      </c>
      <c r="Y361" s="176"/>
      <c r="Z361" s="176"/>
      <c r="AA361" s="176"/>
      <c r="AB361" s="176"/>
      <c r="AC361" s="176"/>
      <c r="AD361" s="176"/>
      <c r="AE361" s="176"/>
      <c r="AF361" s="176"/>
      <c r="AG361" s="176"/>
      <c r="AH361" s="176"/>
      <c r="AI361" s="176"/>
      <c r="AJ361" s="176"/>
      <c r="AK361" s="176"/>
      <c r="AL361" s="177"/>
    </row>
    <row r="362" spans="2:38" ht="30" customHeight="1" x14ac:dyDescent="0.2">
      <c r="B362" s="147">
        <f>B357+1</f>
        <v>73</v>
      </c>
      <c r="C362" s="168" t="s">
        <v>519</v>
      </c>
      <c r="D362" s="140"/>
      <c r="E362" s="140"/>
      <c r="F362" s="140"/>
      <c r="G362" s="169"/>
      <c r="H362" s="13" t="s">
        <v>136</v>
      </c>
      <c r="I362" s="140" t="str">
        <f>IF(B362="","",VLOOKUP(B362,名簿掲載情報!A:M,4))</f>
        <v>24－185</v>
      </c>
      <c r="J362" s="140"/>
      <c r="K362" s="140"/>
      <c r="L362" s="140"/>
      <c r="M362" s="13" t="s">
        <v>137</v>
      </c>
      <c r="N362" s="13"/>
      <c r="O362" s="13"/>
      <c r="P362" s="13"/>
      <c r="Q362" s="14"/>
      <c r="R362" s="13"/>
      <c r="S362" s="13"/>
      <c r="T362" s="15"/>
      <c r="U362" s="16"/>
      <c r="V362" s="16"/>
      <c r="X362" s="16"/>
      <c r="Y362" s="16"/>
      <c r="Z362" s="16"/>
      <c r="AA362" s="16"/>
      <c r="AB362" s="16"/>
      <c r="AC362" s="16"/>
      <c r="AD362" s="16"/>
      <c r="AE362" s="16"/>
      <c r="AF362" s="16"/>
      <c r="AG362" s="16"/>
      <c r="AH362" s="16"/>
      <c r="AI362" s="16"/>
      <c r="AJ362" s="16"/>
      <c r="AK362" s="16"/>
      <c r="AL362" s="16"/>
    </row>
    <row r="363" spans="2:38" ht="30" customHeight="1" x14ac:dyDescent="0.2">
      <c r="B363" s="147"/>
      <c r="C363" s="168" t="s">
        <v>61</v>
      </c>
      <c r="D363" s="140"/>
      <c r="E363" s="140"/>
      <c r="F363" s="140"/>
      <c r="G363" s="169"/>
      <c r="H363" s="124" t="str">
        <f>IF(B362="","",VLOOKUP(B362,名簿掲載情報!A:M,5))</f>
        <v>水本　幸治</v>
      </c>
      <c r="I363" s="124"/>
      <c r="J363" s="124"/>
      <c r="K363" s="124"/>
      <c r="L363" s="124"/>
      <c r="M363" s="124"/>
      <c r="N363" s="124"/>
      <c r="O363" s="124"/>
      <c r="P363" s="124"/>
      <c r="Q363" s="124"/>
      <c r="R363" s="124"/>
      <c r="S363" s="124"/>
      <c r="T363" s="124"/>
      <c r="U363" s="147" t="s">
        <v>62</v>
      </c>
      <c r="V363" s="147"/>
      <c r="W363" s="147"/>
      <c r="X363" s="147"/>
      <c r="Y363" s="147"/>
      <c r="Z363" s="124" t="str">
        <f>IF(B362="","",VLOOKUP(B362,名簿掲載情報!A:M,11))</f>
        <v>2級建築士</v>
      </c>
      <c r="AA363" s="124"/>
      <c r="AB363" s="124"/>
      <c r="AC363" s="124"/>
      <c r="AD363" s="124"/>
      <c r="AE363" s="124"/>
      <c r="AF363" s="124"/>
      <c r="AG363" s="124"/>
      <c r="AH363" s="124"/>
      <c r="AI363" s="124"/>
      <c r="AJ363" s="124"/>
      <c r="AK363" s="124"/>
      <c r="AL363" s="124"/>
    </row>
    <row r="364" spans="2:38" ht="30" customHeight="1" x14ac:dyDescent="0.2">
      <c r="B364" s="147"/>
      <c r="C364" s="168" t="s">
        <v>63</v>
      </c>
      <c r="D364" s="173"/>
      <c r="E364" s="173"/>
      <c r="F364" s="173"/>
      <c r="G364" s="174"/>
      <c r="H364" s="134" t="str">
        <f>IF(B362="","",VLOOKUP(B362,名簿掲載情報!A:M,6))</f>
        <v>水本兄弟建設有限会社二級建築士事務所</v>
      </c>
      <c r="I364" s="135"/>
      <c r="J364" s="135"/>
      <c r="K364" s="135"/>
      <c r="L364" s="135"/>
      <c r="M364" s="135"/>
      <c r="N364" s="135"/>
      <c r="O364" s="135"/>
      <c r="P364" s="135"/>
      <c r="Q364" s="135"/>
      <c r="R364" s="135"/>
      <c r="S364" s="135"/>
      <c r="T364" s="136"/>
      <c r="U364" s="147" t="s">
        <v>64</v>
      </c>
      <c r="V364" s="147"/>
      <c r="W364" s="147"/>
      <c r="X364" s="147"/>
      <c r="Y364" s="147"/>
      <c r="Z364" s="175" t="str">
        <f>IF(B362="","",VLOOKUP(B362,名簿掲載情報!A:M,12))</f>
        <v>広島県知事登録
第　17612　号</v>
      </c>
      <c r="AA364" s="176"/>
      <c r="AB364" s="176"/>
      <c r="AC364" s="176"/>
      <c r="AD364" s="176"/>
      <c r="AE364" s="176"/>
      <c r="AF364" s="176"/>
      <c r="AG364" s="176"/>
      <c r="AH364" s="176"/>
      <c r="AI364" s="176"/>
      <c r="AJ364" s="176"/>
      <c r="AK364" s="176"/>
      <c r="AL364" s="177"/>
    </row>
    <row r="365" spans="2:38" ht="30" customHeight="1" x14ac:dyDescent="0.2">
      <c r="B365" s="147"/>
      <c r="C365" s="168" t="s">
        <v>65</v>
      </c>
      <c r="D365" s="140"/>
      <c r="E365" s="140"/>
      <c r="F365" s="140"/>
      <c r="G365" s="169"/>
      <c r="H365" s="124" t="str">
        <f>IF(B362="","",VLOOKUP(B362,名簿掲載情報!A:M,7))</f>
        <v>福山市鞆町後地572番地の1</v>
      </c>
      <c r="I365" s="124"/>
      <c r="J365" s="124"/>
      <c r="K365" s="124"/>
      <c r="L365" s="124"/>
      <c r="M365" s="124"/>
      <c r="N365" s="124"/>
      <c r="O365" s="124"/>
      <c r="P365" s="124"/>
      <c r="Q365" s="124"/>
      <c r="R365" s="124"/>
      <c r="S365" s="124"/>
      <c r="T365" s="124"/>
      <c r="U365" s="137" t="s">
        <v>66</v>
      </c>
      <c r="V365" s="137"/>
      <c r="W365" s="137"/>
      <c r="X365" s="137"/>
      <c r="Y365" s="137"/>
      <c r="Z365" s="134" t="str">
        <f>IF(B362="","",VLOOKUP(B362,名簿掲載情報!A:M,13))</f>
        <v>-</v>
      </c>
      <c r="AA365" s="135"/>
      <c r="AB365" s="135"/>
      <c r="AC365" s="135"/>
      <c r="AD365" s="135"/>
      <c r="AE365" s="135"/>
      <c r="AF365" s="135"/>
      <c r="AG365" s="135"/>
      <c r="AH365" s="135"/>
      <c r="AI365" s="135"/>
      <c r="AJ365" s="135"/>
      <c r="AK365" s="135"/>
      <c r="AL365" s="136"/>
    </row>
    <row r="366" spans="2:38" ht="30" customHeight="1" x14ac:dyDescent="0.2">
      <c r="B366" s="147"/>
      <c r="C366" s="168" t="s">
        <v>67</v>
      </c>
      <c r="D366" s="170"/>
      <c r="E366" s="170"/>
      <c r="F366" s="170"/>
      <c r="G366" s="171"/>
      <c r="H366" s="172" t="s">
        <v>464</v>
      </c>
      <c r="I366" s="147"/>
      <c r="J366" s="147"/>
      <c r="K366" s="134" t="str">
        <f>IF(B362="","",CONCATENATE(VLOOKUP(B362,名簿掲載情報!A:M,8),"
",VLOOKUP(B362,名簿掲載情報!A:M,9)))</f>
        <v>（084）982-1494
（084）982-1495</v>
      </c>
      <c r="L366" s="135"/>
      <c r="M366" s="135"/>
      <c r="N366" s="135"/>
      <c r="O366" s="135"/>
      <c r="P366" s="135"/>
      <c r="Q366" s="135"/>
      <c r="R366" s="135"/>
      <c r="S366" s="135"/>
      <c r="T366" s="136"/>
      <c r="U366" s="168" t="s">
        <v>138</v>
      </c>
      <c r="V366" s="140"/>
      <c r="W366" s="140"/>
      <c r="X366" s="175" t="str">
        <f>IF(B362="","",VLOOKUP(B362,名簿掲載情報!A:M,10))</f>
        <v>mizumoto123@m7.dion.ne.jp</v>
      </c>
      <c r="Y366" s="176"/>
      <c r="Z366" s="176"/>
      <c r="AA366" s="176"/>
      <c r="AB366" s="176"/>
      <c r="AC366" s="176"/>
      <c r="AD366" s="176"/>
      <c r="AE366" s="176"/>
      <c r="AF366" s="176"/>
      <c r="AG366" s="176"/>
      <c r="AH366" s="176"/>
      <c r="AI366" s="176"/>
      <c r="AJ366" s="176"/>
      <c r="AK366" s="176"/>
      <c r="AL366" s="177"/>
    </row>
    <row r="367" spans="2:38" ht="30" customHeight="1" x14ac:dyDescent="0.2">
      <c r="B367" s="147">
        <f>B362+1</f>
        <v>74</v>
      </c>
      <c r="C367" s="168" t="s">
        <v>519</v>
      </c>
      <c r="D367" s="140"/>
      <c r="E367" s="140"/>
      <c r="F367" s="140"/>
      <c r="G367" s="169"/>
      <c r="H367" s="13" t="s">
        <v>136</v>
      </c>
      <c r="I367" s="140" t="str">
        <f>IF(B367="","",VLOOKUP(B367,名簿掲載情報!A:M,4))</f>
        <v>24－185</v>
      </c>
      <c r="J367" s="140"/>
      <c r="K367" s="140"/>
      <c r="L367" s="140"/>
      <c r="M367" s="13" t="s">
        <v>137</v>
      </c>
      <c r="N367" s="13"/>
      <c r="O367" s="13"/>
      <c r="P367" s="13"/>
      <c r="Q367" s="14"/>
      <c r="R367" s="13"/>
      <c r="S367" s="13"/>
      <c r="T367" s="15"/>
      <c r="U367" s="16"/>
      <c r="V367" s="16"/>
      <c r="X367" s="16"/>
      <c r="Y367" s="16"/>
      <c r="Z367" s="16"/>
      <c r="AA367" s="16"/>
      <c r="AB367" s="16"/>
      <c r="AC367" s="16"/>
      <c r="AD367" s="16"/>
      <c r="AE367" s="16"/>
      <c r="AF367" s="16"/>
      <c r="AG367" s="16"/>
      <c r="AH367" s="16"/>
      <c r="AI367" s="16"/>
      <c r="AJ367" s="16"/>
      <c r="AK367" s="16"/>
      <c r="AL367" s="16"/>
    </row>
    <row r="368" spans="2:38" ht="30" customHeight="1" x14ac:dyDescent="0.2">
      <c r="B368" s="147"/>
      <c r="C368" s="168" t="s">
        <v>61</v>
      </c>
      <c r="D368" s="140"/>
      <c r="E368" s="140"/>
      <c r="F368" s="140"/>
      <c r="G368" s="169"/>
      <c r="H368" s="124" t="str">
        <f>IF(B367="","",VLOOKUP(B367,名簿掲載情報!A:M,5))</f>
        <v>水本　幸治</v>
      </c>
      <c r="I368" s="124"/>
      <c r="J368" s="124"/>
      <c r="K368" s="124"/>
      <c r="L368" s="124"/>
      <c r="M368" s="124"/>
      <c r="N368" s="124"/>
      <c r="O368" s="124"/>
      <c r="P368" s="124"/>
      <c r="Q368" s="124"/>
      <c r="R368" s="124"/>
      <c r="S368" s="124"/>
      <c r="T368" s="124"/>
      <c r="U368" s="147" t="s">
        <v>62</v>
      </c>
      <c r="V368" s="147"/>
      <c r="W368" s="147"/>
      <c r="X368" s="147"/>
      <c r="Y368" s="147"/>
      <c r="Z368" s="124" t="str">
        <f>IF(B367="","",VLOOKUP(B367,名簿掲載情報!A:M,11))</f>
        <v>2級建築士</v>
      </c>
      <c r="AA368" s="124"/>
      <c r="AB368" s="124"/>
      <c r="AC368" s="124"/>
      <c r="AD368" s="124"/>
      <c r="AE368" s="124"/>
      <c r="AF368" s="124"/>
      <c r="AG368" s="124"/>
      <c r="AH368" s="124"/>
      <c r="AI368" s="124"/>
      <c r="AJ368" s="124"/>
      <c r="AK368" s="124"/>
      <c r="AL368" s="124"/>
    </row>
    <row r="369" spans="2:38" ht="30" customHeight="1" x14ac:dyDescent="0.2">
      <c r="B369" s="147"/>
      <c r="C369" s="168" t="s">
        <v>63</v>
      </c>
      <c r="D369" s="173"/>
      <c r="E369" s="173"/>
      <c r="F369" s="173"/>
      <c r="G369" s="174"/>
      <c r="H369" s="134" t="str">
        <f>IF(B367="","",VLOOKUP(B367,名簿掲載情報!A:M,6))</f>
        <v>水本兄弟建設有限会社二級建築士事務所</v>
      </c>
      <c r="I369" s="135"/>
      <c r="J369" s="135"/>
      <c r="K369" s="135"/>
      <c r="L369" s="135"/>
      <c r="M369" s="135"/>
      <c r="N369" s="135"/>
      <c r="O369" s="135"/>
      <c r="P369" s="135"/>
      <c r="Q369" s="135"/>
      <c r="R369" s="135"/>
      <c r="S369" s="135"/>
      <c r="T369" s="136"/>
      <c r="U369" s="147" t="s">
        <v>64</v>
      </c>
      <c r="V369" s="147"/>
      <c r="W369" s="147"/>
      <c r="X369" s="147"/>
      <c r="Y369" s="147"/>
      <c r="Z369" s="175" t="str">
        <f>IF(B367="","",VLOOKUP(B367,名簿掲載情報!A:M,12))</f>
        <v>広島県知事登録
第　17612　号</v>
      </c>
      <c r="AA369" s="176"/>
      <c r="AB369" s="176"/>
      <c r="AC369" s="176"/>
      <c r="AD369" s="176"/>
      <c r="AE369" s="176"/>
      <c r="AF369" s="176"/>
      <c r="AG369" s="176"/>
      <c r="AH369" s="176"/>
      <c r="AI369" s="176"/>
      <c r="AJ369" s="176"/>
      <c r="AK369" s="176"/>
      <c r="AL369" s="177"/>
    </row>
    <row r="370" spans="2:38" ht="30" customHeight="1" x14ac:dyDescent="0.2">
      <c r="B370" s="147"/>
      <c r="C370" s="168" t="s">
        <v>65</v>
      </c>
      <c r="D370" s="140"/>
      <c r="E370" s="140"/>
      <c r="F370" s="140"/>
      <c r="G370" s="169"/>
      <c r="H370" s="124" t="str">
        <f>IF(B367="","",VLOOKUP(B367,名簿掲載情報!A:M,7))</f>
        <v>福山市鞆町後地572番地の1</v>
      </c>
      <c r="I370" s="124"/>
      <c r="J370" s="124"/>
      <c r="K370" s="124"/>
      <c r="L370" s="124"/>
      <c r="M370" s="124"/>
      <c r="N370" s="124"/>
      <c r="O370" s="124"/>
      <c r="P370" s="124"/>
      <c r="Q370" s="124"/>
      <c r="R370" s="124"/>
      <c r="S370" s="124"/>
      <c r="T370" s="124"/>
      <c r="U370" s="137" t="s">
        <v>66</v>
      </c>
      <c r="V370" s="137"/>
      <c r="W370" s="137"/>
      <c r="X370" s="137"/>
      <c r="Y370" s="137"/>
      <c r="Z370" s="134" t="str">
        <f>IF(B367="","",VLOOKUP(B367,名簿掲載情報!A:M,13))</f>
        <v>-</v>
      </c>
      <c r="AA370" s="135"/>
      <c r="AB370" s="135"/>
      <c r="AC370" s="135"/>
      <c r="AD370" s="135"/>
      <c r="AE370" s="135"/>
      <c r="AF370" s="135"/>
      <c r="AG370" s="135"/>
      <c r="AH370" s="135"/>
      <c r="AI370" s="135"/>
      <c r="AJ370" s="135"/>
      <c r="AK370" s="135"/>
      <c r="AL370" s="136"/>
    </row>
    <row r="371" spans="2:38" ht="30" customHeight="1" x14ac:dyDescent="0.2">
      <c r="B371" s="147"/>
      <c r="C371" s="168" t="s">
        <v>67</v>
      </c>
      <c r="D371" s="170"/>
      <c r="E371" s="170"/>
      <c r="F371" s="170"/>
      <c r="G371" s="171"/>
      <c r="H371" s="172" t="s">
        <v>464</v>
      </c>
      <c r="I371" s="147"/>
      <c r="J371" s="147"/>
      <c r="K371" s="134" t="str">
        <f>IF(B367="","",CONCATENATE(VLOOKUP(B367,名簿掲載情報!A:M,8),"
",VLOOKUP(B367,名簿掲載情報!A:M,9)))</f>
        <v>（084）982-1494
（084）982-1495</v>
      </c>
      <c r="L371" s="135"/>
      <c r="M371" s="135"/>
      <c r="N371" s="135"/>
      <c r="O371" s="135"/>
      <c r="P371" s="135"/>
      <c r="Q371" s="135"/>
      <c r="R371" s="135"/>
      <c r="S371" s="135"/>
      <c r="T371" s="136"/>
      <c r="U371" s="168" t="s">
        <v>138</v>
      </c>
      <c r="V371" s="140"/>
      <c r="W371" s="140"/>
      <c r="X371" s="175" t="str">
        <f>IF(B367="","",VLOOKUP(B367,名簿掲載情報!A:M,10))</f>
        <v>mizumoto123@m7.dion.ne.jp</v>
      </c>
      <c r="Y371" s="176"/>
      <c r="Z371" s="176"/>
      <c r="AA371" s="176"/>
      <c r="AB371" s="176"/>
      <c r="AC371" s="176"/>
      <c r="AD371" s="176"/>
      <c r="AE371" s="176"/>
      <c r="AF371" s="176"/>
      <c r="AG371" s="176"/>
      <c r="AH371" s="176"/>
      <c r="AI371" s="176"/>
      <c r="AJ371" s="176"/>
      <c r="AK371" s="176"/>
      <c r="AL371" s="177"/>
    </row>
    <row r="372" spans="2:38" ht="30" customHeight="1" x14ac:dyDescent="0.2">
      <c r="B372" s="147">
        <f>B367+1</f>
        <v>75</v>
      </c>
      <c r="C372" s="168" t="s">
        <v>519</v>
      </c>
      <c r="D372" s="140"/>
      <c r="E372" s="140"/>
      <c r="F372" s="140"/>
      <c r="G372" s="169"/>
      <c r="H372" s="13" t="s">
        <v>136</v>
      </c>
      <c r="I372" s="140" t="str">
        <f>IF(B372="","",VLOOKUP(B372,名簿掲載情報!A:M,4))</f>
        <v>24－185</v>
      </c>
      <c r="J372" s="140"/>
      <c r="K372" s="140"/>
      <c r="L372" s="140"/>
      <c r="M372" s="13" t="s">
        <v>137</v>
      </c>
      <c r="N372" s="13"/>
      <c r="O372" s="13"/>
      <c r="P372" s="13"/>
      <c r="Q372" s="14"/>
      <c r="R372" s="13"/>
      <c r="S372" s="13"/>
      <c r="T372" s="15"/>
      <c r="U372" s="16"/>
      <c r="V372" s="16"/>
      <c r="X372" s="16"/>
      <c r="Y372" s="16"/>
      <c r="Z372" s="16"/>
      <c r="AA372" s="16"/>
      <c r="AB372" s="16"/>
      <c r="AC372" s="16"/>
      <c r="AD372" s="16"/>
      <c r="AE372" s="16"/>
      <c r="AF372" s="16"/>
      <c r="AG372" s="16"/>
      <c r="AH372" s="16"/>
      <c r="AI372" s="16"/>
      <c r="AJ372" s="16"/>
      <c r="AK372" s="16"/>
      <c r="AL372" s="16"/>
    </row>
    <row r="373" spans="2:38" ht="30" customHeight="1" x14ac:dyDescent="0.2">
      <c r="B373" s="147"/>
      <c r="C373" s="168" t="s">
        <v>61</v>
      </c>
      <c r="D373" s="140"/>
      <c r="E373" s="140"/>
      <c r="F373" s="140"/>
      <c r="G373" s="169"/>
      <c r="H373" s="124" t="str">
        <f>IF(B372="","",VLOOKUP(B372,名簿掲載情報!A:M,5))</f>
        <v>水本　幸治</v>
      </c>
      <c r="I373" s="124"/>
      <c r="J373" s="124"/>
      <c r="K373" s="124"/>
      <c r="L373" s="124"/>
      <c r="M373" s="124"/>
      <c r="N373" s="124"/>
      <c r="O373" s="124"/>
      <c r="P373" s="124"/>
      <c r="Q373" s="124"/>
      <c r="R373" s="124"/>
      <c r="S373" s="124"/>
      <c r="T373" s="124"/>
      <c r="U373" s="147" t="s">
        <v>62</v>
      </c>
      <c r="V373" s="147"/>
      <c r="W373" s="147"/>
      <c r="X373" s="147"/>
      <c r="Y373" s="147"/>
      <c r="Z373" s="124" t="str">
        <f>IF(B372="","",VLOOKUP(B372,名簿掲載情報!A:M,11))</f>
        <v>2級建築士</v>
      </c>
      <c r="AA373" s="124"/>
      <c r="AB373" s="124"/>
      <c r="AC373" s="124"/>
      <c r="AD373" s="124"/>
      <c r="AE373" s="124"/>
      <c r="AF373" s="124"/>
      <c r="AG373" s="124"/>
      <c r="AH373" s="124"/>
      <c r="AI373" s="124"/>
      <c r="AJ373" s="124"/>
      <c r="AK373" s="124"/>
      <c r="AL373" s="124"/>
    </row>
    <row r="374" spans="2:38" ht="30" customHeight="1" x14ac:dyDescent="0.2">
      <c r="B374" s="147"/>
      <c r="C374" s="168" t="s">
        <v>63</v>
      </c>
      <c r="D374" s="173"/>
      <c r="E374" s="173"/>
      <c r="F374" s="173"/>
      <c r="G374" s="174"/>
      <c r="H374" s="134" t="str">
        <f>IF(B372="","",VLOOKUP(B372,名簿掲載情報!A:M,6))</f>
        <v>水本兄弟建設有限会社二級建築士事務所</v>
      </c>
      <c r="I374" s="135"/>
      <c r="J374" s="135"/>
      <c r="K374" s="135"/>
      <c r="L374" s="135"/>
      <c r="M374" s="135"/>
      <c r="N374" s="135"/>
      <c r="O374" s="135"/>
      <c r="P374" s="135"/>
      <c r="Q374" s="135"/>
      <c r="R374" s="135"/>
      <c r="S374" s="135"/>
      <c r="T374" s="136"/>
      <c r="U374" s="147" t="s">
        <v>64</v>
      </c>
      <c r="V374" s="147"/>
      <c r="W374" s="147"/>
      <c r="X374" s="147"/>
      <c r="Y374" s="147"/>
      <c r="Z374" s="175" t="str">
        <f>IF(B372="","",VLOOKUP(B372,名簿掲載情報!A:M,12))</f>
        <v>広島県知事登録
第　17612　号</v>
      </c>
      <c r="AA374" s="176"/>
      <c r="AB374" s="176"/>
      <c r="AC374" s="176"/>
      <c r="AD374" s="176"/>
      <c r="AE374" s="176"/>
      <c r="AF374" s="176"/>
      <c r="AG374" s="176"/>
      <c r="AH374" s="176"/>
      <c r="AI374" s="176"/>
      <c r="AJ374" s="176"/>
      <c r="AK374" s="176"/>
      <c r="AL374" s="177"/>
    </row>
    <row r="375" spans="2:38" ht="30" customHeight="1" x14ac:dyDescent="0.2">
      <c r="B375" s="147"/>
      <c r="C375" s="168" t="s">
        <v>65</v>
      </c>
      <c r="D375" s="140"/>
      <c r="E375" s="140"/>
      <c r="F375" s="140"/>
      <c r="G375" s="169"/>
      <c r="H375" s="124" t="str">
        <f>IF(B372="","",VLOOKUP(B372,名簿掲載情報!A:M,7))</f>
        <v>福山市鞆町後地572番地の1</v>
      </c>
      <c r="I375" s="124"/>
      <c r="J375" s="124"/>
      <c r="K375" s="124"/>
      <c r="L375" s="124"/>
      <c r="M375" s="124"/>
      <c r="N375" s="124"/>
      <c r="O375" s="124"/>
      <c r="P375" s="124"/>
      <c r="Q375" s="124"/>
      <c r="R375" s="124"/>
      <c r="S375" s="124"/>
      <c r="T375" s="124"/>
      <c r="U375" s="137" t="s">
        <v>66</v>
      </c>
      <c r="V375" s="137"/>
      <c r="W375" s="137"/>
      <c r="X375" s="137"/>
      <c r="Y375" s="137"/>
      <c r="Z375" s="134" t="str">
        <f>IF(B372="","",VLOOKUP(B372,名簿掲載情報!A:M,13))</f>
        <v>-</v>
      </c>
      <c r="AA375" s="135"/>
      <c r="AB375" s="135"/>
      <c r="AC375" s="135"/>
      <c r="AD375" s="135"/>
      <c r="AE375" s="135"/>
      <c r="AF375" s="135"/>
      <c r="AG375" s="135"/>
      <c r="AH375" s="135"/>
      <c r="AI375" s="135"/>
      <c r="AJ375" s="135"/>
      <c r="AK375" s="135"/>
      <c r="AL375" s="136"/>
    </row>
    <row r="376" spans="2:38" ht="30" customHeight="1" x14ac:dyDescent="0.2">
      <c r="B376" s="147"/>
      <c r="C376" s="168" t="s">
        <v>67</v>
      </c>
      <c r="D376" s="170"/>
      <c r="E376" s="170"/>
      <c r="F376" s="170"/>
      <c r="G376" s="171"/>
      <c r="H376" s="172" t="s">
        <v>464</v>
      </c>
      <c r="I376" s="147"/>
      <c r="J376" s="147"/>
      <c r="K376" s="134" t="str">
        <f>IF(B372="","",CONCATENATE(VLOOKUP(B372,名簿掲載情報!A:M,8),"
",VLOOKUP(B372,名簿掲載情報!A:M,9)))</f>
        <v>（084）982-1494
（084）982-1495</v>
      </c>
      <c r="L376" s="135"/>
      <c r="M376" s="135"/>
      <c r="N376" s="135"/>
      <c r="O376" s="135"/>
      <c r="P376" s="135"/>
      <c r="Q376" s="135"/>
      <c r="R376" s="135"/>
      <c r="S376" s="135"/>
      <c r="T376" s="136"/>
      <c r="U376" s="168" t="s">
        <v>138</v>
      </c>
      <c r="V376" s="140"/>
      <c r="W376" s="140"/>
      <c r="X376" s="175" t="str">
        <f>IF(B372="","",VLOOKUP(B372,名簿掲載情報!A:M,10))</f>
        <v>mizumoto123@m7.dion.ne.jp</v>
      </c>
      <c r="Y376" s="176"/>
      <c r="Z376" s="176"/>
      <c r="AA376" s="176"/>
      <c r="AB376" s="176"/>
      <c r="AC376" s="176"/>
      <c r="AD376" s="176"/>
      <c r="AE376" s="176"/>
      <c r="AF376" s="176"/>
      <c r="AG376" s="176"/>
      <c r="AH376" s="176"/>
      <c r="AI376" s="176"/>
      <c r="AJ376" s="176"/>
      <c r="AK376" s="176"/>
      <c r="AL376" s="177"/>
    </row>
    <row r="377" spans="2:38" ht="30" customHeight="1" x14ac:dyDescent="0.2">
      <c r="B377" s="147">
        <f>B372+1</f>
        <v>76</v>
      </c>
      <c r="C377" s="168" t="s">
        <v>519</v>
      </c>
      <c r="D377" s="140"/>
      <c r="E377" s="140"/>
      <c r="F377" s="140"/>
      <c r="G377" s="169"/>
      <c r="H377" s="13" t="s">
        <v>136</v>
      </c>
      <c r="I377" s="140" t="str">
        <f>IF(B377="","",VLOOKUP(B377,名簿掲載情報!A:M,4))</f>
        <v>24－185</v>
      </c>
      <c r="J377" s="140"/>
      <c r="K377" s="140"/>
      <c r="L377" s="140"/>
      <c r="M377" s="13" t="s">
        <v>137</v>
      </c>
      <c r="N377" s="13"/>
      <c r="O377" s="13"/>
      <c r="P377" s="13"/>
      <c r="Q377" s="14"/>
      <c r="R377" s="13"/>
      <c r="S377" s="13"/>
      <c r="T377" s="15"/>
      <c r="U377" s="16"/>
      <c r="V377" s="16"/>
      <c r="X377" s="16"/>
      <c r="Y377" s="16"/>
      <c r="Z377" s="16"/>
      <c r="AA377" s="16"/>
      <c r="AB377" s="16"/>
      <c r="AC377" s="16"/>
      <c r="AD377" s="16"/>
      <c r="AE377" s="16"/>
      <c r="AF377" s="16"/>
      <c r="AG377" s="16"/>
      <c r="AH377" s="16"/>
      <c r="AI377" s="16"/>
      <c r="AJ377" s="16"/>
      <c r="AK377" s="16"/>
      <c r="AL377" s="16"/>
    </row>
    <row r="378" spans="2:38" ht="30" customHeight="1" x14ac:dyDescent="0.2">
      <c r="B378" s="147"/>
      <c r="C378" s="168" t="s">
        <v>61</v>
      </c>
      <c r="D378" s="140"/>
      <c r="E378" s="140"/>
      <c r="F378" s="140"/>
      <c r="G378" s="169"/>
      <c r="H378" s="124" t="str">
        <f>IF(B377="","",VLOOKUP(B377,名簿掲載情報!A:M,5))</f>
        <v>水本　幸治</v>
      </c>
      <c r="I378" s="124"/>
      <c r="J378" s="124"/>
      <c r="K378" s="124"/>
      <c r="L378" s="124"/>
      <c r="M378" s="124"/>
      <c r="N378" s="124"/>
      <c r="O378" s="124"/>
      <c r="P378" s="124"/>
      <c r="Q378" s="124"/>
      <c r="R378" s="124"/>
      <c r="S378" s="124"/>
      <c r="T378" s="124"/>
      <c r="U378" s="147" t="s">
        <v>62</v>
      </c>
      <c r="V378" s="147"/>
      <c r="W378" s="147"/>
      <c r="X378" s="147"/>
      <c r="Y378" s="147"/>
      <c r="Z378" s="124" t="str">
        <f>IF(B377="","",VLOOKUP(B377,名簿掲載情報!A:M,11))</f>
        <v>2級建築士</v>
      </c>
      <c r="AA378" s="124"/>
      <c r="AB378" s="124"/>
      <c r="AC378" s="124"/>
      <c r="AD378" s="124"/>
      <c r="AE378" s="124"/>
      <c r="AF378" s="124"/>
      <c r="AG378" s="124"/>
      <c r="AH378" s="124"/>
      <c r="AI378" s="124"/>
      <c r="AJ378" s="124"/>
      <c r="AK378" s="124"/>
      <c r="AL378" s="124"/>
    </row>
    <row r="379" spans="2:38" ht="30" customHeight="1" x14ac:dyDescent="0.2">
      <c r="B379" s="147"/>
      <c r="C379" s="168" t="s">
        <v>63</v>
      </c>
      <c r="D379" s="173"/>
      <c r="E379" s="173"/>
      <c r="F379" s="173"/>
      <c r="G379" s="174"/>
      <c r="H379" s="134" t="str">
        <f>IF(B377="","",VLOOKUP(B377,名簿掲載情報!A:M,6))</f>
        <v>水本兄弟建設有限会社二級建築士事務所</v>
      </c>
      <c r="I379" s="135"/>
      <c r="J379" s="135"/>
      <c r="K379" s="135"/>
      <c r="L379" s="135"/>
      <c r="M379" s="135"/>
      <c r="N379" s="135"/>
      <c r="O379" s="135"/>
      <c r="P379" s="135"/>
      <c r="Q379" s="135"/>
      <c r="R379" s="135"/>
      <c r="S379" s="135"/>
      <c r="T379" s="136"/>
      <c r="U379" s="147" t="s">
        <v>64</v>
      </c>
      <c r="V379" s="147"/>
      <c r="W379" s="147"/>
      <c r="X379" s="147"/>
      <c r="Y379" s="147"/>
      <c r="Z379" s="175" t="str">
        <f>IF(B377="","",VLOOKUP(B377,名簿掲載情報!A:M,12))</f>
        <v>広島県知事登録
第　17612　号</v>
      </c>
      <c r="AA379" s="176"/>
      <c r="AB379" s="176"/>
      <c r="AC379" s="176"/>
      <c r="AD379" s="176"/>
      <c r="AE379" s="176"/>
      <c r="AF379" s="176"/>
      <c r="AG379" s="176"/>
      <c r="AH379" s="176"/>
      <c r="AI379" s="176"/>
      <c r="AJ379" s="176"/>
      <c r="AK379" s="176"/>
      <c r="AL379" s="177"/>
    </row>
    <row r="380" spans="2:38" ht="30" customHeight="1" x14ac:dyDescent="0.2">
      <c r="B380" s="147"/>
      <c r="C380" s="168" t="s">
        <v>65</v>
      </c>
      <c r="D380" s="140"/>
      <c r="E380" s="140"/>
      <c r="F380" s="140"/>
      <c r="G380" s="169"/>
      <c r="H380" s="124" t="str">
        <f>IF(B377="","",VLOOKUP(B377,名簿掲載情報!A:M,7))</f>
        <v>福山市鞆町後地572番地の1</v>
      </c>
      <c r="I380" s="124"/>
      <c r="J380" s="124"/>
      <c r="K380" s="124"/>
      <c r="L380" s="124"/>
      <c r="M380" s="124"/>
      <c r="N380" s="124"/>
      <c r="O380" s="124"/>
      <c r="P380" s="124"/>
      <c r="Q380" s="124"/>
      <c r="R380" s="124"/>
      <c r="S380" s="124"/>
      <c r="T380" s="124"/>
      <c r="U380" s="137" t="s">
        <v>66</v>
      </c>
      <c r="V380" s="137"/>
      <c r="W380" s="137"/>
      <c r="X380" s="137"/>
      <c r="Y380" s="137"/>
      <c r="Z380" s="134" t="str">
        <f>IF(B377="","",VLOOKUP(B377,名簿掲載情報!A:M,13))</f>
        <v>-</v>
      </c>
      <c r="AA380" s="135"/>
      <c r="AB380" s="135"/>
      <c r="AC380" s="135"/>
      <c r="AD380" s="135"/>
      <c r="AE380" s="135"/>
      <c r="AF380" s="135"/>
      <c r="AG380" s="135"/>
      <c r="AH380" s="135"/>
      <c r="AI380" s="135"/>
      <c r="AJ380" s="135"/>
      <c r="AK380" s="135"/>
      <c r="AL380" s="136"/>
    </row>
    <row r="381" spans="2:38" ht="30" customHeight="1" x14ac:dyDescent="0.2">
      <c r="B381" s="147"/>
      <c r="C381" s="168" t="s">
        <v>67</v>
      </c>
      <c r="D381" s="170"/>
      <c r="E381" s="170"/>
      <c r="F381" s="170"/>
      <c r="G381" s="171"/>
      <c r="H381" s="172" t="s">
        <v>464</v>
      </c>
      <c r="I381" s="147"/>
      <c r="J381" s="147"/>
      <c r="K381" s="134" t="str">
        <f>IF(B377="","",CONCATENATE(VLOOKUP(B377,名簿掲載情報!A:M,8),"
",VLOOKUP(B377,名簿掲載情報!A:M,9)))</f>
        <v>（084）982-1494
（084）982-1495</v>
      </c>
      <c r="L381" s="135"/>
      <c r="M381" s="135"/>
      <c r="N381" s="135"/>
      <c r="O381" s="135"/>
      <c r="P381" s="135"/>
      <c r="Q381" s="135"/>
      <c r="R381" s="135"/>
      <c r="S381" s="135"/>
      <c r="T381" s="136"/>
      <c r="U381" s="168" t="s">
        <v>138</v>
      </c>
      <c r="V381" s="140"/>
      <c r="W381" s="140"/>
      <c r="X381" s="175" t="str">
        <f>IF(B377="","",VLOOKUP(B377,名簿掲載情報!A:M,10))</f>
        <v>mizumoto123@m7.dion.ne.jp</v>
      </c>
      <c r="Y381" s="176"/>
      <c r="Z381" s="176"/>
      <c r="AA381" s="176"/>
      <c r="AB381" s="176"/>
      <c r="AC381" s="176"/>
      <c r="AD381" s="176"/>
      <c r="AE381" s="176"/>
      <c r="AF381" s="176"/>
      <c r="AG381" s="176"/>
      <c r="AH381" s="176"/>
      <c r="AI381" s="176"/>
      <c r="AJ381" s="176"/>
      <c r="AK381" s="176"/>
      <c r="AL381" s="177"/>
    </row>
    <row r="382" spans="2:38" ht="30" customHeight="1" x14ac:dyDescent="0.2">
      <c r="B382" s="147">
        <f>B377+1</f>
        <v>77</v>
      </c>
      <c r="C382" s="168" t="s">
        <v>519</v>
      </c>
      <c r="D382" s="140"/>
      <c r="E382" s="140"/>
      <c r="F382" s="140"/>
      <c r="G382" s="169"/>
      <c r="H382" s="13" t="s">
        <v>136</v>
      </c>
      <c r="I382" s="140" t="str">
        <f>IF(B382="","",VLOOKUP(B382,名簿掲載情報!A:M,4))</f>
        <v>24－185</v>
      </c>
      <c r="J382" s="140"/>
      <c r="K382" s="140"/>
      <c r="L382" s="140"/>
      <c r="M382" s="13" t="s">
        <v>137</v>
      </c>
      <c r="N382" s="13"/>
      <c r="O382" s="13"/>
      <c r="P382" s="13"/>
      <c r="Q382" s="14"/>
      <c r="R382" s="13"/>
      <c r="S382" s="13"/>
      <c r="T382" s="15"/>
      <c r="U382" s="16"/>
      <c r="V382" s="16"/>
      <c r="X382" s="16"/>
      <c r="Y382" s="16"/>
      <c r="Z382" s="16"/>
      <c r="AA382" s="16"/>
      <c r="AB382" s="16"/>
      <c r="AC382" s="16"/>
      <c r="AD382" s="16"/>
      <c r="AE382" s="16"/>
      <c r="AF382" s="16"/>
      <c r="AG382" s="16"/>
      <c r="AH382" s="16"/>
      <c r="AI382" s="16"/>
      <c r="AJ382" s="16"/>
      <c r="AK382" s="16"/>
      <c r="AL382" s="16"/>
    </row>
    <row r="383" spans="2:38" ht="30" customHeight="1" x14ac:dyDescent="0.2">
      <c r="B383" s="147"/>
      <c r="C383" s="168" t="s">
        <v>61</v>
      </c>
      <c r="D383" s="140"/>
      <c r="E383" s="140"/>
      <c r="F383" s="140"/>
      <c r="G383" s="169"/>
      <c r="H383" s="124" t="str">
        <f>IF(B382="","",VLOOKUP(B382,名簿掲載情報!A:M,5))</f>
        <v>水本　幸治</v>
      </c>
      <c r="I383" s="124"/>
      <c r="J383" s="124"/>
      <c r="K383" s="124"/>
      <c r="L383" s="124"/>
      <c r="M383" s="124"/>
      <c r="N383" s="124"/>
      <c r="O383" s="124"/>
      <c r="P383" s="124"/>
      <c r="Q383" s="124"/>
      <c r="R383" s="124"/>
      <c r="S383" s="124"/>
      <c r="T383" s="124"/>
      <c r="U383" s="147" t="s">
        <v>62</v>
      </c>
      <c r="V383" s="147"/>
      <c r="W383" s="147"/>
      <c r="X383" s="147"/>
      <c r="Y383" s="147"/>
      <c r="Z383" s="124" t="str">
        <f>IF(B382="","",VLOOKUP(B382,名簿掲載情報!A:M,11))</f>
        <v>2級建築士</v>
      </c>
      <c r="AA383" s="124"/>
      <c r="AB383" s="124"/>
      <c r="AC383" s="124"/>
      <c r="AD383" s="124"/>
      <c r="AE383" s="124"/>
      <c r="AF383" s="124"/>
      <c r="AG383" s="124"/>
      <c r="AH383" s="124"/>
      <c r="AI383" s="124"/>
      <c r="AJ383" s="124"/>
      <c r="AK383" s="124"/>
      <c r="AL383" s="124"/>
    </row>
    <row r="384" spans="2:38" ht="30" customHeight="1" x14ac:dyDescent="0.2">
      <c r="B384" s="147"/>
      <c r="C384" s="168" t="s">
        <v>63</v>
      </c>
      <c r="D384" s="173"/>
      <c r="E384" s="173"/>
      <c r="F384" s="173"/>
      <c r="G384" s="174"/>
      <c r="H384" s="134" t="str">
        <f>IF(B382="","",VLOOKUP(B382,名簿掲載情報!A:M,6))</f>
        <v>水本兄弟建設有限会社二級建築士事務所</v>
      </c>
      <c r="I384" s="135"/>
      <c r="J384" s="135"/>
      <c r="K384" s="135"/>
      <c r="L384" s="135"/>
      <c r="M384" s="135"/>
      <c r="N384" s="135"/>
      <c r="O384" s="135"/>
      <c r="P384" s="135"/>
      <c r="Q384" s="135"/>
      <c r="R384" s="135"/>
      <c r="S384" s="135"/>
      <c r="T384" s="136"/>
      <c r="U384" s="147" t="s">
        <v>64</v>
      </c>
      <c r="V384" s="147"/>
      <c r="W384" s="147"/>
      <c r="X384" s="147"/>
      <c r="Y384" s="147"/>
      <c r="Z384" s="175" t="str">
        <f>IF(B382="","",VLOOKUP(B382,名簿掲載情報!A:M,12))</f>
        <v>広島県知事登録
第　17612　号</v>
      </c>
      <c r="AA384" s="176"/>
      <c r="AB384" s="176"/>
      <c r="AC384" s="176"/>
      <c r="AD384" s="176"/>
      <c r="AE384" s="176"/>
      <c r="AF384" s="176"/>
      <c r="AG384" s="176"/>
      <c r="AH384" s="176"/>
      <c r="AI384" s="176"/>
      <c r="AJ384" s="176"/>
      <c r="AK384" s="176"/>
      <c r="AL384" s="177"/>
    </row>
    <row r="385" spans="2:38" ht="30" customHeight="1" x14ac:dyDescent="0.2">
      <c r="B385" s="147"/>
      <c r="C385" s="168" t="s">
        <v>65</v>
      </c>
      <c r="D385" s="140"/>
      <c r="E385" s="140"/>
      <c r="F385" s="140"/>
      <c r="G385" s="169"/>
      <c r="H385" s="124" t="str">
        <f>IF(B382="","",VLOOKUP(B382,名簿掲載情報!A:M,7))</f>
        <v>福山市鞆町後地572番地の1</v>
      </c>
      <c r="I385" s="124"/>
      <c r="J385" s="124"/>
      <c r="K385" s="124"/>
      <c r="L385" s="124"/>
      <c r="M385" s="124"/>
      <c r="N385" s="124"/>
      <c r="O385" s="124"/>
      <c r="P385" s="124"/>
      <c r="Q385" s="124"/>
      <c r="R385" s="124"/>
      <c r="S385" s="124"/>
      <c r="T385" s="124"/>
      <c r="U385" s="137" t="s">
        <v>66</v>
      </c>
      <c r="V385" s="137"/>
      <c r="W385" s="137"/>
      <c r="X385" s="137"/>
      <c r="Y385" s="137"/>
      <c r="Z385" s="134" t="str">
        <f>IF(B382="","",VLOOKUP(B382,名簿掲載情報!A:M,13))</f>
        <v>-</v>
      </c>
      <c r="AA385" s="135"/>
      <c r="AB385" s="135"/>
      <c r="AC385" s="135"/>
      <c r="AD385" s="135"/>
      <c r="AE385" s="135"/>
      <c r="AF385" s="135"/>
      <c r="AG385" s="135"/>
      <c r="AH385" s="135"/>
      <c r="AI385" s="135"/>
      <c r="AJ385" s="135"/>
      <c r="AK385" s="135"/>
      <c r="AL385" s="136"/>
    </row>
    <row r="386" spans="2:38" ht="30" customHeight="1" x14ac:dyDescent="0.2">
      <c r="B386" s="147"/>
      <c r="C386" s="168" t="s">
        <v>67</v>
      </c>
      <c r="D386" s="170"/>
      <c r="E386" s="170"/>
      <c r="F386" s="170"/>
      <c r="G386" s="171"/>
      <c r="H386" s="172" t="s">
        <v>464</v>
      </c>
      <c r="I386" s="147"/>
      <c r="J386" s="147"/>
      <c r="K386" s="134" t="str">
        <f>IF(B382="","",CONCATENATE(VLOOKUP(B382,名簿掲載情報!A:M,8),"
",VLOOKUP(B382,名簿掲載情報!A:M,9)))</f>
        <v>（084）982-1494
（084）982-1495</v>
      </c>
      <c r="L386" s="135"/>
      <c r="M386" s="135"/>
      <c r="N386" s="135"/>
      <c r="O386" s="135"/>
      <c r="P386" s="135"/>
      <c r="Q386" s="135"/>
      <c r="R386" s="135"/>
      <c r="S386" s="135"/>
      <c r="T386" s="136"/>
      <c r="U386" s="168" t="s">
        <v>138</v>
      </c>
      <c r="V386" s="140"/>
      <c r="W386" s="140"/>
      <c r="X386" s="175" t="str">
        <f>IF(B382="","",VLOOKUP(B382,名簿掲載情報!A:M,10))</f>
        <v>mizumoto123@m7.dion.ne.jp</v>
      </c>
      <c r="Y386" s="176"/>
      <c r="Z386" s="176"/>
      <c r="AA386" s="176"/>
      <c r="AB386" s="176"/>
      <c r="AC386" s="176"/>
      <c r="AD386" s="176"/>
      <c r="AE386" s="176"/>
      <c r="AF386" s="176"/>
      <c r="AG386" s="176"/>
      <c r="AH386" s="176"/>
      <c r="AI386" s="176"/>
      <c r="AJ386" s="176"/>
      <c r="AK386" s="176"/>
      <c r="AL386" s="177"/>
    </row>
    <row r="387" spans="2:38" ht="30" customHeight="1" x14ac:dyDescent="0.2">
      <c r="B387" s="147">
        <f>B382+1</f>
        <v>78</v>
      </c>
      <c r="C387" s="168" t="s">
        <v>519</v>
      </c>
      <c r="D387" s="140"/>
      <c r="E387" s="140"/>
      <c r="F387" s="140"/>
      <c r="G387" s="169"/>
      <c r="H387" s="13" t="s">
        <v>136</v>
      </c>
      <c r="I387" s="140" t="str">
        <f>IF(B387="","",VLOOKUP(B387,名簿掲載情報!A:M,4))</f>
        <v>24－185</v>
      </c>
      <c r="J387" s="140"/>
      <c r="K387" s="140"/>
      <c r="L387" s="140"/>
      <c r="M387" s="13" t="s">
        <v>137</v>
      </c>
      <c r="N387" s="13"/>
      <c r="O387" s="13"/>
      <c r="P387" s="13"/>
      <c r="Q387" s="14"/>
      <c r="R387" s="13"/>
      <c r="S387" s="13"/>
      <c r="T387" s="15"/>
      <c r="U387" s="16"/>
      <c r="V387" s="16"/>
      <c r="X387" s="16"/>
      <c r="Y387" s="16"/>
      <c r="Z387" s="16"/>
      <c r="AA387" s="16"/>
      <c r="AB387" s="16"/>
      <c r="AC387" s="16"/>
      <c r="AD387" s="16"/>
      <c r="AE387" s="16"/>
      <c r="AF387" s="16"/>
      <c r="AG387" s="16"/>
      <c r="AH387" s="16"/>
      <c r="AI387" s="16"/>
      <c r="AJ387" s="16"/>
      <c r="AK387" s="16"/>
      <c r="AL387" s="16"/>
    </row>
    <row r="388" spans="2:38" ht="30" customHeight="1" x14ac:dyDescent="0.2">
      <c r="B388" s="147"/>
      <c r="C388" s="168" t="s">
        <v>61</v>
      </c>
      <c r="D388" s="140"/>
      <c r="E388" s="140"/>
      <c r="F388" s="140"/>
      <c r="G388" s="169"/>
      <c r="H388" s="124" t="str">
        <f>IF(B387="","",VLOOKUP(B387,名簿掲載情報!A:M,5))</f>
        <v>水本　幸治</v>
      </c>
      <c r="I388" s="124"/>
      <c r="J388" s="124"/>
      <c r="K388" s="124"/>
      <c r="L388" s="124"/>
      <c r="M388" s="124"/>
      <c r="N388" s="124"/>
      <c r="O388" s="124"/>
      <c r="P388" s="124"/>
      <c r="Q388" s="124"/>
      <c r="R388" s="124"/>
      <c r="S388" s="124"/>
      <c r="T388" s="124"/>
      <c r="U388" s="147" t="s">
        <v>62</v>
      </c>
      <c r="V388" s="147"/>
      <c r="W388" s="147"/>
      <c r="X388" s="147"/>
      <c r="Y388" s="147"/>
      <c r="Z388" s="124" t="str">
        <f>IF(B387="","",VLOOKUP(B387,名簿掲載情報!A:M,11))</f>
        <v>2級建築士</v>
      </c>
      <c r="AA388" s="124"/>
      <c r="AB388" s="124"/>
      <c r="AC388" s="124"/>
      <c r="AD388" s="124"/>
      <c r="AE388" s="124"/>
      <c r="AF388" s="124"/>
      <c r="AG388" s="124"/>
      <c r="AH388" s="124"/>
      <c r="AI388" s="124"/>
      <c r="AJ388" s="124"/>
      <c r="AK388" s="124"/>
      <c r="AL388" s="124"/>
    </row>
    <row r="389" spans="2:38" ht="30" customHeight="1" x14ac:dyDescent="0.2">
      <c r="B389" s="147"/>
      <c r="C389" s="168" t="s">
        <v>63</v>
      </c>
      <c r="D389" s="173"/>
      <c r="E389" s="173"/>
      <c r="F389" s="173"/>
      <c r="G389" s="174"/>
      <c r="H389" s="134" t="str">
        <f>IF(B387="","",VLOOKUP(B387,名簿掲載情報!A:M,6))</f>
        <v>水本兄弟建設有限会社二級建築士事務所</v>
      </c>
      <c r="I389" s="135"/>
      <c r="J389" s="135"/>
      <c r="K389" s="135"/>
      <c r="L389" s="135"/>
      <c r="M389" s="135"/>
      <c r="N389" s="135"/>
      <c r="O389" s="135"/>
      <c r="P389" s="135"/>
      <c r="Q389" s="135"/>
      <c r="R389" s="135"/>
      <c r="S389" s="135"/>
      <c r="T389" s="136"/>
      <c r="U389" s="147" t="s">
        <v>64</v>
      </c>
      <c r="V389" s="147"/>
      <c r="W389" s="147"/>
      <c r="X389" s="147"/>
      <c r="Y389" s="147"/>
      <c r="Z389" s="175" t="str">
        <f>IF(B387="","",VLOOKUP(B387,名簿掲載情報!A:M,12))</f>
        <v>広島県知事登録
第　17612　号</v>
      </c>
      <c r="AA389" s="176"/>
      <c r="AB389" s="176"/>
      <c r="AC389" s="176"/>
      <c r="AD389" s="176"/>
      <c r="AE389" s="176"/>
      <c r="AF389" s="176"/>
      <c r="AG389" s="176"/>
      <c r="AH389" s="176"/>
      <c r="AI389" s="176"/>
      <c r="AJ389" s="176"/>
      <c r="AK389" s="176"/>
      <c r="AL389" s="177"/>
    </row>
    <row r="390" spans="2:38" ht="30" customHeight="1" x14ac:dyDescent="0.2">
      <c r="B390" s="147"/>
      <c r="C390" s="168" t="s">
        <v>65</v>
      </c>
      <c r="D390" s="140"/>
      <c r="E390" s="140"/>
      <c r="F390" s="140"/>
      <c r="G390" s="169"/>
      <c r="H390" s="124" t="str">
        <f>IF(B387="","",VLOOKUP(B387,名簿掲載情報!A:M,7))</f>
        <v>福山市鞆町後地572番地の1</v>
      </c>
      <c r="I390" s="124"/>
      <c r="J390" s="124"/>
      <c r="K390" s="124"/>
      <c r="L390" s="124"/>
      <c r="M390" s="124"/>
      <c r="N390" s="124"/>
      <c r="O390" s="124"/>
      <c r="P390" s="124"/>
      <c r="Q390" s="124"/>
      <c r="R390" s="124"/>
      <c r="S390" s="124"/>
      <c r="T390" s="124"/>
      <c r="U390" s="137" t="s">
        <v>66</v>
      </c>
      <c r="V390" s="137"/>
      <c r="W390" s="137"/>
      <c r="X390" s="137"/>
      <c r="Y390" s="137"/>
      <c r="Z390" s="134" t="str">
        <f>IF(B387="","",VLOOKUP(B387,名簿掲載情報!A:M,13))</f>
        <v>-</v>
      </c>
      <c r="AA390" s="135"/>
      <c r="AB390" s="135"/>
      <c r="AC390" s="135"/>
      <c r="AD390" s="135"/>
      <c r="AE390" s="135"/>
      <c r="AF390" s="135"/>
      <c r="AG390" s="135"/>
      <c r="AH390" s="135"/>
      <c r="AI390" s="135"/>
      <c r="AJ390" s="135"/>
      <c r="AK390" s="135"/>
      <c r="AL390" s="136"/>
    </row>
    <row r="391" spans="2:38" ht="30" customHeight="1" x14ac:dyDescent="0.2">
      <c r="B391" s="147"/>
      <c r="C391" s="168" t="s">
        <v>67</v>
      </c>
      <c r="D391" s="170"/>
      <c r="E391" s="170"/>
      <c r="F391" s="170"/>
      <c r="G391" s="171"/>
      <c r="H391" s="172" t="s">
        <v>464</v>
      </c>
      <c r="I391" s="147"/>
      <c r="J391" s="147"/>
      <c r="K391" s="134" t="str">
        <f>IF(B387="","",CONCATENATE(VLOOKUP(B387,名簿掲載情報!A:M,8),"
",VLOOKUP(B387,名簿掲載情報!A:M,9)))</f>
        <v>（084）982-1494
（084）982-1495</v>
      </c>
      <c r="L391" s="135"/>
      <c r="M391" s="135"/>
      <c r="N391" s="135"/>
      <c r="O391" s="135"/>
      <c r="P391" s="135"/>
      <c r="Q391" s="135"/>
      <c r="R391" s="135"/>
      <c r="S391" s="135"/>
      <c r="T391" s="136"/>
      <c r="U391" s="168" t="s">
        <v>138</v>
      </c>
      <c r="V391" s="140"/>
      <c r="W391" s="140"/>
      <c r="X391" s="175" t="str">
        <f>IF(B387="","",VLOOKUP(B387,名簿掲載情報!A:M,10))</f>
        <v>mizumoto123@m7.dion.ne.jp</v>
      </c>
      <c r="Y391" s="176"/>
      <c r="Z391" s="176"/>
      <c r="AA391" s="176"/>
      <c r="AB391" s="176"/>
      <c r="AC391" s="176"/>
      <c r="AD391" s="176"/>
      <c r="AE391" s="176"/>
      <c r="AF391" s="176"/>
      <c r="AG391" s="176"/>
      <c r="AH391" s="176"/>
      <c r="AI391" s="176"/>
      <c r="AJ391" s="176"/>
      <c r="AK391" s="176"/>
      <c r="AL391" s="177"/>
    </row>
    <row r="392" spans="2:38" ht="30" customHeight="1" x14ac:dyDescent="0.2">
      <c r="B392" s="147">
        <f>B387+1</f>
        <v>79</v>
      </c>
      <c r="C392" s="168" t="s">
        <v>519</v>
      </c>
      <c r="D392" s="140"/>
      <c r="E392" s="140"/>
      <c r="F392" s="140"/>
      <c r="G392" s="169"/>
      <c r="H392" s="13" t="s">
        <v>136</v>
      </c>
      <c r="I392" s="140" t="str">
        <f>IF(B392="","",VLOOKUP(B392,名簿掲載情報!A:M,4))</f>
        <v>24－185</v>
      </c>
      <c r="J392" s="140"/>
      <c r="K392" s="140"/>
      <c r="L392" s="140"/>
      <c r="M392" s="13" t="s">
        <v>137</v>
      </c>
      <c r="N392" s="13"/>
      <c r="O392" s="13"/>
      <c r="P392" s="13"/>
      <c r="Q392" s="14"/>
      <c r="R392" s="13"/>
      <c r="S392" s="13"/>
      <c r="T392" s="15"/>
      <c r="U392" s="16"/>
      <c r="V392" s="16"/>
      <c r="X392" s="16"/>
      <c r="Y392" s="16"/>
      <c r="Z392" s="16"/>
      <c r="AA392" s="16"/>
      <c r="AB392" s="16"/>
      <c r="AC392" s="16"/>
      <c r="AD392" s="16"/>
      <c r="AE392" s="16"/>
      <c r="AF392" s="16"/>
      <c r="AG392" s="16"/>
      <c r="AH392" s="16"/>
      <c r="AI392" s="16"/>
      <c r="AJ392" s="16"/>
      <c r="AK392" s="16"/>
      <c r="AL392" s="16"/>
    </row>
    <row r="393" spans="2:38" ht="30" customHeight="1" x14ac:dyDescent="0.2">
      <c r="B393" s="147"/>
      <c r="C393" s="168" t="s">
        <v>61</v>
      </c>
      <c r="D393" s="140"/>
      <c r="E393" s="140"/>
      <c r="F393" s="140"/>
      <c r="G393" s="169"/>
      <c r="H393" s="124" t="str">
        <f>IF(B392="","",VLOOKUP(B392,名簿掲載情報!A:M,5))</f>
        <v>水本　幸治</v>
      </c>
      <c r="I393" s="124"/>
      <c r="J393" s="124"/>
      <c r="K393" s="124"/>
      <c r="L393" s="124"/>
      <c r="M393" s="124"/>
      <c r="N393" s="124"/>
      <c r="O393" s="124"/>
      <c r="P393" s="124"/>
      <c r="Q393" s="124"/>
      <c r="R393" s="124"/>
      <c r="S393" s="124"/>
      <c r="T393" s="124"/>
      <c r="U393" s="147" t="s">
        <v>62</v>
      </c>
      <c r="V393" s="147"/>
      <c r="W393" s="147"/>
      <c r="X393" s="147"/>
      <c r="Y393" s="147"/>
      <c r="Z393" s="124" t="str">
        <f>IF(B392="","",VLOOKUP(B392,名簿掲載情報!A:M,11))</f>
        <v>2級建築士</v>
      </c>
      <c r="AA393" s="124"/>
      <c r="AB393" s="124"/>
      <c r="AC393" s="124"/>
      <c r="AD393" s="124"/>
      <c r="AE393" s="124"/>
      <c r="AF393" s="124"/>
      <c r="AG393" s="124"/>
      <c r="AH393" s="124"/>
      <c r="AI393" s="124"/>
      <c r="AJ393" s="124"/>
      <c r="AK393" s="124"/>
      <c r="AL393" s="124"/>
    </row>
    <row r="394" spans="2:38" ht="30" customHeight="1" x14ac:dyDescent="0.2">
      <c r="B394" s="147"/>
      <c r="C394" s="168" t="s">
        <v>63</v>
      </c>
      <c r="D394" s="173"/>
      <c r="E394" s="173"/>
      <c r="F394" s="173"/>
      <c r="G394" s="174"/>
      <c r="H394" s="134" t="str">
        <f>IF(B392="","",VLOOKUP(B392,名簿掲載情報!A:M,6))</f>
        <v>水本兄弟建設有限会社二級建築士事務所</v>
      </c>
      <c r="I394" s="135"/>
      <c r="J394" s="135"/>
      <c r="K394" s="135"/>
      <c r="L394" s="135"/>
      <c r="M394" s="135"/>
      <c r="N394" s="135"/>
      <c r="O394" s="135"/>
      <c r="P394" s="135"/>
      <c r="Q394" s="135"/>
      <c r="R394" s="135"/>
      <c r="S394" s="135"/>
      <c r="T394" s="136"/>
      <c r="U394" s="147" t="s">
        <v>64</v>
      </c>
      <c r="V394" s="147"/>
      <c r="W394" s="147"/>
      <c r="X394" s="147"/>
      <c r="Y394" s="147"/>
      <c r="Z394" s="175" t="str">
        <f>IF(B392="","",VLOOKUP(B392,名簿掲載情報!A:M,12))</f>
        <v>広島県知事登録
第　17612　号</v>
      </c>
      <c r="AA394" s="176"/>
      <c r="AB394" s="176"/>
      <c r="AC394" s="176"/>
      <c r="AD394" s="176"/>
      <c r="AE394" s="176"/>
      <c r="AF394" s="176"/>
      <c r="AG394" s="176"/>
      <c r="AH394" s="176"/>
      <c r="AI394" s="176"/>
      <c r="AJ394" s="176"/>
      <c r="AK394" s="176"/>
      <c r="AL394" s="177"/>
    </row>
    <row r="395" spans="2:38" ht="30" customHeight="1" x14ac:dyDescent="0.2">
      <c r="B395" s="147"/>
      <c r="C395" s="168" t="s">
        <v>65</v>
      </c>
      <c r="D395" s="140"/>
      <c r="E395" s="140"/>
      <c r="F395" s="140"/>
      <c r="G395" s="169"/>
      <c r="H395" s="124" t="str">
        <f>IF(B392="","",VLOOKUP(B392,名簿掲載情報!A:M,7))</f>
        <v>福山市鞆町後地572番地の1</v>
      </c>
      <c r="I395" s="124"/>
      <c r="J395" s="124"/>
      <c r="K395" s="124"/>
      <c r="L395" s="124"/>
      <c r="M395" s="124"/>
      <c r="N395" s="124"/>
      <c r="O395" s="124"/>
      <c r="P395" s="124"/>
      <c r="Q395" s="124"/>
      <c r="R395" s="124"/>
      <c r="S395" s="124"/>
      <c r="T395" s="124"/>
      <c r="U395" s="137" t="s">
        <v>66</v>
      </c>
      <c r="V395" s="137"/>
      <c r="W395" s="137"/>
      <c r="X395" s="137"/>
      <c r="Y395" s="137"/>
      <c r="Z395" s="134" t="str">
        <f>IF(B392="","",VLOOKUP(B392,名簿掲載情報!A:M,13))</f>
        <v>-</v>
      </c>
      <c r="AA395" s="135"/>
      <c r="AB395" s="135"/>
      <c r="AC395" s="135"/>
      <c r="AD395" s="135"/>
      <c r="AE395" s="135"/>
      <c r="AF395" s="135"/>
      <c r="AG395" s="135"/>
      <c r="AH395" s="135"/>
      <c r="AI395" s="135"/>
      <c r="AJ395" s="135"/>
      <c r="AK395" s="135"/>
      <c r="AL395" s="136"/>
    </row>
    <row r="396" spans="2:38" ht="30" customHeight="1" x14ac:dyDescent="0.2">
      <c r="B396" s="147"/>
      <c r="C396" s="168" t="s">
        <v>67</v>
      </c>
      <c r="D396" s="170"/>
      <c r="E396" s="170"/>
      <c r="F396" s="170"/>
      <c r="G396" s="171"/>
      <c r="H396" s="172" t="s">
        <v>464</v>
      </c>
      <c r="I396" s="147"/>
      <c r="J396" s="147"/>
      <c r="K396" s="134" t="str">
        <f>IF(B392="","",CONCATENATE(VLOOKUP(B392,名簿掲載情報!A:M,8),"
",VLOOKUP(B392,名簿掲載情報!A:M,9)))</f>
        <v>（084）982-1494
（084）982-1495</v>
      </c>
      <c r="L396" s="135"/>
      <c r="M396" s="135"/>
      <c r="N396" s="135"/>
      <c r="O396" s="135"/>
      <c r="P396" s="135"/>
      <c r="Q396" s="135"/>
      <c r="R396" s="135"/>
      <c r="S396" s="135"/>
      <c r="T396" s="136"/>
      <c r="U396" s="168" t="s">
        <v>138</v>
      </c>
      <c r="V396" s="140"/>
      <c r="W396" s="140"/>
      <c r="X396" s="175" t="str">
        <f>IF(B392="","",VLOOKUP(B392,名簿掲載情報!A:M,10))</f>
        <v>mizumoto123@m7.dion.ne.jp</v>
      </c>
      <c r="Y396" s="176"/>
      <c r="Z396" s="176"/>
      <c r="AA396" s="176"/>
      <c r="AB396" s="176"/>
      <c r="AC396" s="176"/>
      <c r="AD396" s="176"/>
      <c r="AE396" s="176"/>
      <c r="AF396" s="176"/>
      <c r="AG396" s="176"/>
      <c r="AH396" s="176"/>
      <c r="AI396" s="176"/>
      <c r="AJ396" s="176"/>
      <c r="AK396" s="176"/>
      <c r="AL396" s="177"/>
    </row>
    <row r="397" spans="2:38" ht="30" customHeight="1" x14ac:dyDescent="0.2">
      <c r="B397" s="147">
        <f>B392+1</f>
        <v>80</v>
      </c>
      <c r="C397" s="168" t="s">
        <v>519</v>
      </c>
      <c r="D397" s="140"/>
      <c r="E397" s="140"/>
      <c r="F397" s="140"/>
      <c r="G397" s="169"/>
      <c r="H397" s="13" t="s">
        <v>136</v>
      </c>
      <c r="I397" s="140" t="str">
        <f>IF(B397="","",VLOOKUP(B397,名簿掲載情報!A:M,4))</f>
        <v>24－185</v>
      </c>
      <c r="J397" s="140"/>
      <c r="K397" s="140"/>
      <c r="L397" s="140"/>
      <c r="M397" s="13" t="s">
        <v>137</v>
      </c>
      <c r="N397" s="13"/>
      <c r="O397" s="13"/>
      <c r="P397" s="13"/>
      <c r="Q397" s="14"/>
      <c r="R397" s="13"/>
      <c r="S397" s="13"/>
      <c r="T397" s="15"/>
      <c r="U397" s="16"/>
      <c r="V397" s="16"/>
      <c r="X397" s="16"/>
      <c r="Y397" s="16"/>
      <c r="Z397" s="16"/>
      <c r="AA397" s="16"/>
      <c r="AB397" s="16"/>
      <c r="AC397" s="16"/>
      <c r="AD397" s="16"/>
      <c r="AE397" s="16"/>
      <c r="AF397" s="16"/>
      <c r="AG397" s="16"/>
      <c r="AH397" s="16"/>
      <c r="AI397" s="16"/>
      <c r="AJ397" s="16"/>
      <c r="AK397" s="16"/>
      <c r="AL397" s="16"/>
    </row>
    <row r="398" spans="2:38" ht="30" customHeight="1" x14ac:dyDescent="0.2">
      <c r="B398" s="147"/>
      <c r="C398" s="168" t="s">
        <v>61</v>
      </c>
      <c r="D398" s="140"/>
      <c r="E398" s="140"/>
      <c r="F398" s="140"/>
      <c r="G398" s="169"/>
      <c r="H398" s="124" t="str">
        <f>IF(B397="","",VLOOKUP(B397,名簿掲載情報!A:M,5))</f>
        <v>水本　幸治</v>
      </c>
      <c r="I398" s="124"/>
      <c r="J398" s="124"/>
      <c r="K398" s="124"/>
      <c r="L398" s="124"/>
      <c r="M398" s="124"/>
      <c r="N398" s="124"/>
      <c r="O398" s="124"/>
      <c r="P398" s="124"/>
      <c r="Q398" s="124"/>
      <c r="R398" s="124"/>
      <c r="S398" s="124"/>
      <c r="T398" s="124"/>
      <c r="U398" s="147" t="s">
        <v>62</v>
      </c>
      <c r="V398" s="147"/>
      <c r="W398" s="147"/>
      <c r="X398" s="147"/>
      <c r="Y398" s="147"/>
      <c r="Z398" s="124" t="str">
        <f>IF(B397="","",VLOOKUP(B397,名簿掲載情報!A:M,11))</f>
        <v>2級建築士</v>
      </c>
      <c r="AA398" s="124"/>
      <c r="AB398" s="124"/>
      <c r="AC398" s="124"/>
      <c r="AD398" s="124"/>
      <c r="AE398" s="124"/>
      <c r="AF398" s="124"/>
      <c r="AG398" s="124"/>
      <c r="AH398" s="124"/>
      <c r="AI398" s="124"/>
      <c r="AJ398" s="124"/>
      <c r="AK398" s="124"/>
      <c r="AL398" s="124"/>
    </row>
    <row r="399" spans="2:38" ht="30" customHeight="1" x14ac:dyDescent="0.2">
      <c r="B399" s="147"/>
      <c r="C399" s="168" t="s">
        <v>63</v>
      </c>
      <c r="D399" s="173"/>
      <c r="E399" s="173"/>
      <c r="F399" s="173"/>
      <c r="G399" s="174"/>
      <c r="H399" s="134" t="str">
        <f>IF(B397="","",VLOOKUP(B397,名簿掲載情報!A:M,6))</f>
        <v>水本兄弟建設有限会社二級建築士事務所</v>
      </c>
      <c r="I399" s="135"/>
      <c r="J399" s="135"/>
      <c r="K399" s="135"/>
      <c r="L399" s="135"/>
      <c r="M399" s="135"/>
      <c r="N399" s="135"/>
      <c r="O399" s="135"/>
      <c r="P399" s="135"/>
      <c r="Q399" s="135"/>
      <c r="R399" s="135"/>
      <c r="S399" s="135"/>
      <c r="T399" s="136"/>
      <c r="U399" s="147" t="s">
        <v>64</v>
      </c>
      <c r="V399" s="147"/>
      <c r="W399" s="147"/>
      <c r="X399" s="147"/>
      <c r="Y399" s="147"/>
      <c r="Z399" s="175" t="str">
        <f>IF(B397="","",VLOOKUP(B397,名簿掲載情報!A:M,12))</f>
        <v>広島県知事登録
第　17612　号</v>
      </c>
      <c r="AA399" s="176"/>
      <c r="AB399" s="176"/>
      <c r="AC399" s="176"/>
      <c r="AD399" s="176"/>
      <c r="AE399" s="176"/>
      <c r="AF399" s="176"/>
      <c r="AG399" s="176"/>
      <c r="AH399" s="176"/>
      <c r="AI399" s="176"/>
      <c r="AJ399" s="176"/>
      <c r="AK399" s="176"/>
      <c r="AL399" s="177"/>
    </row>
    <row r="400" spans="2:38" ht="30" customHeight="1" x14ac:dyDescent="0.2">
      <c r="B400" s="147"/>
      <c r="C400" s="168" t="s">
        <v>65</v>
      </c>
      <c r="D400" s="140"/>
      <c r="E400" s="140"/>
      <c r="F400" s="140"/>
      <c r="G400" s="169"/>
      <c r="H400" s="124" t="str">
        <f>IF(B397="","",VLOOKUP(B397,名簿掲載情報!A:M,7))</f>
        <v>福山市鞆町後地572番地の1</v>
      </c>
      <c r="I400" s="124"/>
      <c r="J400" s="124"/>
      <c r="K400" s="124"/>
      <c r="L400" s="124"/>
      <c r="M400" s="124"/>
      <c r="N400" s="124"/>
      <c r="O400" s="124"/>
      <c r="P400" s="124"/>
      <c r="Q400" s="124"/>
      <c r="R400" s="124"/>
      <c r="S400" s="124"/>
      <c r="T400" s="124"/>
      <c r="U400" s="137" t="s">
        <v>66</v>
      </c>
      <c r="V400" s="137"/>
      <c r="W400" s="137"/>
      <c r="X400" s="137"/>
      <c r="Y400" s="137"/>
      <c r="Z400" s="134" t="str">
        <f>IF(B397="","",VLOOKUP(B397,名簿掲載情報!A:M,13))</f>
        <v>-</v>
      </c>
      <c r="AA400" s="135"/>
      <c r="AB400" s="135"/>
      <c r="AC400" s="135"/>
      <c r="AD400" s="135"/>
      <c r="AE400" s="135"/>
      <c r="AF400" s="135"/>
      <c r="AG400" s="135"/>
      <c r="AH400" s="135"/>
      <c r="AI400" s="135"/>
      <c r="AJ400" s="135"/>
      <c r="AK400" s="135"/>
      <c r="AL400" s="136"/>
    </row>
    <row r="401" spans="2:38" ht="30" customHeight="1" x14ac:dyDescent="0.2">
      <c r="B401" s="147"/>
      <c r="C401" s="168" t="s">
        <v>67</v>
      </c>
      <c r="D401" s="170"/>
      <c r="E401" s="170"/>
      <c r="F401" s="170"/>
      <c r="G401" s="171"/>
      <c r="H401" s="172" t="s">
        <v>464</v>
      </c>
      <c r="I401" s="147"/>
      <c r="J401" s="147"/>
      <c r="K401" s="134" t="str">
        <f>IF(B397="","",CONCATENATE(VLOOKUP(B397,名簿掲載情報!A:M,8),"
",VLOOKUP(B397,名簿掲載情報!A:M,9)))</f>
        <v>（084）982-1494
（084）982-1495</v>
      </c>
      <c r="L401" s="135"/>
      <c r="M401" s="135"/>
      <c r="N401" s="135"/>
      <c r="O401" s="135"/>
      <c r="P401" s="135"/>
      <c r="Q401" s="135"/>
      <c r="R401" s="135"/>
      <c r="S401" s="135"/>
      <c r="T401" s="136"/>
      <c r="U401" s="168" t="s">
        <v>138</v>
      </c>
      <c r="V401" s="140"/>
      <c r="W401" s="140"/>
      <c r="X401" s="175" t="str">
        <f>IF(B397="","",VLOOKUP(B397,名簿掲載情報!A:M,10))</f>
        <v>mizumoto123@m7.dion.ne.jp</v>
      </c>
      <c r="Y401" s="176"/>
      <c r="Z401" s="176"/>
      <c r="AA401" s="176"/>
      <c r="AB401" s="176"/>
      <c r="AC401" s="176"/>
      <c r="AD401" s="176"/>
      <c r="AE401" s="176"/>
      <c r="AF401" s="176"/>
      <c r="AG401" s="176"/>
      <c r="AH401" s="176"/>
      <c r="AI401" s="176"/>
      <c r="AJ401" s="176"/>
      <c r="AK401" s="176"/>
      <c r="AL401" s="177"/>
    </row>
    <row r="402" spans="2:38" ht="30" customHeight="1" x14ac:dyDescent="0.2">
      <c r="B402" s="147">
        <f>B397+1</f>
        <v>81</v>
      </c>
      <c r="C402" s="168" t="s">
        <v>519</v>
      </c>
      <c r="D402" s="140"/>
      <c r="E402" s="140"/>
      <c r="F402" s="140"/>
      <c r="G402" s="169"/>
      <c r="H402" s="13" t="s">
        <v>136</v>
      </c>
      <c r="I402" s="140" t="str">
        <f>IF(B402="","",VLOOKUP(B402,名簿掲載情報!A:M,4))</f>
        <v>24－185</v>
      </c>
      <c r="J402" s="140"/>
      <c r="K402" s="140"/>
      <c r="L402" s="140"/>
      <c r="M402" s="13" t="s">
        <v>137</v>
      </c>
      <c r="N402" s="13"/>
      <c r="O402" s="13"/>
      <c r="P402" s="13"/>
      <c r="Q402" s="14"/>
      <c r="R402" s="13"/>
      <c r="S402" s="13"/>
      <c r="T402" s="15"/>
      <c r="U402" s="16"/>
      <c r="V402" s="16"/>
      <c r="X402" s="16"/>
      <c r="Y402" s="16"/>
      <c r="Z402" s="16"/>
      <c r="AA402" s="16"/>
      <c r="AB402" s="16"/>
      <c r="AC402" s="16"/>
      <c r="AD402" s="16"/>
      <c r="AE402" s="16"/>
      <c r="AF402" s="16"/>
      <c r="AG402" s="16"/>
      <c r="AH402" s="16"/>
      <c r="AI402" s="16"/>
      <c r="AJ402" s="16"/>
      <c r="AK402" s="16"/>
      <c r="AL402" s="16"/>
    </row>
    <row r="403" spans="2:38" ht="30" customHeight="1" x14ac:dyDescent="0.2">
      <c r="B403" s="147"/>
      <c r="C403" s="168" t="s">
        <v>61</v>
      </c>
      <c r="D403" s="140"/>
      <c r="E403" s="140"/>
      <c r="F403" s="140"/>
      <c r="G403" s="169"/>
      <c r="H403" s="124" t="str">
        <f>IF(B402="","",VLOOKUP(B402,名簿掲載情報!A:M,5))</f>
        <v>水本　幸治</v>
      </c>
      <c r="I403" s="124"/>
      <c r="J403" s="124"/>
      <c r="K403" s="124"/>
      <c r="L403" s="124"/>
      <c r="M403" s="124"/>
      <c r="N403" s="124"/>
      <c r="O403" s="124"/>
      <c r="P403" s="124"/>
      <c r="Q403" s="124"/>
      <c r="R403" s="124"/>
      <c r="S403" s="124"/>
      <c r="T403" s="124"/>
      <c r="U403" s="147" t="s">
        <v>62</v>
      </c>
      <c r="V403" s="147"/>
      <c r="W403" s="147"/>
      <c r="X403" s="147"/>
      <c r="Y403" s="147"/>
      <c r="Z403" s="124" t="str">
        <f>IF(B402="","",VLOOKUP(B402,名簿掲載情報!A:M,11))</f>
        <v>2級建築士</v>
      </c>
      <c r="AA403" s="124"/>
      <c r="AB403" s="124"/>
      <c r="AC403" s="124"/>
      <c r="AD403" s="124"/>
      <c r="AE403" s="124"/>
      <c r="AF403" s="124"/>
      <c r="AG403" s="124"/>
      <c r="AH403" s="124"/>
      <c r="AI403" s="124"/>
      <c r="AJ403" s="124"/>
      <c r="AK403" s="124"/>
      <c r="AL403" s="124"/>
    </row>
    <row r="404" spans="2:38" ht="30" customHeight="1" x14ac:dyDescent="0.2">
      <c r="B404" s="147"/>
      <c r="C404" s="168" t="s">
        <v>63</v>
      </c>
      <c r="D404" s="173"/>
      <c r="E404" s="173"/>
      <c r="F404" s="173"/>
      <c r="G404" s="174"/>
      <c r="H404" s="134" t="str">
        <f>IF(B402="","",VLOOKUP(B402,名簿掲載情報!A:M,6))</f>
        <v>水本兄弟建設有限会社二級建築士事務所</v>
      </c>
      <c r="I404" s="135"/>
      <c r="J404" s="135"/>
      <c r="K404" s="135"/>
      <c r="L404" s="135"/>
      <c r="M404" s="135"/>
      <c r="N404" s="135"/>
      <c r="O404" s="135"/>
      <c r="P404" s="135"/>
      <c r="Q404" s="135"/>
      <c r="R404" s="135"/>
      <c r="S404" s="135"/>
      <c r="T404" s="136"/>
      <c r="U404" s="147" t="s">
        <v>64</v>
      </c>
      <c r="V404" s="147"/>
      <c r="W404" s="147"/>
      <c r="X404" s="147"/>
      <c r="Y404" s="147"/>
      <c r="Z404" s="175" t="str">
        <f>IF(B402="","",VLOOKUP(B402,名簿掲載情報!A:M,12))</f>
        <v>広島県知事登録
第　17612　号</v>
      </c>
      <c r="AA404" s="176"/>
      <c r="AB404" s="176"/>
      <c r="AC404" s="176"/>
      <c r="AD404" s="176"/>
      <c r="AE404" s="176"/>
      <c r="AF404" s="176"/>
      <c r="AG404" s="176"/>
      <c r="AH404" s="176"/>
      <c r="AI404" s="176"/>
      <c r="AJ404" s="176"/>
      <c r="AK404" s="176"/>
      <c r="AL404" s="177"/>
    </row>
    <row r="405" spans="2:38" ht="30" customHeight="1" x14ac:dyDescent="0.2">
      <c r="B405" s="147"/>
      <c r="C405" s="168" t="s">
        <v>65</v>
      </c>
      <c r="D405" s="140"/>
      <c r="E405" s="140"/>
      <c r="F405" s="140"/>
      <c r="G405" s="169"/>
      <c r="H405" s="124" t="str">
        <f>IF(B402="","",VLOOKUP(B402,名簿掲載情報!A:M,7))</f>
        <v>福山市鞆町後地572番地の1</v>
      </c>
      <c r="I405" s="124"/>
      <c r="J405" s="124"/>
      <c r="K405" s="124"/>
      <c r="L405" s="124"/>
      <c r="M405" s="124"/>
      <c r="N405" s="124"/>
      <c r="O405" s="124"/>
      <c r="P405" s="124"/>
      <c r="Q405" s="124"/>
      <c r="R405" s="124"/>
      <c r="S405" s="124"/>
      <c r="T405" s="124"/>
      <c r="U405" s="137" t="s">
        <v>66</v>
      </c>
      <c r="V405" s="137"/>
      <c r="W405" s="137"/>
      <c r="X405" s="137"/>
      <c r="Y405" s="137"/>
      <c r="Z405" s="134" t="str">
        <f>IF(B402="","",VLOOKUP(B402,名簿掲載情報!A:M,13))</f>
        <v>-</v>
      </c>
      <c r="AA405" s="135"/>
      <c r="AB405" s="135"/>
      <c r="AC405" s="135"/>
      <c r="AD405" s="135"/>
      <c r="AE405" s="135"/>
      <c r="AF405" s="135"/>
      <c r="AG405" s="135"/>
      <c r="AH405" s="135"/>
      <c r="AI405" s="135"/>
      <c r="AJ405" s="135"/>
      <c r="AK405" s="135"/>
      <c r="AL405" s="136"/>
    </row>
    <row r="406" spans="2:38" ht="30" customHeight="1" x14ac:dyDescent="0.2">
      <c r="B406" s="147"/>
      <c r="C406" s="168" t="s">
        <v>67</v>
      </c>
      <c r="D406" s="170"/>
      <c r="E406" s="170"/>
      <c r="F406" s="170"/>
      <c r="G406" s="171"/>
      <c r="H406" s="172" t="s">
        <v>464</v>
      </c>
      <c r="I406" s="147"/>
      <c r="J406" s="147"/>
      <c r="K406" s="134" t="str">
        <f>IF(B402="","",CONCATENATE(VLOOKUP(B402,名簿掲載情報!A:M,8),"
",VLOOKUP(B402,名簿掲載情報!A:M,9)))</f>
        <v>（084）982-1494
（084）982-1495</v>
      </c>
      <c r="L406" s="135"/>
      <c r="M406" s="135"/>
      <c r="N406" s="135"/>
      <c r="O406" s="135"/>
      <c r="P406" s="135"/>
      <c r="Q406" s="135"/>
      <c r="R406" s="135"/>
      <c r="S406" s="135"/>
      <c r="T406" s="136"/>
      <c r="U406" s="168" t="s">
        <v>138</v>
      </c>
      <c r="V406" s="140"/>
      <c r="W406" s="140"/>
      <c r="X406" s="175" t="str">
        <f>IF(B402="","",VLOOKUP(B402,名簿掲載情報!A:M,10))</f>
        <v>mizumoto123@m7.dion.ne.jp</v>
      </c>
      <c r="Y406" s="176"/>
      <c r="Z406" s="176"/>
      <c r="AA406" s="176"/>
      <c r="AB406" s="176"/>
      <c r="AC406" s="176"/>
      <c r="AD406" s="176"/>
      <c r="AE406" s="176"/>
      <c r="AF406" s="176"/>
      <c r="AG406" s="176"/>
      <c r="AH406" s="176"/>
      <c r="AI406" s="176"/>
      <c r="AJ406" s="176"/>
      <c r="AK406" s="176"/>
      <c r="AL406" s="177"/>
    </row>
    <row r="407" spans="2:38" ht="30" customHeight="1" x14ac:dyDescent="0.2">
      <c r="B407" s="137"/>
      <c r="C407" s="168" t="s">
        <v>519</v>
      </c>
      <c r="D407" s="140"/>
      <c r="E407" s="140"/>
      <c r="F407" s="140"/>
      <c r="G407" s="169"/>
      <c r="H407" s="13" t="s">
        <v>136</v>
      </c>
      <c r="I407" s="140" t="str">
        <f>IF(B407="","",VLOOKUP(B407,名簿掲載情報!A:M,4))</f>
        <v/>
      </c>
      <c r="J407" s="140"/>
      <c r="K407" s="140"/>
      <c r="L407" s="140"/>
      <c r="M407" s="13" t="s">
        <v>137</v>
      </c>
      <c r="N407" s="13"/>
      <c r="O407" s="13"/>
      <c r="P407" s="13"/>
      <c r="Q407" s="14"/>
      <c r="R407" s="13"/>
      <c r="S407" s="13"/>
      <c r="T407" s="15"/>
      <c r="U407" s="16"/>
      <c r="V407" s="16"/>
      <c r="X407" s="16"/>
      <c r="Y407" s="16"/>
      <c r="Z407" s="16"/>
      <c r="AA407" s="16"/>
      <c r="AB407" s="16"/>
      <c r="AC407" s="16"/>
      <c r="AD407" s="16"/>
      <c r="AE407" s="16"/>
      <c r="AF407" s="16"/>
      <c r="AG407" s="16"/>
      <c r="AH407" s="16"/>
      <c r="AI407" s="16"/>
      <c r="AJ407" s="16"/>
      <c r="AK407" s="16"/>
      <c r="AL407" s="16"/>
    </row>
    <row r="408" spans="2:38" ht="30" customHeight="1" x14ac:dyDescent="0.2">
      <c r="B408" s="138"/>
      <c r="C408" s="168" t="s">
        <v>61</v>
      </c>
      <c r="D408" s="140"/>
      <c r="E408" s="140"/>
      <c r="F408" s="140"/>
      <c r="G408" s="169"/>
      <c r="H408" s="124" t="str">
        <f>IF(B407="","",VLOOKUP(B407,名簿掲載情報!A:M,5))</f>
        <v/>
      </c>
      <c r="I408" s="124"/>
      <c r="J408" s="124"/>
      <c r="K408" s="124"/>
      <c r="L408" s="124"/>
      <c r="M408" s="124"/>
      <c r="N408" s="124"/>
      <c r="O408" s="124"/>
      <c r="P408" s="124"/>
      <c r="Q408" s="124"/>
      <c r="R408" s="124"/>
      <c r="S408" s="124"/>
      <c r="T408" s="124"/>
      <c r="U408" s="147" t="s">
        <v>62</v>
      </c>
      <c r="V408" s="147"/>
      <c r="W408" s="147"/>
      <c r="X408" s="147"/>
      <c r="Y408" s="147"/>
      <c r="Z408" s="124" t="str">
        <f>IF(B407="","",VLOOKUP(B407,名簿掲載情報!A:M,11))</f>
        <v/>
      </c>
      <c r="AA408" s="124"/>
      <c r="AB408" s="124"/>
      <c r="AC408" s="124"/>
      <c r="AD408" s="124"/>
      <c r="AE408" s="124"/>
      <c r="AF408" s="124"/>
      <c r="AG408" s="124"/>
      <c r="AH408" s="124"/>
      <c r="AI408" s="124"/>
      <c r="AJ408" s="124"/>
      <c r="AK408" s="124"/>
      <c r="AL408" s="124"/>
    </row>
    <row r="409" spans="2:38" ht="30" customHeight="1" x14ac:dyDescent="0.2">
      <c r="B409" s="138"/>
      <c r="C409" s="168" t="s">
        <v>63</v>
      </c>
      <c r="D409" s="173"/>
      <c r="E409" s="173"/>
      <c r="F409" s="173"/>
      <c r="G409" s="174"/>
      <c r="H409" s="134" t="str">
        <f>IF(B407="","",VLOOKUP(B407,名簿掲載情報!A:M,6))</f>
        <v/>
      </c>
      <c r="I409" s="135"/>
      <c r="J409" s="135"/>
      <c r="K409" s="135"/>
      <c r="L409" s="135"/>
      <c r="M409" s="135"/>
      <c r="N409" s="135"/>
      <c r="O409" s="135"/>
      <c r="P409" s="135"/>
      <c r="Q409" s="135"/>
      <c r="R409" s="135"/>
      <c r="S409" s="135"/>
      <c r="T409" s="136"/>
      <c r="U409" s="147" t="s">
        <v>64</v>
      </c>
      <c r="V409" s="147"/>
      <c r="W409" s="147"/>
      <c r="X409" s="147"/>
      <c r="Y409" s="147"/>
      <c r="Z409" s="175" t="str">
        <f>IF(B407="","",VLOOKUP(B407,名簿掲載情報!A:M,12))</f>
        <v/>
      </c>
      <c r="AA409" s="176"/>
      <c r="AB409" s="176"/>
      <c r="AC409" s="176"/>
      <c r="AD409" s="176"/>
      <c r="AE409" s="176"/>
      <c r="AF409" s="176"/>
      <c r="AG409" s="176"/>
      <c r="AH409" s="176"/>
      <c r="AI409" s="176"/>
      <c r="AJ409" s="176"/>
      <c r="AK409" s="176"/>
      <c r="AL409" s="177"/>
    </row>
    <row r="410" spans="2:38" ht="30" customHeight="1" x14ac:dyDescent="0.2">
      <c r="B410" s="138"/>
      <c r="C410" s="168" t="s">
        <v>65</v>
      </c>
      <c r="D410" s="140"/>
      <c r="E410" s="140"/>
      <c r="F410" s="140"/>
      <c r="G410" s="169"/>
      <c r="H410" s="124" t="str">
        <f>IF(B407="","",VLOOKUP(B407,名簿掲載情報!A:M,7))</f>
        <v/>
      </c>
      <c r="I410" s="124"/>
      <c r="J410" s="124"/>
      <c r="K410" s="124"/>
      <c r="L410" s="124"/>
      <c r="M410" s="124"/>
      <c r="N410" s="124"/>
      <c r="O410" s="124"/>
      <c r="P410" s="124"/>
      <c r="Q410" s="124"/>
      <c r="R410" s="124"/>
      <c r="S410" s="124"/>
      <c r="T410" s="124"/>
      <c r="U410" s="137" t="s">
        <v>66</v>
      </c>
      <c r="V410" s="137"/>
      <c r="W410" s="137"/>
      <c r="X410" s="137"/>
      <c r="Y410" s="137"/>
      <c r="Z410" s="134" t="str">
        <f>IF(B407="","",VLOOKUP(B407,名簿掲載情報!A:M,13))</f>
        <v/>
      </c>
      <c r="AA410" s="135"/>
      <c r="AB410" s="135"/>
      <c r="AC410" s="135"/>
      <c r="AD410" s="135"/>
      <c r="AE410" s="135"/>
      <c r="AF410" s="135"/>
      <c r="AG410" s="135"/>
      <c r="AH410" s="135"/>
      <c r="AI410" s="135"/>
      <c r="AJ410" s="135"/>
      <c r="AK410" s="135"/>
      <c r="AL410" s="136"/>
    </row>
    <row r="411" spans="2:38" ht="30" customHeight="1" x14ac:dyDescent="0.2">
      <c r="B411" s="139"/>
      <c r="C411" s="168" t="s">
        <v>67</v>
      </c>
      <c r="D411" s="170"/>
      <c r="E411" s="170"/>
      <c r="F411" s="170"/>
      <c r="G411" s="171"/>
      <c r="H411" s="172" t="s">
        <v>464</v>
      </c>
      <c r="I411" s="147"/>
      <c r="J411" s="147"/>
      <c r="K411" s="134" t="str">
        <f>IF(B407="","",CONCATENATE(VLOOKUP(B407,名簿掲載情報!A:M,8),"
",VLOOKUP(B407,名簿掲載情報!A:M,9)))</f>
        <v/>
      </c>
      <c r="L411" s="135"/>
      <c r="M411" s="135"/>
      <c r="N411" s="135"/>
      <c r="O411" s="135"/>
      <c r="P411" s="135"/>
      <c r="Q411" s="135"/>
      <c r="R411" s="135"/>
      <c r="S411" s="135"/>
      <c r="T411" s="136"/>
      <c r="U411" s="168" t="s">
        <v>138</v>
      </c>
      <c r="V411" s="140"/>
      <c r="W411" s="140"/>
      <c r="X411" s="175" t="str">
        <f>IF(B407="","",VLOOKUP(B407,名簿掲載情報!A:M,10))</f>
        <v/>
      </c>
      <c r="Y411" s="176"/>
      <c r="Z411" s="176"/>
      <c r="AA411" s="176"/>
      <c r="AB411" s="176"/>
      <c r="AC411" s="176"/>
      <c r="AD411" s="176"/>
      <c r="AE411" s="176"/>
      <c r="AF411" s="176"/>
      <c r="AG411" s="176"/>
      <c r="AH411" s="176"/>
      <c r="AI411" s="176"/>
      <c r="AJ411" s="176"/>
      <c r="AK411" s="176"/>
      <c r="AL411" s="177"/>
    </row>
    <row r="412" spans="2:38" ht="30" customHeight="1" x14ac:dyDescent="0.2">
      <c r="B412" s="137"/>
      <c r="C412" s="168" t="s">
        <v>519</v>
      </c>
      <c r="D412" s="140"/>
      <c r="E412" s="140"/>
      <c r="F412" s="140"/>
      <c r="G412" s="169"/>
      <c r="H412" s="13" t="s">
        <v>136</v>
      </c>
      <c r="I412" s="140" t="str">
        <f>IF(B412="","",VLOOKUP(B412,名簿掲載情報!A:M,4))</f>
        <v/>
      </c>
      <c r="J412" s="140"/>
      <c r="K412" s="140"/>
      <c r="L412" s="140"/>
      <c r="M412" s="13" t="s">
        <v>137</v>
      </c>
      <c r="N412" s="13"/>
      <c r="O412" s="13"/>
      <c r="P412" s="13"/>
      <c r="Q412" s="14"/>
      <c r="R412" s="13"/>
      <c r="S412" s="13"/>
      <c r="T412" s="15"/>
      <c r="U412" s="16"/>
      <c r="V412" s="16"/>
      <c r="X412" s="16"/>
      <c r="Y412" s="16"/>
      <c r="Z412" s="16"/>
      <c r="AA412" s="16"/>
      <c r="AB412" s="16"/>
      <c r="AC412" s="16"/>
      <c r="AD412" s="16"/>
      <c r="AE412" s="16"/>
      <c r="AF412" s="16"/>
      <c r="AG412" s="16"/>
      <c r="AH412" s="16"/>
      <c r="AI412" s="16"/>
      <c r="AJ412" s="16"/>
      <c r="AK412" s="16"/>
      <c r="AL412" s="16"/>
    </row>
    <row r="413" spans="2:38" ht="30" customHeight="1" x14ac:dyDescent="0.2">
      <c r="B413" s="138"/>
      <c r="C413" s="168" t="s">
        <v>61</v>
      </c>
      <c r="D413" s="140"/>
      <c r="E413" s="140"/>
      <c r="F413" s="140"/>
      <c r="G413" s="169"/>
      <c r="H413" s="124" t="str">
        <f>IF(B412="","",VLOOKUP(B412,名簿掲載情報!A:M,5))</f>
        <v/>
      </c>
      <c r="I413" s="124"/>
      <c r="J413" s="124"/>
      <c r="K413" s="124"/>
      <c r="L413" s="124"/>
      <c r="M413" s="124"/>
      <c r="N413" s="124"/>
      <c r="O413" s="124"/>
      <c r="P413" s="124"/>
      <c r="Q413" s="124"/>
      <c r="R413" s="124"/>
      <c r="S413" s="124"/>
      <c r="T413" s="124"/>
      <c r="U413" s="147" t="s">
        <v>62</v>
      </c>
      <c r="V413" s="147"/>
      <c r="W413" s="147"/>
      <c r="X413" s="147"/>
      <c r="Y413" s="147"/>
      <c r="Z413" s="124" t="str">
        <f>IF(B412="","",VLOOKUP(B412,名簿掲載情報!A:M,11))</f>
        <v/>
      </c>
      <c r="AA413" s="124"/>
      <c r="AB413" s="124"/>
      <c r="AC413" s="124"/>
      <c r="AD413" s="124"/>
      <c r="AE413" s="124"/>
      <c r="AF413" s="124"/>
      <c r="AG413" s="124"/>
      <c r="AH413" s="124"/>
      <c r="AI413" s="124"/>
      <c r="AJ413" s="124"/>
      <c r="AK413" s="124"/>
      <c r="AL413" s="124"/>
    </row>
    <row r="414" spans="2:38" ht="30" customHeight="1" x14ac:dyDescent="0.2">
      <c r="B414" s="138"/>
      <c r="C414" s="168" t="s">
        <v>63</v>
      </c>
      <c r="D414" s="173"/>
      <c r="E414" s="173"/>
      <c r="F414" s="173"/>
      <c r="G414" s="174"/>
      <c r="H414" s="134" t="str">
        <f>IF(B412="","",VLOOKUP(B412,名簿掲載情報!A:M,6))</f>
        <v/>
      </c>
      <c r="I414" s="135"/>
      <c r="J414" s="135"/>
      <c r="K414" s="135"/>
      <c r="L414" s="135"/>
      <c r="M414" s="135"/>
      <c r="N414" s="135"/>
      <c r="O414" s="135"/>
      <c r="P414" s="135"/>
      <c r="Q414" s="135"/>
      <c r="R414" s="135"/>
      <c r="S414" s="135"/>
      <c r="T414" s="136"/>
      <c r="U414" s="147" t="s">
        <v>64</v>
      </c>
      <c r="V414" s="147"/>
      <c r="W414" s="147"/>
      <c r="X414" s="147"/>
      <c r="Y414" s="147"/>
      <c r="Z414" s="175" t="str">
        <f>IF(B412="","",VLOOKUP(B412,名簿掲載情報!A:M,12))</f>
        <v/>
      </c>
      <c r="AA414" s="176"/>
      <c r="AB414" s="176"/>
      <c r="AC414" s="176"/>
      <c r="AD414" s="176"/>
      <c r="AE414" s="176"/>
      <c r="AF414" s="176"/>
      <c r="AG414" s="176"/>
      <c r="AH414" s="176"/>
      <c r="AI414" s="176"/>
      <c r="AJ414" s="176"/>
      <c r="AK414" s="176"/>
      <c r="AL414" s="177"/>
    </row>
    <row r="415" spans="2:38" ht="30" customHeight="1" x14ac:dyDescent="0.2">
      <c r="B415" s="138"/>
      <c r="C415" s="168" t="s">
        <v>65</v>
      </c>
      <c r="D415" s="140"/>
      <c r="E415" s="140"/>
      <c r="F415" s="140"/>
      <c r="G415" s="169"/>
      <c r="H415" s="124" t="str">
        <f>IF(B412="","",VLOOKUP(B412,名簿掲載情報!A:M,7))</f>
        <v/>
      </c>
      <c r="I415" s="124"/>
      <c r="J415" s="124"/>
      <c r="K415" s="124"/>
      <c r="L415" s="124"/>
      <c r="M415" s="124"/>
      <c r="N415" s="124"/>
      <c r="O415" s="124"/>
      <c r="P415" s="124"/>
      <c r="Q415" s="124"/>
      <c r="R415" s="124"/>
      <c r="S415" s="124"/>
      <c r="T415" s="124"/>
      <c r="U415" s="137" t="s">
        <v>66</v>
      </c>
      <c r="V415" s="137"/>
      <c r="W415" s="137"/>
      <c r="X415" s="137"/>
      <c r="Y415" s="137"/>
      <c r="Z415" s="134" t="str">
        <f>IF(B412="","",VLOOKUP(B412,名簿掲載情報!A:M,13))</f>
        <v/>
      </c>
      <c r="AA415" s="135"/>
      <c r="AB415" s="135"/>
      <c r="AC415" s="135"/>
      <c r="AD415" s="135"/>
      <c r="AE415" s="135"/>
      <c r="AF415" s="135"/>
      <c r="AG415" s="135"/>
      <c r="AH415" s="135"/>
      <c r="AI415" s="135"/>
      <c r="AJ415" s="135"/>
      <c r="AK415" s="135"/>
      <c r="AL415" s="136"/>
    </row>
    <row r="416" spans="2:38" ht="30" customHeight="1" x14ac:dyDescent="0.2">
      <c r="B416" s="139"/>
      <c r="C416" s="168" t="s">
        <v>67</v>
      </c>
      <c r="D416" s="170"/>
      <c r="E416" s="170"/>
      <c r="F416" s="170"/>
      <c r="G416" s="171"/>
      <c r="H416" s="172" t="s">
        <v>464</v>
      </c>
      <c r="I416" s="147"/>
      <c r="J416" s="147"/>
      <c r="K416" s="134" t="str">
        <f>IF(B412="","",CONCATENATE(VLOOKUP(B412,名簿掲載情報!A:M,8),"
",VLOOKUP(B412,名簿掲載情報!A:M,9)))</f>
        <v/>
      </c>
      <c r="L416" s="135"/>
      <c r="M416" s="135"/>
      <c r="N416" s="135"/>
      <c r="O416" s="135"/>
      <c r="P416" s="135"/>
      <c r="Q416" s="135"/>
      <c r="R416" s="135"/>
      <c r="S416" s="135"/>
      <c r="T416" s="136"/>
      <c r="U416" s="168" t="s">
        <v>138</v>
      </c>
      <c r="V416" s="140"/>
      <c r="W416" s="140"/>
      <c r="X416" s="175" t="str">
        <f>IF(B412="","",VLOOKUP(B412,名簿掲載情報!A:M,10))</f>
        <v/>
      </c>
      <c r="Y416" s="176"/>
      <c r="Z416" s="176"/>
      <c r="AA416" s="176"/>
      <c r="AB416" s="176"/>
      <c r="AC416" s="176"/>
      <c r="AD416" s="176"/>
      <c r="AE416" s="176"/>
      <c r="AF416" s="176"/>
      <c r="AG416" s="176"/>
      <c r="AH416" s="176"/>
      <c r="AI416" s="176"/>
      <c r="AJ416" s="176"/>
      <c r="AK416" s="176"/>
      <c r="AL416" s="177"/>
    </row>
    <row r="417" spans="2:38" ht="30" customHeight="1" x14ac:dyDescent="0.2">
      <c r="B417" s="137"/>
      <c r="C417" s="168" t="s">
        <v>519</v>
      </c>
      <c r="D417" s="140"/>
      <c r="E417" s="140"/>
      <c r="F417" s="140"/>
      <c r="G417" s="169"/>
      <c r="H417" s="13" t="s">
        <v>136</v>
      </c>
      <c r="I417" s="140" t="str">
        <f>IF(B417="","",VLOOKUP(B417,名簿掲載情報!A:M,4))</f>
        <v/>
      </c>
      <c r="J417" s="140"/>
      <c r="K417" s="140"/>
      <c r="L417" s="140"/>
      <c r="M417" s="13" t="s">
        <v>137</v>
      </c>
      <c r="N417" s="13"/>
      <c r="O417" s="13"/>
      <c r="P417" s="13"/>
      <c r="Q417" s="14"/>
      <c r="R417" s="13"/>
      <c r="S417" s="13"/>
      <c r="T417" s="15"/>
      <c r="U417" s="16"/>
      <c r="V417" s="16"/>
      <c r="X417" s="16"/>
      <c r="Y417" s="16"/>
      <c r="Z417" s="16"/>
      <c r="AA417" s="16"/>
      <c r="AB417" s="16"/>
      <c r="AC417" s="16"/>
      <c r="AD417" s="16"/>
      <c r="AE417" s="16"/>
      <c r="AF417" s="16"/>
      <c r="AG417" s="16"/>
      <c r="AH417" s="16"/>
      <c r="AI417" s="16"/>
      <c r="AJ417" s="16"/>
      <c r="AK417" s="16"/>
      <c r="AL417" s="16"/>
    </row>
    <row r="418" spans="2:38" ht="30" customHeight="1" x14ac:dyDescent="0.2">
      <c r="B418" s="138"/>
      <c r="C418" s="168" t="s">
        <v>61</v>
      </c>
      <c r="D418" s="140"/>
      <c r="E418" s="140"/>
      <c r="F418" s="140"/>
      <c r="G418" s="169"/>
      <c r="H418" s="124" t="str">
        <f>IF(B417="","",VLOOKUP(B417,名簿掲載情報!A:M,5))</f>
        <v/>
      </c>
      <c r="I418" s="124"/>
      <c r="J418" s="124"/>
      <c r="K418" s="124"/>
      <c r="L418" s="124"/>
      <c r="M418" s="124"/>
      <c r="N418" s="124"/>
      <c r="O418" s="124"/>
      <c r="P418" s="124"/>
      <c r="Q418" s="124"/>
      <c r="R418" s="124"/>
      <c r="S418" s="124"/>
      <c r="T418" s="124"/>
      <c r="U418" s="147" t="s">
        <v>62</v>
      </c>
      <c r="V418" s="147"/>
      <c r="W418" s="147"/>
      <c r="X418" s="147"/>
      <c r="Y418" s="147"/>
      <c r="Z418" s="124" t="str">
        <f>IF(B417="","",VLOOKUP(B417,名簿掲載情報!A:M,11))</f>
        <v/>
      </c>
      <c r="AA418" s="124"/>
      <c r="AB418" s="124"/>
      <c r="AC418" s="124"/>
      <c r="AD418" s="124"/>
      <c r="AE418" s="124"/>
      <c r="AF418" s="124"/>
      <c r="AG418" s="124"/>
      <c r="AH418" s="124"/>
      <c r="AI418" s="124"/>
      <c r="AJ418" s="124"/>
      <c r="AK418" s="124"/>
      <c r="AL418" s="124"/>
    </row>
    <row r="419" spans="2:38" ht="30" customHeight="1" x14ac:dyDescent="0.2">
      <c r="B419" s="138"/>
      <c r="C419" s="168" t="s">
        <v>63</v>
      </c>
      <c r="D419" s="173"/>
      <c r="E419" s="173"/>
      <c r="F419" s="173"/>
      <c r="G419" s="174"/>
      <c r="H419" s="134" t="str">
        <f>IF(B417="","",VLOOKUP(B417,名簿掲載情報!A:M,6))</f>
        <v/>
      </c>
      <c r="I419" s="135"/>
      <c r="J419" s="135"/>
      <c r="K419" s="135"/>
      <c r="L419" s="135"/>
      <c r="M419" s="135"/>
      <c r="N419" s="135"/>
      <c r="O419" s="135"/>
      <c r="P419" s="135"/>
      <c r="Q419" s="135"/>
      <c r="R419" s="135"/>
      <c r="S419" s="135"/>
      <c r="T419" s="136"/>
      <c r="U419" s="147" t="s">
        <v>64</v>
      </c>
      <c r="V419" s="147"/>
      <c r="W419" s="147"/>
      <c r="X419" s="147"/>
      <c r="Y419" s="147"/>
      <c r="Z419" s="175" t="str">
        <f>IF(B417="","",VLOOKUP(B417,名簿掲載情報!A:M,12))</f>
        <v/>
      </c>
      <c r="AA419" s="176"/>
      <c r="AB419" s="176"/>
      <c r="AC419" s="176"/>
      <c r="AD419" s="176"/>
      <c r="AE419" s="176"/>
      <c r="AF419" s="176"/>
      <c r="AG419" s="176"/>
      <c r="AH419" s="176"/>
      <c r="AI419" s="176"/>
      <c r="AJ419" s="176"/>
      <c r="AK419" s="176"/>
      <c r="AL419" s="177"/>
    </row>
    <row r="420" spans="2:38" ht="30" customHeight="1" x14ac:dyDescent="0.2">
      <c r="B420" s="138"/>
      <c r="C420" s="168" t="s">
        <v>65</v>
      </c>
      <c r="D420" s="140"/>
      <c r="E420" s="140"/>
      <c r="F420" s="140"/>
      <c r="G420" s="169"/>
      <c r="H420" s="124" t="str">
        <f>IF(B417="","",VLOOKUP(B417,名簿掲載情報!A:M,7))</f>
        <v/>
      </c>
      <c r="I420" s="124"/>
      <c r="J420" s="124"/>
      <c r="K420" s="124"/>
      <c r="L420" s="124"/>
      <c r="M420" s="124"/>
      <c r="N420" s="124"/>
      <c r="O420" s="124"/>
      <c r="P420" s="124"/>
      <c r="Q420" s="124"/>
      <c r="R420" s="124"/>
      <c r="S420" s="124"/>
      <c r="T420" s="124"/>
      <c r="U420" s="137" t="s">
        <v>66</v>
      </c>
      <c r="V420" s="137"/>
      <c r="W420" s="137"/>
      <c r="X420" s="137"/>
      <c r="Y420" s="137"/>
      <c r="Z420" s="134" t="str">
        <f>IF(B417="","",VLOOKUP(B417,名簿掲載情報!A:M,13))</f>
        <v/>
      </c>
      <c r="AA420" s="135"/>
      <c r="AB420" s="135"/>
      <c r="AC420" s="135"/>
      <c r="AD420" s="135"/>
      <c r="AE420" s="135"/>
      <c r="AF420" s="135"/>
      <c r="AG420" s="135"/>
      <c r="AH420" s="135"/>
      <c r="AI420" s="135"/>
      <c r="AJ420" s="135"/>
      <c r="AK420" s="135"/>
      <c r="AL420" s="136"/>
    </row>
    <row r="421" spans="2:38" ht="30" customHeight="1" x14ac:dyDescent="0.2">
      <c r="B421" s="139"/>
      <c r="C421" s="168" t="s">
        <v>67</v>
      </c>
      <c r="D421" s="170"/>
      <c r="E421" s="170"/>
      <c r="F421" s="170"/>
      <c r="G421" s="171"/>
      <c r="H421" s="172" t="s">
        <v>464</v>
      </c>
      <c r="I421" s="147"/>
      <c r="J421" s="147"/>
      <c r="K421" s="134" t="str">
        <f>IF(B417="","",CONCATENATE(VLOOKUP(B417,名簿掲載情報!A:M,8),"
",VLOOKUP(B417,名簿掲載情報!A:M,9)))</f>
        <v/>
      </c>
      <c r="L421" s="135"/>
      <c r="M421" s="135"/>
      <c r="N421" s="135"/>
      <c r="O421" s="135"/>
      <c r="P421" s="135"/>
      <c r="Q421" s="135"/>
      <c r="R421" s="135"/>
      <c r="S421" s="135"/>
      <c r="T421" s="136"/>
      <c r="U421" s="168" t="s">
        <v>138</v>
      </c>
      <c r="V421" s="140"/>
      <c r="W421" s="140"/>
      <c r="X421" s="175" t="str">
        <f>IF(B417="","",VLOOKUP(B417,名簿掲載情報!A:M,10))</f>
        <v/>
      </c>
      <c r="Y421" s="176"/>
      <c r="Z421" s="176"/>
      <c r="AA421" s="176"/>
      <c r="AB421" s="176"/>
      <c r="AC421" s="176"/>
      <c r="AD421" s="176"/>
      <c r="AE421" s="176"/>
      <c r="AF421" s="176"/>
      <c r="AG421" s="176"/>
      <c r="AH421" s="176"/>
      <c r="AI421" s="176"/>
      <c r="AJ421" s="176"/>
      <c r="AK421" s="176"/>
      <c r="AL421" s="177"/>
    </row>
    <row r="422" spans="2:38" ht="30" customHeight="1" x14ac:dyDescent="0.2">
      <c r="B422" s="137"/>
      <c r="C422" s="168" t="s">
        <v>519</v>
      </c>
      <c r="D422" s="140"/>
      <c r="E422" s="140"/>
      <c r="F422" s="140"/>
      <c r="G422" s="169"/>
      <c r="H422" s="13" t="s">
        <v>136</v>
      </c>
      <c r="I422" s="140" t="str">
        <f>IF(B422="","",VLOOKUP(B422,名簿掲載情報!A:M,4))</f>
        <v/>
      </c>
      <c r="J422" s="140"/>
      <c r="K422" s="140"/>
      <c r="L422" s="140"/>
      <c r="M422" s="13" t="s">
        <v>137</v>
      </c>
      <c r="N422" s="13"/>
      <c r="O422" s="13"/>
      <c r="P422" s="13"/>
      <c r="Q422" s="14"/>
      <c r="R422" s="13"/>
      <c r="S422" s="13"/>
      <c r="T422" s="15"/>
      <c r="U422" s="16"/>
      <c r="V422" s="16"/>
      <c r="X422" s="16"/>
      <c r="Y422" s="16"/>
      <c r="Z422" s="16"/>
      <c r="AA422" s="16"/>
      <c r="AB422" s="16"/>
      <c r="AC422" s="16"/>
      <c r="AD422" s="16"/>
      <c r="AE422" s="16"/>
      <c r="AF422" s="16"/>
      <c r="AG422" s="16"/>
      <c r="AH422" s="16"/>
      <c r="AI422" s="16"/>
      <c r="AJ422" s="16"/>
      <c r="AK422" s="16"/>
      <c r="AL422" s="16"/>
    </row>
    <row r="423" spans="2:38" ht="30" customHeight="1" x14ac:dyDescent="0.2">
      <c r="B423" s="138"/>
      <c r="C423" s="168" t="s">
        <v>61</v>
      </c>
      <c r="D423" s="140"/>
      <c r="E423" s="140"/>
      <c r="F423" s="140"/>
      <c r="G423" s="169"/>
      <c r="H423" s="124" t="str">
        <f>IF(B422="","",VLOOKUP(B422,名簿掲載情報!A:M,5))</f>
        <v/>
      </c>
      <c r="I423" s="124"/>
      <c r="J423" s="124"/>
      <c r="K423" s="124"/>
      <c r="L423" s="124"/>
      <c r="M423" s="124"/>
      <c r="N423" s="124"/>
      <c r="O423" s="124"/>
      <c r="P423" s="124"/>
      <c r="Q423" s="124"/>
      <c r="R423" s="124"/>
      <c r="S423" s="124"/>
      <c r="T423" s="124"/>
      <c r="U423" s="147" t="s">
        <v>62</v>
      </c>
      <c r="V423" s="147"/>
      <c r="W423" s="147"/>
      <c r="X423" s="147"/>
      <c r="Y423" s="147"/>
      <c r="Z423" s="124" t="str">
        <f>IF(B422="","",VLOOKUP(B422,名簿掲載情報!A:M,11))</f>
        <v/>
      </c>
      <c r="AA423" s="124"/>
      <c r="AB423" s="124"/>
      <c r="AC423" s="124"/>
      <c r="AD423" s="124"/>
      <c r="AE423" s="124"/>
      <c r="AF423" s="124"/>
      <c r="AG423" s="124"/>
      <c r="AH423" s="124"/>
      <c r="AI423" s="124"/>
      <c r="AJ423" s="124"/>
      <c r="AK423" s="124"/>
      <c r="AL423" s="124"/>
    </row>
    <row r="424" spans="2:38" ht="30" customHeight="1" x14ac:dyDescent="0.2">
      <c r="B424" s="138"/>
      <c r="C424" s="168" t="s">
        <v>63</v>
      </c>
      <c r="D424" s="173"/>
      <c r="E424" s="173"/>
      <c r="F424" s="173"/>
      <c r="G424" s="174"/>
      <c r="H424" s="134" t="str">
        <f>IF(B422="","",VLOOKUP(B422,名簿掲載情報!A:M,6))</f>
        <v/>
      </c>
      <c r="I424" s="135"/>
      <c r="J424" s="135"/>
      <c r="K424" s="135"/>
      <c r="L424" s="135"/>
      <c r="M424" s="135"/>
      <c r="N424" s="135"/>
      <c r="O424" s="135"/>
      <c r="P424" s="135"/>
      <c r="Q424" s="135"/>
      <c r="R424" s="135"/>
      <c r="S424" s="135"/>
      <c r="T424" s="136"/>
      <c r="U424" s="147" t="s">
        <v>64</v>
      </c>
      <c r="V424" s="147"/>
      <c r="W424" s="147"/>
      <c r="X424" s="147"/>
      <c r="Y424" s="147"/>
      <c r="Z424" s="175" t="str">
        <f>IF(B422="","",VLOOKUP(B422,名簿掲載情報!A:M,12))</f>
        <v/>
      </c>
      <c r="AA424" s="176"/>
      <c r="AB424" s="176"/>
      <c r="AC424" s="176"/>
      <c r="AD424" s="176"/>
      <c r="AE424" s="176"/>
      <c r="AF424" s="176"/>
      <c r="AG424" s="176"/>
      <c r="AH424" s="176"/>
      <c r="AI424" s="176"/>
      <c r="AJ424" s="176"/>
      <c r="AK424" s="176"/>
      <c r="AL424" s="177"/>
    </row>
    <row r="425" spans="2:38" ht="30" customHeight="1" x14ac:dyDescent="0.2">
      <c r="B425" s="138"/>
      <c r="C425" s="168" t="s">
        <v>65</v>
      </c>
      <c r="D425" s="140"/>
      <c r="E425" s="140"/>
      <c r="F425" s="140"/>
      <c r="G425" s="169"/>
      <c r="H425" s="124" t="str">
        <f>IF(B422="","",VLOOKUP(B422,名簿掲載情報!A:M,7))</f>
        <v/>
      </c>
      <c r="I425" s="124"/>
      <c r="J425" s="124"/>
      <c r="K425" s="124"/>
      <c r="L425" s="124"/>
      <c r="M425" s="124"/>
      <c r="N425" s="124"/>
      <c r="O425" s="124"/>
      <c r="P425" s="124"/>
      <c r="Q425" s="124"/>
      <c r="R425" s="124"/>
      <c r="S425" s="124"/>
      <c r="T425" s="124"/>
      <c r="U425" s="137" t="s">
        <v>66</v>
      </c>
      <c r="V425" s="137"/>
      <c r="W425" s="137"/>
      <c r="X425" s="137"/>
      <c r="Y425" s="137"/>
      <c r="Z425" s="134" t="str">
        <f>IF(B422="","",VLOOKUP(B422,名簿掲載情報!A:M,13))</f>
        <v/>
      </c>
      <c r="AA425" s="135"/>
      <c r="AB425" s="135"/>
      <c r="AC425" s="135"/>
      <c r="AD425" s="135"/>
      <c r="AE425" s="135"/>
      <c r="AF425" s="135"/>
      <c r="AG425" s="135"/>
      <c r="AH425" s="135"/>
      <c r="AI425" s="135"/>
      <c r="AJ425" s="135"/>
      <c r="AK425" s="135"/>
      <c r="AL425" s="136"/>
    </row>
    <row r="426" spans="2:38" ht="30" customHeight="1" x14ac:dyDescent="0.2">
      <c r="B426" s="139"/>
      <c r="C426" s="168" t="s">
        <v>67</v>
      </c>
      <c r="D426" s="170"/>
      <c r="E426" s="170"/>
      <c r="F426" s="170"/>
      <c r="G426" s="171"/>
      <c r="H426" s="172" t="s">
        <v>464</v>
      </c>
      <c r="I426" s="147"/>
      <c r="J426" s="147"/>
      <c r="K426" s="134" t="str">
        <f>IF(B422="","",CONCATENATE(VLOOKUP(B422,名簿掲載情報!A:M,8),"
",VLOOKUP(B422,名簿掲載情報!A:M,9)))</f>
        <v/>
      </c>
      <c r="L426" s="135"/>
      <c r="M426" s="135"/>
      <c r="N426" s="135"/>
      <c r="O426" s="135"/>
      <c r="P426" s="135"/>
      <c r="Q426" s="135"/>
      <c r="R426" s="135"/>
      <c r="S426" s="135"/>
      <c r="T426" s="136"/>
      <c r="U426" s="168" t="s">
        <v>138</v>
      </c>
      <c r="V426" s="140"/>
      <c r="W426" s="140"/>
      <c r="X426" s="175" t="str">
        <f>IF(B422="","",VLOOKUP(B422,名簿掲載情報!A:M,10))</f>
        <v/>
      </c>
      <c r="Y426" s="176"/>
      <c r="Z426" s="176"/>
      <c r="AA426" s="176"/>
      <c r="AB426" s="176"/>
      <c r="AC426" s="176"/>
      <c r="AD426" s="176"/>
      <c r="AE426" s="176"/>
      <c r="AF426" s="176"/>
      <c r="AG426" s="176"/>
      <c r="AH426" s="176"/>
      <c r="AI426" s="176"/>
      <c r="AJ426" s="176"/>
      <c r="AK426" s="176"/>
      <c r="AL426" s="177"/>
    </row>
    <row r="427" spans="2:38" ht="30" customHeight="1" x14ac:dyDescent="0.2">
      <c r="B427" s="137"/>
      <c r="C427" s="168" t="s">
        <v>519</v>
      </c>
      <c r="D427" s="140"/>
      <c r="E427" s="140"/>
      <c r="F427" s="140"/>
      <c r="G427" s="169"/>
      <c r="H427" s="13" t="s">
        <v>136</v>
      </c>
      <c r="I427" s="140" t="str">
        <f>IF(B427="","",VLOOKUP(B427,名簿掲載情報!A:M,4))</f>
        <v/>
      </c>
      <c r="J427" s="140"/>
      <c r="K427" s="140"/>
      <c r="L427" s="140"/>
      <c r="M427" s="13" t="s">
        <v>137</v>
      </c>
      <c r="N427" s="13"/>
      <c r="O427" s="13"/>
      <c r="P427" s="13"/>
      <c r="Q427" s="14"/>
      <c r="R427" s="13"/>
      <c r="S427" s="13"/>
      <c r="T427" s="15"/>
      <c r="U427" s="16"/>
      <c r="V427" s="16"/>
      <c r="X427" s="16"/>
      <c r="Y427" s="16"/>
      <c r="Z427" s="16"/>
      <c r="AA427" s="16"/>
      <c r="AB427" s="16"/>
      <c r="AC427" s="16"/>
      <c r="AD427" s="16"/>
      <c r="AE427" s="16"/>
      <c r="AF427" s="16"/>
      <c r="AG427" s="16"/>
      <c r="AH427" s="16"/>
      <c r="AI427" s="16"/>
      <c r="AJ427" s="16"/>
      <c r="AK427" s="16"/>
      <c r="AL427" s="16"/>
    </row>
    <row r="428" spans="2:38" ht="30" customHeight="1" x14ac:dyDescent="0.2">
      <c r="B428" s="138"/>
      <c r="C428" s="168" t="s">
        <v>61</v>
      </c>
      <c r="D428" s="140"/>
      <c r="E428" s="140"/>
      <c r="F428" s="140"/>
      <c r="G428" s="169"/>
      <c r="H428" s="124" t="str">
        <f>IF(B427="","",VLOOKUP(B427,名簿掲載情報!A:M,5))</f>
        <v/>
      </c>
      <c r="I428" s="124"/>
      <c r="J428" s="124"/>
      <c r="K428" s="124"/>
      <c r="L428" s="124"/>
      <c r="M428" s="124"/>
      <c r="N428" s="124"/>
      <c r="O428" s="124"/>
      <c r="P428" s="124"/>
      <c r="Q428" s="124"/>
      <c r="R428" s="124"/>
      <c r="S428" s="124"/>
      <c r="T428" s="124"/>
      <c r="U428" s="147" t="s">
        <v>62</v>
      </c>
      <c r="V428" s="147"/>
      <c r="W428" s="147"/>
      <c r="X428" s="147"/>
      <c r="Y428" s="147"/>
      <c r="Z428" s="124" t="str">
        <f>IF(B427="","",VLOOKUP(B427,名簿掲載情報!A:M,11))</f>
        <v/>
      </c>
      <c r="AA428" s="124"/>
      <c r="AB428" s="124"/>
      <c r="AC428" s="124"/>
      <c r="AD428" s="124"/>
      <c r="AE428" s="124"/>
      <c r="AF428" s="124"/>
      <c r="AG428" s="124"/>
      <c r="AH428" s="124"/>
      <c r="AI428" s="124"/>
      <c r="AJ428" s="124"/>
      <c r="AK428" s="124"/>
      <c r="AL428" s="124"/>
    </row>
    <row r="429" spans="2:38" ht="30" customHeight="1" x14ac:dyDescent="0.2">
      <c r="B429" s="138"/>
      <c r="C429" s="168" t="s">
        <v>63</v>
      </c>
      <c r="D429" s="173"/>
      <c r="E429" s="173"/>
      <c r="F429" s="173"/>
      <c r="G429" s="174"/>
      <c r="H429" s="134" t="str">
        <f>IF(B427="","",VLOOKUP(B427,名簿掲載情報!A:M,6))</f>
        <v/>
      </c>
      <c r="I429" s="135"/>
      <c r="J429" s="135"/>
      <c r="K429" s="135"/>
      <c r="L429" s="135"/>
      <c r="M429" s="135"/>
      <c r="N429" s="135"/>
      <c r="O429" s="135"/>
      <c r="P429" s="135"/>
      <c r="Q429" s="135"/>
      <c r="R429" s="135"/>
      <c r="S429" s="135"/>
      <c r="T429" s="136"/>
      <c r="U429" s="147" t="s">
        <v>64</v>
      </c>
      <c r="V429" s="147"/>
      <c r="W429" s="147"/>
      <c r="X429" s="147"/>
      <c r="Y429" s="147"/>
      <c r="Z429" s="175" t="str">
        <f>IF(B427="","",VLOOKUP(B427,名簿掲載情報!A:M,12))</f>
        <v/>
      </c>
      <c r="AA429" s="176"/>
      <c r="AB429" s="176"/>
      <c r="AC429" s="176"/>
      <c r="AD429" s="176"/>
      <c r="AE429" s="176"/>
      <c r="AF429" s="176"/>
      <c r="AG429" s="176"/>
      <c r="AH429" s="176"/>
      <c r="AI429" s="176"/>
      <c r="AJ429" s="176"/>
      <c r="AK429" s="176"/>
      <c r="AL429" s="177"/>
    </row>
    <row r="430" spans="2:38" ht="30" customHeight="1" x14ac:dyDescent="0.2">
      <c r="B430" s="138"/>
      <c r="C430" s="168" t="s">
        <v>65</v>
      </c>
      <c r="D430" s="140"/>
      <c r="E430" s="140"/>
      <c r="F430" s="140"/>
      <c r="G430" s="169"/>
      <c r="H430" s="124" t="str">
        <f>IF(B427="","",VLOOKUP(B427,名簿掲載情報!A:M,7))</f>
        <v/>
      </c>
      <c r="I430" s="124"/>
      <c r="J430" s="124"/>
      <c r="K430" s="124"/>
      <c r="L430" s="124"/>
      <c r="M430" s="124"/>
      <c r="N430" s="124"/>
      <c r="O430" s="124"/>
      <c r="P430" s="124"/>
      <c r="Q430" s="124"/>
      <c r="R430" s="124"/>
      <c r="S430" s="124"/>
      <c r="T430" s="124"/>
      <c r="U430" s="137" t="s">
        <v>66</v>
      </c>
      <c r="V430" s="137"/>
      <c r="W430" s="137"/>
      <c r="X430" s="137"/>
      <c r="Y430" s="137"/>
      <c r="Z430" s="134" t="str">
        <f>IF(B427="","",VLOOKUP(B427,名簿掲載情報!A:M,13))</f>
        <v/>
      </c>
      <c r="AA430" s="135"/>
      <c r="AB430" s="135"/>
      <c r="AC430" s="135"/>
      <c r="AD430" s="135"/>
      <c r="AE430" s="135"/>
      <c r="AF430" s="135"/>
      <c r="AG430" s="135"/>
      <c r="AH430" s="135"/>
      <c r="AI430" s="135"/>
      <c r="AJ430" s="135"/>
      <c r="AK430" s="135"/>
      <c r="AL430" s="136"/>
    </row>
    <row r="431" spans="2:38" ht="30" customHeight="1" x14ac:dyDescent="0.2">
      <c r="B431" s="139"/>
      <c r="C431" s="168" t="s">
        <v>67</v>
      </c>
      <c r="D431" s="170"/>
      <c r="E431" s="170"/>
      <c r="F431" s="170"/>
      <c r="G431" s="171"/>
      <c r="H431" s="172" t="s">
        <v>464</v>
      </c>
      <c r="I431" s="147"/>
      <c r="J431" s="147"/>
      <c r="K431" s="134" t="str">
        <f>IF(B427="","",CONCATENATE(VLOOKUP(B427,名簿掲載情報!A:M,8),"
",VLOOKUP(B427,名簿掲載情報!A:M,9)))</f>
        <v/>
      </c>
      <c r="L431" s="135"/>
      <c r="M431" s="135"/>
      <c r="N431" s="135"/>
      <c r="O431" s="135"/>
      <c r="P431" s="135"/>
      <c r="Q431" s="135"/>
      <c r="R431" s="135"/>
      <c r="S431" s="135"/>
      <c r="T431" s="136"/>
      <c r="U431" s="168" t="s">
        <v>138</v>
      </c>
      <c r="V431" s="140"/>
      <c r="W431" s="140"/>
      <c r="X431" s="175" t="str">
        <f>IF(B427="","",VLOOKUP(B427,名簿掲載情報!A:M,10))</f>
        <v/>
      </c>
      <c r="Y431" s="176"/>
      <c r="Z431" s="176"/>
      <c r="AA431" s="176"/>
      <c r="AB431" s="176"/>
      <c r="AC431" s="176"/>
      <c r="AD431" s="176"/>
      <c r="AE431" s="176"/>
      <c r="AF431" s="176"/>
      <c r="AG431" s="176"/>
      <c r="AH431" s="176"/>
      <c r="AI431" s="176"/>
      <c r="AJ431" s="176"/>
      <c r="AK431" s="176"/>
      <c r="AL431" s="177"/>
    </row>
    <row r="432" spans="2:38" ht="30" customHeight="1" x14ac:dyDescent="0.2">
      <c r="B432" s="137"/>
      <c r="C432" s="168" t="s">
        <v>519</v>
      </c>
      <c r="D432" s="140"/>
      <c r="E432" s="140"/>
      <c r="F432" s="140"/>
      <c r="G432" s="169"/>
      <c r="H432" s="13" t="s">
        <v>136</v>
      </c>
      <c r="I432" s="140" t="str">
        <f>IF(B432="","",VLOOKUP(B432,名簿掲載情報!A:M,4))</f>
        <v/>
      </c>
      <c r="J432" s="140"/>
      <c r="K432" s="140"/>
      <c r="L432" s="140"/>
      <c r="M432" s="13" t="s">
        <v>137</v>
      </c>
      <c r="N432" s="13"/>
      <c r="O432" s="13"/>
      <c r="P432" s="13"/>
      <c r="Q432" s="14"/>
      <c r="R432" s="13"/>
      <c r="S432" s="13"/>
      <c r="T432" s="15"/>
      <c r="U432" s="16"/>
      <c r="V432" s="16"/>
      <c r="X432" s="16"/>
      <c r="Y432" s="16"/>
      <c r="Z432" s="16"/>
      <c r="AA432" s="16"/>
      <c r="AB432" s="16"/>
      <c r="AC432" s="16"/>
      <c r="AD432" s="16"/>
      <c r="AE432" s="16"/>
      <c r="AF432" s="16"/>
      <c r="AG432" s="16"/>
      <c r="AH432" s="16"/>
      <c r="AI432" s="16"/>
      <c r="AJ432" s="16"/>
      <c r="AK432" s="16"/>
      <c r="AL432" s="16"/>
    </row>
    <row r="433" spans="2:38" ht="30" customHeight="1" x14ac:dyDescent="0.2">
      <c r="B433" s="138"/>
      <c r="C433" s="168" t="s">
        <v>61</v>
      </c>
      <c r="D433" s="140"/>
      <c r="E433" s="140"/>
      <c r="F433" s="140"/>
      <c r="G433" s="169"/>
      <c r="H433" s="124" t="str">
        <f>IF(B432="","",VLOOKUP(B432,名簿掲載情報!A:M,5))</f>
        <v/>
      </c>
      <c r="I433" s="124"/>
      <c r="J433" s="124"/>
      <c r="K433" s="124"/>
      <c r="L433" s="124"/>
      <c r="M433" s="124"/>
      <c r="N433" s="124"/>
      <c r="O433" s="124"/>
      <c r="P433" s="124"/>
      <c r="Q433" s="124"/>
      <c r="R433" s="124"/>
      <c r="S433" s="124"/>
      <c r="T433" s="124"/>
      <c r="U433" s="147" t="s">
        <v>62</v>
      </c>
      <c r="V433" s="147"/>
      <c r="W433" s="147"/>
      <c r="X433" s="147"/>
      <c r="Y433" s="147"/>
      <c r="Z433" s="124" t="str">
        <f>IF(B432="","",VLOOKUP(B432,名簿掲載情報!A:M,11))</f>
        <v/>
      </c>
      <c r="AA433" s="124"/>
      <c r="AB433" s="124"/>
      <c r="AC433" s="124"/>
      <c r="AD433" s="124"/>
      <c r="AE433" s="124"/>
      <c r="AF433" s="124"/>
      <c r="AG433" s="124"/>
      <c r="AH433" s="124"/>
      <c r="AI433" s="124"/>
      <c r="AJ433" s="124"/>
      <c r="AK433" s="124"/>
      <c r="AL433" s="124"/>
    </row>
    <row r="434" spans="2:38" ht="30" customHeight="1" x14ac:dyDescent="0.2">
      <c r="B434" s="138"/>
      <c r="C434" s="168" t="s">
        <v>63</v>
      </c>
      <c r="D434" s="173"/>
      <c r="E434" s="173"/>
      <c r="F434" s="173"/>
      <c r="G434" s="174"/>
      <c r="H434" s="134" t="str">
        <f>IF(B432="","",VLOOKUP(B432,名簿掲載情報!A:M,6))</f>
        <v/>
      </c>
      <c r="I434" s="135"/>
      <c r="J434" s="135"/>
      <c r="K434" s="135"/>
      <c r="L434" s="135"/>
      <c r="M434" s="135"/>
      <c r="N434" s="135"/>
      <c r="O434" s="135"/>
      <c r="P434" s="135"/>
      <c r="Q434" s="135"/>
      <c r="R434" s="135"/>
      <c r="S434" s="135"/>
      <c r="T434" s="136"/>
      <c r="U434" s="147" t="s">
        <v>64</v>
      </c>
      <c r="V434" s="147"/>
      <c r="W434" s="147"/>
      <c r="X434" s="147"/>
      <c r="Y434" s="147"/>
      <c r="Z434" s="175" t="str">
        <f>IF(B432="","",VLOOKUP(B432,名簿掲載情報!A:M,12))</f>
        <v/>
      </c>
      <c r="AA434" s="176"/>
      <c r="AB434" s="176"/>
      <c r="AC434" s="176"/>
      <c r="AD434" s="176"/>
      <c r="AE434" s="176"/>
      <c r="AF434" s="176"/>
      <c r="AG434" s="176"/>
      <c r="AH434" s="176"/>
      <c r="AI434" s="176"/>
      <c r="AJ434" s="176"/>
      <c r="AK434" s="176"/>
      <c r="AL434" s="177"/>
    </row>
    <row r="435" spans="2:38" ht="30" customHeight="1" x14ac:dyDescent="0.2">
      <c r="B435" s="138"/>
      <c r="C435" s="168" t="s">
        <v>65</v>
      </c>
      <c r="D435" s="140"/>
      <c r="E435" s="140"/>
      <c r="F435" s="140"/>
      <c r="G435" s="169"/>
      <c r="H435" s="124" t="str">
        <f>IF(B432="","",VLOOKUP(B432,名簿掲載情報!A:M,7))</f>
        <v/>
      </c>
      <c r="I435" s="124"/>
      <c r="J435" s="124"/>
      <c r="K435" s="124"/>
      <c r="L435" s="124"/>
      <c r="M435" s="124"/>
      <c r="N435" s="124"/>
      <c r="O435" s="124"/>
      <c r="P435" s="124"/>
      <c r="Q435" s="124"/>
      <c r="R435" s="124"/>
      <c r="S435" s="124"/>
      <c r="T435" s="124"/>
      <c r="U435" s="137" t="s">
        <v>66</v>
      </c>
      <c r="V435" s="137"/>
      <c r="W435" s="137"/>
      <c r="X435" s="137"/>
      <c r="Y435" s="137"/>
      <c r="Z435" s="134" t="str">
        <f>IF(B432="","",VLOOKUP(B432,名簿掲載情報!A:M,13))</f>
        <v/>
      </c>
      <c r="AA435" s="135"/>
      <c r="AB435" s="135"/>
      <c r="AC435" s="135"/>
      <c r="AD435" s="135"/>
      <c r="AE435" s="135"/>
      <c r="AF435" s="135"/>
      <c r="AG435" s="135"/>
      <c r="AH435" s="135"/>
      <c r="AI435" s="135"/>
      <c r="AJ435" s="135"/>
      <c r="AK435" s="135"/>
      <c r="AL435" s="136"/>
    </row>
    <row r="436" spans="2:38" ht="30" customHeight="1" x14ac:dyDescent="0.2">
      <c r="B436" s="139"/>
      <c r="C436" s="168" t="s">
        <v>67</v>
      </c>
      <c r="D436" s="170"/>
      <c r="E436" s="170"/>
      <c r="F436" s="170"/>
      <c r="G436" s="171"/>
      <c r="H436" s="172" t="s">
        <v>464</v>
      </c>
      <c r="I436" s="147"/>
      <c r="J436" s="147"/>
      <c r="K436" s="134" t="str">
        <f>IF(B432="","",CONCATENATE(VLOOKUP(B432,名簿掲載情報!A:M,8),"
",VLOOKUP(B432,名簿掲載情報!A:M,9)))</f>
        <v/>
      </c>
      <c r="L436" s="135"/>
      <c r="M436" s="135"/>
      <c r="N436" s="135"/>
      <c r="O436" s="135"/>
      <c r="P436" s="135"/>
      <c r="Q436" s="135"/>
      <c r="R436" s="135"/>
      <c r="S436" s="135"/>
      <c r="T436" s="136"/>
      <c r="U436" s="168" t="s">
        <v>138</v>
      </c>
      <c r="V436" s="140"/>
      <c r="W436" s="140"/>
      <c r="X436" s="175" t="str">
        <f>IF(B432="","",VLOOKUP(B432,名簿掲載情報!A:M,10))</f>
        <v/>
      </c>
      <c r="Y436" s="176"/>
      <c r="Z436" s="176"/>
      <c r="AA436" s="176"/>
      <c r="AB436" s="176"/>
      <c r="AC436" s="176"/>
      <c r="AD436" s="176"/>
      <c r="AE436" s="176"/>
      <c r="AF436" s="176"/>
      <c r="AG436" s="176"/>
      <c r="AH436" s="176"/>
      <c r="AI436" s="176"/>
      <c r="AJ436" s="176"/>
      <c r="AK436" s="176"/>
      <c r="AL436" s="177"/>
    </row>
    <row r="437" spans="2:38" ht="30" customHeight="1" x14ac:dyDescent="0.2">
      <c r="B437" s="137"/>
      <c r="C437" s="168" t="s">
        <v>519</v>
      </c>
      <c r="D437" s="140"/>
      <c r="E437" s="140"/>
      <c r="F437" s="140"/>
      <c r="G437" s="169"/>
      <c r="H437" s="13" t="s">
        <v>136</v>
      </c>
      <c r="I437" s="140" t="str">
        <f>IF(B437="","",VLOOKUP(B437,名簿掲載情報!A:M,4))</f>
        <v/>
      </c>
      <c r="J437" s="140"/>
      <c r="K437" s="140"/>
      <c r="L437" s="140"/>
      <c r="M437" s="13" t="s">
        <v>137</v>
      </c>
      <c r="N437" s="13"/>
      <c r="O437" s="13"/>
      <c r="P437" s="13"/>
      <c r="Q437" s="14"/>
      <c r="R437" s="13"/>
      <c r="S437" s="13"/>
      <c r="T437" s="15"/>
      <c r="U437" s="16"/>
      <c r="V437" s="16"/>
      <c r="X437" s="16"/>
      <c r="Y437" s="16"/>
      <c r="Z437" s="16"/>
      <c r="AA437" s="16"/>
      <c r="AB437" s="16"/>
      <c r="AC437" s="16"/>
      <c r="AD437" s="16"/>
      <c r="AE437" s="16"/>
      <c r="AF437" s="16"/>
      <c r="AG437" s="16"/>
      <c r="AH437" s="16"/>
      <c r="AI437" s="16"/>
      <c r="AJ437" s="16"/>
      <c r="AK437" s="16"/>
      <c r="AL437" s="16"/>
    </row>
    <row r="438" spans="2:38" ht="30" customHeight="1" x14ac:dyDescent="0.2">
      <c r="B438" s="138"/>
      <c r="C438" s="168" t="s">
        <v>61</v>
      </c>
      <c r="D438" s="140"/>
      <c r="E438" s="140"/>
      <c r="F438" s="140"/>
      <c r="G438" s="169"/>
      <c r="H438" s="124" t="str">
        <f>IF(B437="","",VLOOKUP(B437,名簿掲載情報!A:M,5))</f>
        <v/>
      </c>
      <c r="I438" s="124"/>
      <c r="J438" s="124"/>
      <c r="K438" s="124"/>
      <c r="L438" s="124"/>
      <c r="M438" s="124"/>
      <c r="N438" s="124"/>
      <c r="O438" s="124"/>
      <c r="P438" s="124"/>
      <c r="Q438" s="124"/>
      <c r="R438" s="124"/>
      <c r="S438" s="124"/>
      <c r="T438" s="124"/>
      <c r="U438" s="147" t="s">
        <v>62</v>
      </c>
      <c r="V438" s="147"/>
      <c r="W438" s="147"/>
      <c r="X438" s="147"/>
      <c r="Y438" s="147"/>
      <c r="Z438" s="124" t="str">
        <f>IF(B437="","",VLOOKUP(B437,名簿掲載情報!A:M,11))</f>
        <v/>
      </c>
      <c r="AA438" s="124"/>
      <c r="AB438" s="124"/>
      <c r="AC438" s="124"/>
      <c r="AD438" s="124"/>
      <c r="AE438" s="124"/>
      <c r="AF438" s="124"/>
      <c r="AG438" s="124"/>
      <c r="AH438" s="124"/>
      <c r="AI438" s="124"/>
      <c r="AJ438" s="124"/>
      <c r="AK438" s="124"/>
      <c r="AL438" s="124"/>
    </row>
    <row r="439" spans="2:38" ht="30" customHeight="1" x14ac:dyDescent="0.2">
      <c r="B439" s="138"/>
      <c r="C439" s="168" t="s">
        <v>63</v>
      </c>
      <c r="D439" s="173"/>
      <c r="E439" s="173"/>
      <c r="F439" s="173"/>
      <c r="G439" s="174"/>
      <c r="H439" s="134" t="str">
        <f>IF(B437="","",VLOOKUP(B437,名簿掲載情報!A:M,6))</f>
        <v/>
      </c>
      <c r="I439" s="135"/>
      <c r="J439" s="135"/>
      <c r="K439" s="135"/>
      <c r="L439" s="135"/>
      <c r="M439" s="135"/>
      <c r="N439" s="135"/>
      <c r="O439" s="135"/>
      <c r="P439" s="135"/>
      <c r="Q439" s="135"/>
      <c r="R439" s="135"/>
      <c r="S439" s="135"/>
      <c r="T439" s="136"/>
      <c r="U439" s="147" t="s">
        <v>64</v>
      </c>
      <c r="V439" s="147"/>
      <c r="W439" s="147"/>
      <c r="X439" s="147"/>
      <c r="Y439" s="147"/>
      <c r="Z439" s="175" t="str">
        <f>IF(B437="","",VLOOKUP(B437,名簿掲載情報!A:M,12))</f>
        <v/>
      </c>
      <c r="AA439" s="176"/>
      <c r="AB439" s="176"/>
      <c r="AC439" s="176"/>
      <c r="AD439" s="176"/>
      <c r="AE439" s="176"/>
      <c r="AF439" s="176"/>
      <c r="AG439" s="176"/>
      <c r="AH439" s="176"/>
      <c r="AI439" s="176"/>
      <c r="AJ439" s="176"/>
      <c r="AK439" s="176"/>
      <c r="AL439" s="177"/>
    </row>
    <row r="440" spans="2:38" ht="30" customHeight="1" x14ac:dyDescent="0.2">
      <c r="B440" s="138"/>
      <c r="C440" s="168" t="s">
        <v>65</v>
      </c>
      <c r="D440" s="140"/>
      <c r="E440" s="140"/>
      <c r="F440" s="140"/>
      <c r="G440" s="169"/>
      <c r="H440" s="124" t="str">
        <f>IF(B437="","",VLOOKUP(B437,名簿掲載情報!A:M,7))</f>
        <v/>
      </c>
      <c r="I440" s="124"/>
      <c r="J440" s="124"/>
      <c r="K440" s="124"/>
      <c r="L440" s="124"/>
      <c r="M440" s="124"/>
      <c r="N440" s="124"/>
      <c r="O440" s="124"/>
      <c r="P440" s="124"/>
      <c r="Q440" s="124"/>
      <c r="R440" s="124"/>
      <c r="S440" s="124"/>
      <c r="T440" s="124"/>
      <c r="U440" s="137" t="s">
        <v>66</v>
      </c>
      <c r="V440" s="137"/>
      <c r="W440" s="137"/>
      <c r="X440" s="137"/>
      <c r="Y440" s="137"/>
      <c r="Z440" s="134" t="str">
        <f>IF(B437="","",VLOOKUP(B437,名簿掲載情報!A:M,13))</f>
        <v/>
      </c>
      <c r="AA440" s="135"/>
      <c r="AB440" s="135"/>
      <c r="AC440" s="135"/>
      <c r="AD440" s="135"/>
      <c r="AE440" s="135"/>
      <c r="AF440" s="135"/>
      <c r="AG440" s="135"/>
      <c r="AH440" s="135"/>
      <c r="AI440" s="135"/>
      <c r="AJ440" s="135"/>
      <c r="AK440" s="135"/>
      <c r="AL440" s="136"/>
    </row>
    <row r="441" spans="2:38" ht="30" customHeight="1" x14ac:dyDescent="0.2">
      <c r="B441" s="139"/>
      <c r="C441" s="168" t="s">
        <v>67</v>
      </c>
      <c r="D441" s="170"/>
      <c r="E441" s="170"/>
      <c r="F441" s="170"/>
      <c r="G441" s="171"/>
      <c r="H441" s="172" t="s">
        <v>464</v>
      </c>
      <c r="I441" s="147"/>
      <c r="J441" s="147"/>
      <c r="K441" s="134" t="str">
        <f>IF(B437="","",CONCATENATE(VLOOKUP(B437,名簿掲載情報!A:M,8),"
",VLOOKUP(B437,名簿掲載情報!A:M,9)))</f>
        <v/>
      </c>
      <c r="L441" s="135"/>
      <c r="M441" s="135"/>
      <c r="N441" s="135"/>
      <c r="O441" s="135"/>
      <c r="P441" s="135"/>
      <c r="Q441" s="135"/>
      <c r="R441" s="135"/>
      <c r="S441" s="135"/>
      <c r="T441" s="136"/>
      <c r="U441" s="168" t="s">
        <v>138</v>
      </c>
      <c r="V441" s="140"/>
      <c r="W441" s="140"/>
      <c r="X441" s="175" t="str">
        <f>IF(B437="","",VLOOKUP(B437,名簿掲載情報!A:M,10))</f>
        <v/>
      </c>
      <c r="Y441" s="176"/>
      <c r="Z441" s="176"/>
      <c r="AA441" s="176"/>
      <c r="AB441" s="176"/>
      <c r="AC441" s="176"/>
      <c r="AD441" s="176"/>
      <c r="AE441" s="176"/>
      <c r="AF441" s="176"/>
      <c r="AG441" s="176"/>
      <c r="AH441" s="176"/>
      <c r="AI441" s="176"/>
      <c r="AJ441" s="176"/>
      <c r="AK441" s="176"/>
      <c r="AL441" s="177"/>
    </row>
    <row r="442" spans="2:38" ht="30" customHeight="1" x14ac:dyDescent="0.2">
      <c r="B442" s="137"/>
      <c r="C442" s="168" t="s">
        <v>519</v>
      </c>
      <c r="D442" s="140"/>
      <c r="E442" s="140"/>
      <c r="F442" s="140"/>
      <c r="G442" s="169"/>
      <c r="H442" s="13" t="s">
        <v>136</v>
      </c>
      <c r="I442" s="140" t="str">
        <f>IF(B442="","",VLOOKUP(B442,名簿掲載情報!A:M,4))</f>
        <v/>
      </c>
      <c r="J442" s="140"/>
      <c r="K442" s="140"/>
      <c r="L442" s="140"/>
      <c r="M442" s="13" t="s">
        <v>137</v>
      </c>
      <c r="N442" s="13"/>
      <c r="O442" s="13"/>
      <c r="P442" s="13"/>
      <c r="Q442" s="14"/>
      <c r="R442" s="13"/>
      <c r="S442" s="13"/>
      <c r="T442" s="15"/>
      <c r="U442" s="16"/>
      <c r="V442" s="16"/>
      <c r="X442" s="16"/>
      <c r="Y442" s="16"/>
      <c r="Z442" s="16"/>
      <c r="AA442" s="16"/>
      <c r="AB442" s="16"/>
      <c r="AC442" s="16"/>
      <c r="AD442" s="16"/>
      <c r="AE442" s="16"/>
      <c r="AF442" s="16"/>
      <c r="AG442" s="16"/>
      <c r="AH442" s="16"/>
      <c r="AI442" s="16"/>
      <c r="AJ442" s="16"/>
      <c r="AK442" s="16"/>
      <c r="AL442" s="16"/>
    </row>
    <row r="443" spans="2:38" ht="30" customHeight="1" x14ac:dyDescent="0.2">
      <c r="B443" s="138"/>
      <c r="C443" s="168" t="s">
        <v>61</v>
      </c>
      <c r="D443" s="140"/>
      <c r="E443" s="140"/>
      <c r="F443" s="140"/>
      <c r="G443" s="169"/>
      <c r="H443" s="124" t="str">
        <f>IF(B442="","",VLOOKUP(B442,名簿掲載情報!A:M,5))</f>
        <v/>
      </c>
      <c r="I443" s="124"/>
      <c r="J443" s="124"/>
      <c r="K443" s="124"/>
      <c r="L443" s="124"/>
      <c r="M443" s="124"/>
      <c r="N443" s="124"/>
      <c r="O443" s="124"/>
      <c r="P443" s="124"/>
      <c r="Q443" s="124"/>
      <c r="R443" s="124"/>
      <c r="S443" s="124"/>
      <c r="T443" s="124"/>
      <c r="U443" s="147" t="s">
        <v>62</v>
      </c>
      <c r="V443" s="147"/>
      <c r="W443" s="147"/>
      <c r="X443" s="147"/>
      <c r="Y443" s="147"/>
      <c r="Z443" s="124" t="str">
        <f>IF(B442="","",VLOOKUP(B442,名簿掲載情報!A:M,11))</f>
        <v/>
      </c>
      <c r="AA443" s="124"/>
      <c r="AB443" s="124"/>
      <c r="AC443" s="124"/>
      <c r="AD443" s="124"/>
      <c r="AE443" s="124"/>
      <c r="AF443" s="124"/>
      <c r="AG443" s="124"/>
      <c r="AH443" s="124"/>
      <c r="AI443" s="124"/>
      <c r="AJ443" s="124"/>
      <c r="AK443" s="124"/>
      <c r="AL443" s="124"/>
    </row>
    <row r="444" spans="2:38" ht="30" customHeight="1" x14ac:dyDescent="0.2">
      <c r="B444" s="138"/>
      <c r="C444" s="168" t="s">
        <v>63</v>
      </c>
      <c r="D444" s="173"/>
      <c r="E444" s="173"/>
      <c r="F444" s="173"/>
      <c r="G444" s="174"/>
      <c r="H444" s="134" t="str">
        <f>IF(B442="","",VLOOKUP(B442,名簿掲載情報!A:M,6))</f>
        <v/>
      </c>
      <c r="I444" s="135"/>
      <c r="J444" s="135"/>
      <c r="K444" s="135"/>
      <c r="L444" s="135"/>
      <c r="M444" s="135"/>
      <c r="N444" s="135"/>
      <c r="O444" s="135"/>
      <c r="P444" s="135"/>
      <c r="Q444" s="135"/>
      <c r="R444" s="135"/>
      <c r="S444" s="135"/>
      <c r="T444" s="136"/>
      <c r="U444" s="147" t="s">
        <v>64</v>
      </c>
      <c r="V444" s="147"/>
      <c r="W444" s="147"/>
      <c r="X444" s="147"/>
      <c r="Y444" s="147"/>
      <c r="Z444" s="175" t="str">
        <f>IF(B442="","",VLOOKUP(B442,名簿掲載情報!A:M,12))</f>
        <v/>
      </c>
      <c r="AA444" s="176"/>
      <c r="AB444" s="176"/>
      <c r="AC444" s="176"/>
      <c r="AD444" s="176"/>
      <c r="AE444" s="176"/>
      <c r="AF444" s="176"/>
      <c r="AG444" s="176"/>
      <c r="AH444" s="176"/>
      <c r="AI444" s="176"/>
      <c r="AJ444" s="176"/>
      <c r="AK444" s="176"/>
      <c r="AL444" s="177"/>
    </row>
    <row r="445" spans="2:38" ht="30" customHeight="1" x14ac:dyDescent="0.2">
      <c r="B445" s="138"/>
      <c r="C445" s="168" t="s">
        <v>65</v>
      </c>
      <c r="D445" s="140"/>
      <c r="E445" s="140"/>
      <c r="F445" s="140"/>
      <c r="G445" s="169"/>
      <c r="H445" s="124" t="str">
        <f>IF(B442="","",VLOOKUP(B442,名簿掲載情報!A:M,7))</f>
        <v/>
      </c>
      <c r="I445" s="124"/>
      <c r="J445" s="124"/>
      <c r="K445" s="124"/>
      <c r="L445" s="124"/>
      <c r="M445" s="124"/>
      <c r="N445" s="124"/>
      <c r="O445" s="124"/>
      <c r="P445" s="124"/>
      <c r="Q445" s="124"/>
      <c r="R445" s="124"/>
      <c r="S445" s="124"/>
      <c r="T445" s="124"/>
      <c r="U445" s="137" t="s">
        <v>66</v>
      </c>
      <c r="V445" s="137"/>
      <c r="W445" s="137"/>
      <c r="X445" s="137"/>
      <c r="Y445" s="137"/>
      <c r="Z445" s="134" t="str">
        <f>IF(B442="","",VLOOKUP(B442,名簿掲載情報!A:M,13))</f>
        <v/>
      </c>
      <c r="AA445" s="135"/>
      <c r="AB445" s="135"/>
      <c r="AC445" s="135"/>
      <c r="AD445" s="135"/>
      <c r="AE445" s="135"/>
      <c r="AF445" s="135"/>
      <c r="AG445" s="135"/>
      <c r="AH445" s="135"/>
      <c r="AI445" s="135"/>
      <c r="AJ445" s="135"/>
      <c r="AK445" s="135"/>
      <c r="AL445" s="136"/>
    </row>
    <row r="446" spans="2:38" ht="30" customHeight="1" x14ac:dyDescent="0.2">
      <c r="B446" s="139"/>
      <c r="C446" s="168" t="s">
        <v>67</v>
      </c>
      <c r="D446" s="170"/>
      <c r="E446" s="170"/>
      <c r="F446" s="170"/>
      <c r="G446" s="171"/>
      <c r="H446" s="172" t="s">
        <v>464</v>
      </c>
      <c r="I446" s="147"/>
      <c r="J446" s="147"/>
      <c r="K446" s="134" t="str">
        <f>IF(B442="","",CONCATENATE(VLOOKUP(B442,名簿掲載情報!A:M,8),"
",VLOOKUP(B442,名簿掲載情報!A:M,9)))</f>
        <v/>
      </c>
      <c r="L446" s="135"/>
      <c r="M446" s="135"/>
      <c r="N446" s="135"/>
      <c r="O446" s="135"/>
      <c r="P446" s="135"/>
      <c r="Q446" s="135"/>
      <c r="R446" s="135"/>
      <c r="S446" s="135"/>
      <c r="T446" s="136"/>
      <c r="U446" s="168" t="s">
        <v>138</v>
      </c>
      <c r="V446" s="140"/>
      <c r="W446" s="140"/>
      <c r="X446" s="175" t="str">
        <f>IF(B442="","",VLOOKUP(B442,名簿掲載情報!A:M,10))</f>
        <v/>
      </c>
      <c r="Y446" s="176"/>
      <c r="Z446" s="176"/>
      <c r="AA446" s="176"/>
      <c r="AB446" s="176"/>
      <c r="AC446" s="176"/>
      <c r="AD446" s="176"/>
      <c r="AE446" s="176"/>
      <c r="AF446" s="176"/>
      <c r="AG446" s="176"/>
      <c r="AH446" s="176"/>
      <c r="AI446" s="176"/>
      <c r="AJ446" s="176"/>
      <c r="AK446" s="176"/>
      <c r="AL446" s="177"/>
    </row>
    <row r="447" spans="2:38" ht="30" customHeight="1" x14ac:dyDescent="0.2">
      <c r="B447" s="137"/>
      <c r="C447" s="168" t="s">
        <v>519</v>
      </c>
      <c r="D447" s="140"/>
      <c r="E447" s="140"/>
      <c r="F447" s="140"/>
      <c r="G447" s="169"/>
      <c r="H447" s="13" t="s">
        <v>136</v>
      </c>
      <c r="I447" s="140" t="str">
        <f>IF(B447="","",VLOOKUP(B447,名簿掲載情報!A:M,4))</f>
        <v/>
      </c>
      <c r="J447" s="140"/>
      <c r="K447" s="140"/>
      <c r="L447" s="140"/>
      <c r="M447" s="13" t="s">
        <v>137</v>
      </c>
      <c r="N447" s="13"/>
      <c r="O447" s="13"/>
      <c r="P447" s="13"/>
      <c r="Q447" s="14"/>
      <c r="R447" s="13"/>
      <c r="S447" s="13"/>
      <c r="T447" s="15"/>
      <c r="U447" s="16"/>
      <c r="V447" s="16"/>
      <c r="X447" s="16"/>
      <c r="Y447" s="16"/>
      <c r="Z447" s="16"/>
      <c r="AA447" s="16"/>
      <c r="AB447" s="16"/>
      <c r="AC447" s="16"/>
      <c r="AD447" s="16"/>
      <c r="AE447" s="16"/>
      <c r="AF447" s="16"/>
      <c r="AG447" s="16"/>
      <c r="AH447" s="16"/>
      <c r="AI447" s="16"/>
      <c r="AJ447" s="16"/>
      <c r="AK447" s="16"/>
      <c r="AL447" s="16"/>
    </row>
    <row r="448" spans="2:38" ht="30" customHeight="1" x14ac:dyDescent="0.2">
      <c r="B448" s="138"/>
      <c r="C448" s="168" t="s">
        <v>61</v>
      </c>
      <c r="D448" s="140"/>
      <c r="E448" s="140"/>
      <c r="F448" s="140"/>
      <c r="G448" s="169"/>
      <c r="H448" s="124" t="str">
        <f>IF(B447="","",VLOOKUP(B447,名簿掲載情報!A:M,5))</f>
        <v/>
      </c>
      <c r="I448" s="124"/>
      <c r="J448" s="124"/>
      <c r="K448" s="124"/>
      <c r="L448" s="124"/>
      <c r="M448" s="124"/>
      <c r="N448" s="124"/>
      <c r="O448" s="124"/>
      <c r="P448" s="124"/>
      <c r="Q448" s="124"/>
      <c r="R448" s="124"/>
      <c r="S448" s="124"/>
      <c r="T448" s="124"/>
      <c r="U448" s="147" t="s">
        <v>62</v>
      </c>
      <c r="V448" s="147"/>
      <c r="W448" s="147"/>
      <c r="X448" s="147"/>
      <c r="Y448" s="147"/>
      <c r="Z448" s="124" t="str">
        <f>IF(B447="","",VLOOKUP(B447,名簿掲載情報!A:M,11))</f>
        <v/>
      </c>
      <c r="AA448" s="124"/>
      <c r="AB448" s="124"/>
      <c r="AC448" s="124"/>
      <c r="AD448" s="124"/>
      <c r="AE448" s="124"/>
      <c r="AF448" s="124"/>
      <c r="AG448" s="124"/>
      <c r="AH448" s="124"/>
      <c r="AI448" s="124"/>
      <c r="AJ448" s="124"/>
      <c r="AK448" s="124"/>
      <c r="AL448" s="124"/>
    </row>
    <row r="449" spans="2:38" ht="30" customHeight="1" x14ac:dyDescent="0.2">
      <c r="B449" s="138"/>
      <c r="C449" s="168" t="s">
        <v>63</v>
      </c>
      <c r="D449" s="173"/>
      <c r="E449" s="173"/>
      <c r="F449" s="173"/>
      <c r="G449" s="174"/>
      <c r="H449" s="134" t="str">
        <f>IF(B447="","",VLOOKUP(B447,名簿掲載情報!A:M,6))</f>
        <v/>
      </c>
      <c r="I449" s="135"/>
      <c r="J449" s="135"/>
      <c r="K449" s="135"/>
      <c r="L449" s="135"/>
      <c r="M449" s="135"/>
      <c r="N449" s="135"/>
      <c r="O449" s="135"/>
      <c r="P449" s="135"/>
      <c r="Q449" s="135"/>
      <c r="R449" s="135"/>
      <c r="S449" s="135"/>
      <c r="T449" s="136"/>
      <c r="U449" s="147" t="s">
        <v>64</v>
      </c>
      <c r="V449" s="147"/>
      <c r="W449" s="147"/>
      <c r="X449" s="147"/>
      <c r="Y449" s="147"/>
      <c r="Z449" s="175" t="str">
        <f>IF(B447="","",VLOOKUP(B447,名簿掲載情報!A:M,12))</f>
        <v/>
      </c>
      <c r="AA449" s="176"/>
      <c r="AB449" s="176"/>
      <c r="AC449" s="176"/>
      <c r="AD449" s="176"/>
      <c r="AE449" s="176"/>
      <c r="AF449" s="176"/>
      <c r="AG449" s="176"/>
      <c r="AH449" s="176"/>
      <c r="AI449" s="176"/>
      <c r="AJ449" s="176"/>
      <c r="AK449" s="176"/>
      <c r="AL449" s="177"/>
    </row>
    <row r="450" spans="2:38" ht="30" customHeight="1" x14ac:dyDescent="0.2">
      <c r="B450" s="138"/>
      <c r="C450" s="168" t="s">
        <v>65</v>
      </c>
      <c r="D450" s="140"/>
      <c r="E450" s="140"/>
      <c r="F450" s="140"/>
      <c r="G450" s="169"/>
      <c r="H450" s="124" t="str">
        <f>IF(B447="","",VLOOKUP(B447,名簿掲載情報!A:M,7))</f>
        <v/>
      </c>
      <c r="I450" s="124"/>
      <c r="J450" s="124"/>
      <c r="K450" s="124"/>
      <c r="L450" s="124"/>
      <c r="M450" s="124"/>
      <c r="N450" s="124"/>
      <c r="O450" s="124"/>
      <c r="P450" s="124"/>
      <c r="Q450" s="124"/>
      <c r="R450" s="124"/>
      <c r="S450" s="124"/>
      <c r="T450" s="124"/>
      <c r="U450" s="137" t="s">
        <v>66</v>
      </c>
      <c r="V450" s="137"/>
      <c r="W450" s="137"/>
      <c r="X450" s="137"/>
      <c r="Y450" s="137"/>
      <c r="Z450" s="134" t="str">
        <f>IF(B447="","",VLOOKUP(B447,名簿掲載情報!A:M,13))</f>
        <v/>
      </c>
      <c r="AA450" s="135"/>
      <c r="AB450" s="135"/>
      <c r="AC450" s="135"/>
      <c r="AD450" s="135"/>
      <c r="AE450" s="135"/>
      <c r="AF450" s="135"/>
      <c r="AG450" s="135"/>
      <c r="AH450" s="135"/>
      <c r="AI450" s="135"/>
      <c r="AJ450" s="135"/>
      <c r="AK450" s="135"/>
      <c r="AL450" s="136"/>
    </row>
    <row r="451" spans="2:38" ht="30" customHeight="1" x14ac:dyDescent="0.2">
      <c r="B451" s="139"/>
      <c r="C451" s="168" t="s">
        <v>67</v>
      </c>
      <c r="D451" s="170"/>
      <c r="E451" s="170"/>
      <c r="F451" s="170"/>
      <c r="G451" s="171"/>
      <c r="H451" s="172" t="s">
        <v>464</v>
      </c>
      <c r="I451" s="147"/>
      <c r="J451" s="147"/>
      <c r="K451" s="134" t="str">
        <f>IF(B447="","",CONCATENATE(VLOOKUP(B447,名簿掲載情報!A:M,8),"
",VLOOKUP(B447,名簿掲載情報!A:M,9)))</f>
        <v/>
      </c>
      <c r="L451" s="135"/>
      <c r="M451" s="135"/>
      <c r="N451" s="135"/>
      <c r="O451" s="135"/>
      <c r="P451" s="135"/>
      <c r="Q451" s="135"/>
      <c r="R451" s="135"/>
      <c r="S451" s="135"/>
      <c r="T451" s="136"/>
      <c r="U451" s="168" t="s">
        <v>138</v>
      </c>
      <c r="V451" s="140"/>
      <c r="W451" s="140"/>
      <c r="X451" s="175" t="str">
        <f>IF(B447="","",VLOOKUP(B447,名簿掲載情報!A:M,10))</f>
        <v/>
      </c>
      <c r="Y451" s="176"/>
      <c r="Z451" s="176"/>
      <c r="AA451" s="176"/>
      <c r="AB451" s="176"/>
      <c r="AC451" s="176"/>
      <c r="AD451" s="176"/>
      <c r="AE451" s="176"/>
      <c r="AF451" s="176"/>
      <c r="AG451" s="176"/>
      <c r="AH451" s="176"/>
      <c r="AI451" s="176"/>
      <c r="AJ451" s="176"/>
      <c r="AK451" s="176"/>
      <c r="AL451" s="177"/>
    </row>
    <row r="452" spans="2:38" ht="30" customHeight="1" x14ac:dyDescent="0.2"/>
    <row r="453" spans="2:38" ht="30" customHeight="1" x14ac:dyDescent="0.2"/>
    <row r="454" spans="2:38" ht="30" customHeight="1" x14ac:dyDescent="0.2"/>
    <row r="455" spans="2:38" ht="30" customHeight="1" x14ac:dyDescent="0.2"/>
    <row r="456" spans="2:38" ht="30" customHeight="1" x14ac:dyDescent="0.2"/>
    <row r="457" spans="2:38" ht="30" customHeight="1" x14ac:dyDescent="0.2"/>
    <row r="458" spans="2:38" ht="30" customHeight="1" x14ac:dyDescent="0.2"/>
    <row r="459" spans="2:38" ht="30" customHeight="1" x14ac:dyDescent="0.2"/>
    <row r="460" spans="2:38" ht="30" customHeight="1" x14ac:dyDescent="0.2"/>
    <row r="461" spans="2:38" ht="30" customHeight="1" x14ac:dyDescent="0.2"/>
    <row r="462" spans="2:38" ht="30" customHeight="1" x14ac:dyDescent="0.2"/>
    <row r="463" spans="2:38" ht="30" customHeight="1" x14ac:dyDescent="0.2"/>
    <row r="464" spans="2:38"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sheetData>
  <mergeCells count="1800">
    <mergeCell ref="B447:B451"/>
    <mergeCell ref="C447:G447"/>
    <mergeCell ref="I447:L447"/>
    <mergeCell ref="C448:G448"/>
    <mergeCell ref="H448:T448"/>
    <mergeCell ref="C450:G450"/>
    <mergeCell ref="H450:T450"/>
    <mergeCell ref="U448:Y448"/>
    <mergeCell ref="Z448:AL448"/>
    <mergeCell ref="C449:G449"/>
    <mergeCell ref="H449:T449"/>
    <mergeCell ref="U449:Y449"/>
    <mergeCell ref="Z449:AL449"/>
    <mergeCell ref="U450:Y450"/>
    <mergeCell ref="Z450:AL450"/>
    <mergeCell ref="C451:G451"/>
    <mergeCell ref="H451:J451"/>
    <mergeCell ref="K451:T451"/>
    <mergeCell ref="U451:W451"/>
    <mergeCell ref="X451:AL451"/>
    <mergeCell ref="B442:B446"/>
    <mergeCell ref="C442:G442"/>
    <mergeCell ref="I442:L442"/>
    <mergeCell ref="C443:G443"/>
    <mergeCell ref="H443:T443"/>
    <mergeCell ref="C445:G445"/>
    <mergeCell ref="H445:T445"/>
    <mergeCell ref="U443:Y443"/>
    <mergeCell ref="Z443:AL443"/>
    <mergeCell ref="C444:G444"/>
    <mergeCell ref="H444:T444"/>
    <mergeCell ref="U444:Y444"/>
    <mergeCell ref="Z444:AL444"/>
    <mergeCell ref="U445:Y445"/>
    <mergeCell ref="Z445:AL445"/>
    <mergeCell ref="C446:G446"/>
    <mergeCell ref="H446:J446"/>
    <mergeCell ref="K446:T446"/>
    <mergeCell ref="U446:W446"/>
    <mergeCell ref="X446:AL446"/>
    <mergeCell ref="B437:B441"/>
    <mergeCell ref="C437:G437"/>
    <mergeCell ref="I437:L437"/>
    <mergeCell ref="C438:G438"/>
    <mergeCell ref="H438:T438"/>
    <mergeCell ref="C440:G440"/>
    <mergeCell ref="H440:T440"/>
    <mergeCell ref="U438:Y438"/>
    <mergeCell ref="Z438:AL438"/>
    <mergeCell ref="C439:G439"/>
    <mergeCell ref="H439:T439"/>
    <mergeCell ref="U439:Y439"/>
    <mergeCell ref="Z439:AL439"/>
    <mergeCell ref="U440:Y440"/>
    <mergeCell ref="Z440:AL440"/>
    <mergeCell ref="C441:G441"/>
    <mergeCell ref="H441:J441"/>
    <mergeCell ref="K441:T441"/>
    <mergeCell ref="U441:W441"/>
    <mergeCell ref="X441:AL441"/>
    <mergeCell ref="B432:B436"/>
    <mergeCell ref="C432:G432"/>
    <mergeCell ref="I432:L432"/>
    <mergeCell ref="C433:G433"/>
    <mergeCell ref="H433:T433"/>
    <mergeCell ref="C435:G435"/>
    <mergeCell ref="H435:T435"/>
    <mergeCell ref="U433:Y433"/>
    <mergeCell ref="Z433:AL433"/>
    <mergeCell ref="C434:G434"/>
    <mergeCell ref="H434:T434"/>
    <mergeCell ref="U434:Y434"/>
    <mergeCell ref="Z434:AL434"/>
    <mergeCell ref="U435:Y435"/>
    <mergeCell ref="Z435:AL435"/>
    <mergeCell ref="C436:G436"/>
    <mergeCell ref="H436:J436"/>
    <mergeCell ref="K436:T436"/>
    <mergeCell ref="U436:W436"/>
    <mergeCell ref="X436:AL436"/>
    <mergeCell ref="B427:B431"/>
    <mergeCell ref="C427:G427"/>
    <mergeCell ref="I427:L427"/>
    <mergeCell ref="C428:G428"/>
    <mergeCell ref="H428:T428"/>
    <mergeCell ref="C430:G430"/>
    <mergeCell ref="H430:T430"/>
    <mergeCell ref="U428:Y428"/>
    <mergeCell ref="Z428:AL428"/>
    <mergeCell ref="C429:G429"/>
    <mergeCell ref="H429:T429"/>
    <mergeCell ref="U429:Y429"/>
    <mergeCell ref="Z429:AL429"/>
    <mergeCell ref="U430:Y430"/>
    <mergeCell ref="Z430:AL430"/>
    <mergeCell ref="C431:G431"/>
    <mergeCell ref="H431:J431"/>
    <mergeCell ref="K431:T431"/>
    <mergeCell ref="U431:W431"/>
    <mergeCell ref="X431:AL431"/>
    <mergeCell ref="B422:B426"/>
    <mergeCell ref="C422:G422"/>
    <mergeCell ref="I422:L422"/>
    <mergeCell ref="C423:G423"/>
    <mergeCell ref="H423:T423"/>
    <mergeCell ref="C425:G425"/>
    <mergeCell ref="H425:T425"/>
    <mergeCell ref="U423:Y423"/>
    <mergeCell ref="Z423:AL423"/>
    <mergeCell ref="C424:G424"/>
    <mergeCell ref="H424:T424"/>
    <mergeCell ref="U424:Y424"/>
    <mergeCell ref="Z424:AL424"/>
    <mergeCell ref="U425:Y425"/>
    <mergeCell ref="Z425:AL425"/>
    <mergeCell ref="C426:G426"/>
    <mergeCell ref="H426:J426"/>
    <mergeCell ref="K426:T426"/>
    <mergeCell ref="U426:W426"/>
    <mergeCell ref="X426:AL426"/>
    <mergeCell ref="B417:B421"/>
    <mergeCell ref="C417:G417"/>
    <mergeCell ref="I417:L417"/>
    <mergeCell ref="C418:G418"/>
    <mergeCell ref="H418:T418"/>
    <mergeCell ref="C420:G420"/>
    <mergeCell ref="H420:T420"/>
    <mergeCell ref="U418:Y418"/>
    <mergeCell ref="Z418:AL418"/>
    <mergeCell ref="C419:G419"/>
    <mergeCell ref="H419:T419"/>
    <mergeCell ref="U419:Y419"/>
    <mergeCell ref="Z419:AL419"/>
    <mergeCell ref="U420:Y420"/>
    <mergeCell ref="Z420:AL420"/>
    <mergeCell ref="C421:G421"/>
    <mergeCell ref="H421:J421"/>
    <mergeCell ref="K421:T421"/>
    <mergeCell ref="U421:W421"/>
    <mergeCell ref="X421:AL421"/>
    <mergeCell ref="B412:B416"/>
    <mergeCell ref="C412:G412"/>
    <mergeCell ref="I412:L412"/>
    <mergeCell ref="C413:G413"/>
    <mergeCell ref="H413:T413"/>
    <mergeCell ref="C415:G415"/>
    <mergeCell ref="H415:T415"/>
    <mergeCell ref="U413:Y413"/>
    <mergeCell ref="Z413:AL413"/>
    <mergeCell ref="C414:G414"/>
    <mergeCell ref="H414:T414"/>
    <mergeCell ref="U414:Y414"/>
    <mergeCell ref="Z414:AL414"/>
    <mergeCell ref="U415:Y415"/>
    <mergeCell ref="Z415:AL415"/>
    <mergeCell ref="C416:G416"/>
    <mergeCell ref="H416:J416"/>
    <mergeCell ref="K416:T416"/>
    <mergeCell ref="U416:W416"/>
    <mergeCell ref="X416:AL416"/>
    <mergeCell ref="B407:B411"/>
    <mergeCell ref="C407:G407"/>
    <mergeCell ref="I407:L407"/>
    <mergeCell ref="C408:G408"/>
    <mergeCell ref="H408:T408"/>
    <mergeCell ref="C410:G410"/>
    <mergeCell ref="H410:T410"/>
    <mergeCell ref="U408:Y408"/>
    <mergeCell ref="Z408:AL408"/>
    <mergeCell ref="C409:G409"/>
    <mergeCell ref="H409:T409"/>
    <mergeCell ref="U409:Y409"/>
    <mergeCell ref="Z409:AL409"/>
    <mergeCell ref="U410:Y410"/>
    <mergeCell ref="Z410:AL410"/>
    <mergeCell ref="C411:G411"/>
    <mergeCell ref="H411:J411"/>
    <mergeCell ref="K411:T411"/>
    <mergeCell ref="U411:W411"/>
    <mergeCell ref="X411:AL411"/>
    <mergeCell ref="B402:B406"/>
    <mergeCell ref="C402:G402"/>
    <mergeCell ref="I402:L402"/>
    <mergeCell ref="C403:G403"/>
    <mergeCell ref="H403:T403"/>
    <mergeCell ref="C405:G405"/>
    <mergeCell ref="H405:T405"/>
    <mergeCell ref="U403:Y403"/>
    <mergeCell ref="Z403:AL403"/>
    <mergeCell ref="C404:G404"/>
    <mergeCell ref="H404:T404"/>
    <mergeCell ref="U404:Y404"/>
    <mergeCell ref="Z404:AL404"/>
    <mergeCell ref="U405:Y405"/>
    <mergeCell ref="Z405:AL405"/>
    <mergeCell ref="C406:G406"/>
    <mergeCell ref="H406:J406"/>
    <mergeCell ref="K406:T406"/>
    <mergeCell ref="U406:W406"/>
    <mergeCell ref="X406:AL406"/>
    <mergeCell ref="U400:Y400"/>
    <mergeCell ref="Z400:AL400"/>
    <mergeCell ref="U398:Y398"/>
    <mergeCell ref="Z398:AL398"/>
    <mergeCell ref="U395:Y395"/>
    <mergeCell ref="Z395:AL395"/>
    <mergeCell ref="X396:AL396"/>
    <mergeCell ref="U396:W396"/>
    <mergeCell ref="Z94:AL94"/>
    <mergeCell ref="Z99:AL99"/>
    <mergeCell ref="Z98:AL98"/>
    <mergeCell ref="X96:AL96"/>
    <mergeCell ref="U95:Y95"/>
    <mergeCell ref="Z95:AL95"/>
    <mergeCell ref="U94:Y94"/>
    <mergeCell ref="U98:Y98"/>
    <mergeCell ref="U99:Y99"/>
    <mergeCell ref="U96:W96"/>
    <mergeCell ref="Z109:AL109"/>
    <mergeCell ref="Z114:AL114"/>
    <mergeCell ref="Z119:AL119"/>
    <mergeCell ref="Z124:AL124"/>
    <mergeCell ref="Z110:AL110"/>
    <mergeCell ref="X111:AL111"/>
    <mergeCell ref="U123:Y123"/>
    <mergeCell ref="Z123:AL123"/>
    <mergeCell ref="U120:Y120"/>
    <mergeCell ref="Z120:AL120"/>
    <mergeCell ref="U111:W111"/>
    <mergeCell ref="Z104:AL104"/>
    <mergeCell ref="B392:B396"/>
    <mergeCell ref="C392:G392"/>
    <mergeCell ref="C393:G393"/>
    <mergeCell ref="H393:T393"/>
    <mergeCell ref="C394:G394"/>
    <mergeCell ref="C395:G395"/>
    <mergeCell ref="H395:T395"/>
    <mergeCell ref="C396:G396"/>
    <mergeCell ref="H396:J396"/>
    <mergeCell ref="K396:T396"/>
    <mergeCell ref="U393:Y393"/>
    <mergeCell ref="Z393:AL393"/>
    <mergeCell ref="I392:L392"/>
    <mergeCell ref="H394:T394"/>
    <mergeCell ref="U394:Y394"/>
    <mergeCell ref="Z394:AL394"/>
    <mergeCell ref="B397:B401"/>
    <mergeCell ref="C397:G397"/>
    <mergeCell ref="C398:G398"/>
    <mergeCell ref="H398:T398"/>
    <mergeCell ref="C399:G399"/>
    <mergeCell ref="C400:G400"/>
    <mergeCell ref="H400:T400"/>
    <mergeCell ref="I397:L397"/>
    <mergeCell ref="H399:T399"/>
    <mergeCell ref="U399:Y399"/>
    <mergeCell ref="Z399:AL399"/>
    <mergeCell ref="X401:AL401"/>
    <mergeCell ref="C401:G401"/>
    <mergeCell ref="H401:J401"/>
    <mergeCell ref="K401:T401"/>
    <mergeCell ref="U401:W401"/>
    <mergeCell ref="B387:B391"/>
    <mergeCell ref="C387:G387"/>
    <mergeCell ref="C388:G388"/>
    <mergeCell ref="H388:T388"/>
    <mergeCell ref="C389:G389"/>
    <mergeCell ref="C390:G390"/>
    <mergeCell ref="H390:T390"/>
    <mergeCell ref="U388:Y388"/>
    <mergeCell ref="Z388:AL388"/>
    <mergeCell ref="I387:L387"/>
    <mergeCell ref="H389:T389"/>
    <mergeCell ref="U389:Y389"/>
    <mergeCell ref="Z389:AL389"/>
    <mergeCell ref="U390:Y390"/>
    <mergeCell ref="Z390:AL390"/>
    <mergeCell ref="C391:G391"/>
    <mergeCell ref="H391:J391"/>
    <mergeCell ref="K391:T391"/>
    <mergeCell ref="U391:W391"/>
    <mergeCell ref="X391:AL391"/>
    <mergeCell ref="B382:B386"/>
    <mergeCell ref="C382:G382"/>
    <mergeCell ref="C383:G383"/>
    <mergeCell ref="H383:T383"/>
    <mergeCell ref="C384:G384"/>
    <mergeCell ref="C385:G385"/>
    <mergeCell ref="H385:T385"/>
    <mergeCell ref="U383:Y383"/>
    <mergeCell ref="Z383:AL383"/>
    <mergeCell ref="I382:L382"/>
    <mergeCell ref="H384:T384"/>
    <mergeCell ref="U384:Y384"/>
    <mergeCell ref="Z384:AL384"/>
    <mergeCell ref="U385:Y385"/>
    <mergeCell ref="Z385:AL385"/>
    <mergeCell ref="C386:G386"/>
    <mergeCell ref="H386:J386"/>
    <mergeCell ref="K386:T386"/>
    <mergeCell ref="U386:W386"/>
    <mergeCell ref="X386:AL386"/>
    <mergeCell ref="B377:B381"/>
    <mergeCell ref="C377:G377"/>
    <mergeCell ref="C378:G378"/>
    <mergeCell ref="H378:T378"/>
    <mergeCell ref="C379:G379"/>
    <mergeCell ref="C380:G380"/>
    <mergeCell ref="H380:T380"/>
    <mergeCell ref="U378:Y378"/>
    <mergeCell ref="Z378:AL378"/>
    <mergeCell ref="I377:L377"/>
    <mergeCell ref="H379:T379"/>
    <mergeCell ref="U379:Y379"/>
    <mergeCell ref="Z379:AL379"/>
    <mergeCell ref="U380:Y380"/>
    <mergeCell ref="Z380:AL380"/>
    <mergeCell ref="C381:G381"/>
    <mergeCell ref="H381:J381"/>
    <mergeCell ref="K381:T381"/>
    <mergeCell ref="U381:W381"/>
    <mergeCell ref="X381:AL381"/>
    <mergeCell ref="B372:B376"/>
    <mergeCell ref="C372:G372"/>
    <mergeCell ref="C373:G373"/>
    <mergeCell ref="H373:T373"/>
    <mergeCell ref="C374:G374"/>
    <mergeCell ref="C375:G375"/>
    <mergeCell ref="H375:T375"/>
    <mergeCell ref="U373:Y373"/>
    <mergeCell ref="Z373:AL373"/>
    <mergeCell ref="I372:L372"/>
    <mergeCell ref="H374:T374"/>
    <mergeCell ref="U374:Y374"/>
    <mergeCell ref="Z374:AL374"/>
    <mergeCell ref="U375:Y375"/>
    <mergeCell ref="Z375:AL375"/>
    <mergeCell ref="C376:G376"/>
    <mergeCell ref="H376:J376"/>
    <mergeCell ref="K376:T376"/>
    <mergeCell ref="U376:W376"/>
    <mergeCell ref="X376:AL376"/>
    <mergeCell ref="B367:B371"/>
    <mergeCell ref="C367:G367"/>
    <mergeCell ref="C368:G368"/>
    <mergeCell ref="H368:T368"/>
    <mergeCell ref="C369:G369"/>
    <mergeCell ref="C370:G370"/>
    <mergeCell ref="H370:T370"/>
    <mergeCell ref="U368:Y368"/>
    <mergeCell ref="Z368:AL368"/>
    <mergeCell ref="I367:L367"/>
    <mergeCell ref="H369:T369"/>
    <mergeCell ref="U369:Y369"/>
    <mergeCell ref="Z369:AL369"/>
    <mergeCell ref="U370:Y370"/>
    <mergeCell ref="Z370:AL370"/>
    <mergeCell ref="C371:G371"/>
    <mergeCell ref="H371:J371"/>
    <mergeCell ref="K371:T371"/>
    <mergeCell ref="U371:W371"/>
    <mergeCell ref="X371:AL371"/>
    <mergeCell ref="B362:B366"/>
    <mergeCell ref="C362:G362"/>
    <mergeCell ref="C363:G363"/>
    <mergeCell ref="H363:T363"/>
    <mergeCell ref="C364:G364"/>
    <mergeCell ref="C365:G365"/>
    <mergeCell ref="H365:T365"/>
    <mergeCell ref="U363:Y363"/>
    <mergeCell ref="Z363:AL363"/>
    <mergeCell ref="I362:L362"/>
    <mergeCell ref="H364:T364"/>
    <mergeCell ref="U364:Y364"/>
    <mergeCell ref="Z364:AL364"/>
    <mergeCell ref="U365:Y365"/>
    <mergeCell ref="Z365:AL365"/>
    <mergeCell ref="C366:G366"/>
    <mergeCell ref="H366:J366"/>
    <mergeCell ref="K366:T366"/>
    <mergeCell ref="U366:W366"/>
    <mergeCell ref="X366:AL366"/>
    <mergeCell ref="B357:B361"/>
    <mergeCell ref="C357:G357"/>
    <mergeCell ref="C358:G358"/>
    <mergeCell ref="H358:T358"/>
    <mergeCell ref="C359:G359"/>
    <mergeCell ref="C360:G360"/>
    <mergeCell ref="H360:T360"/>
    <mergeCell ref="U358:Y358"/>
    <mergeCell ref="Z358:AL358"/>
    <mergeCell ref="I357:L357"/>
    <mergeCell ref="H359:T359"/>
    <mergeCell ref="U359:Y359"/>
    <mergeCell ref="Z359:AL359"/>
    <mergeCell ref="U360:Y360"/>
    <mergeCell ref="Z360:AL360"/>
    <mergeCell ref="C361:G361"/>
    <mergeCell ref="H361:J361"/>
    <mergeCell ref="K361:T361"/>
    <mergeCell ref="U361:W361"/>
    <mergeCell ref="X361:AL361"/>
    <mergeCell ref="B352:B356"/>
    <mergeCell ref="C352:G352"/>
    <mergeCell ref="C353:G353"/>
    <mergeCell ref="H353:T353"/>
    <mergeCell ref="C354:G354"/>
    <mergeCell ref="C355:G355"/>
    <mergeCell ref="H355:T355"/>
    <mergeCell ref="U353:Y353"/>
    <mergeCell ref="Z353:AL353"/>
    <mergeCell ref="I352:L352"/>
    <mergeCell ref="H354:T354"/>
    <mergeCell ref="U354:Y354"/>
    <mergeCell ref="Z354:AL354"/>
    <mergeCell ref="U355:Y355"/>
    <mergeCell ref="Z355:AL355"/>
    <mergeCell ref="C356:G356"/>
    <mergeCell ref="H356:J356"/>
    <mergeCell ref="K356:T356"/>
    <mergeCell ref="U356:W356"/>
    <mergeCell ref="X356:AL356"/>
    <mergeCell ref="B347:B351"/>
    <mergeCell ref="C347:G347"/>
    <mergeCell ref="C348:G348"/>
    <mergeCell ref="H348:T348"/>
    <mergeCell ref="C349:G349"/>
    <mergeCell ref="C350:G350"/>
    <mergeCell ref="H350:T350"/>
    <mergeCell ref="U348:Y348"/>
    <mergeCell ref="Z348:AL348"/>
    <mergeCell ref="I347:L347"/>
    <mergeCell ref="H349:T349"/>
    <mergeCell ref="U349:Y349"/>
    <mergeCell ref="Z349:AL349"/>
    <mergeCell ref="U350:Y350"/>
    <mergeCell ref="Z350:AL350"/>
    <mergeCell ref="C351:G351"/>
    <mergeCell ref="H351:J351"/>
    <mergeCell ref="K351:T351"/>
    <mergeCell ref="U351:W351"/>
    <mergeCell ref="X351:AL351"/>
    <mergeCell ref="B342:B346"/>
    <mergeCell ref="C342:G342"/>
    <mergeCell ref="C343:G343"/>
    <mergeCell ref="H343:T343"/>
    <mergeCell ref="C344:G344"/>
    <mergeCell ref="C345:G345"/>
    <mergeCell ref="H345:T345"/>
    <mergeCell ref="U343:Y343"/>
    <mergeCell ref="Z343:AL343"/>
    <mergeCell ref="I342:L342"/>
    <mergeCell ref="H344:T344"/>
    <mergeCell ref="U344:Y344"/>
    <mergeCell ref="Z344:AL344"/>
    <mergeCell ref="U345:Y345"/>
    <mergeCell ref="Z345:AL345"/>
    <mergeCell ref="C346:G346"/>
    <mergeCell ref="H346:J346"/>
    <mergeCell ref="K346:T346"/>
    <mergeCell ref="U346:W346"/>
    <mergeCell ref="X346:AL346"/>
    <mergeCell ref="B337:B341"/>
    <mergeCell ref="C337:G337"/>
    <mergeCell ref="C338:G338"/>
    <mergeCell ref="H338:T338"/>
    <mergeCell ref="C339:G339"/>
    <mergeCell ref="C340:G340"/>
    <mergeCell ref="H340:T340"/>
    <mergeCell ref="U338:Y338"/>
    <mergeCell ref="Z338:AL338"/>
    <mergeCell ref="I337:L337"/>
    <mergeCell ref="H339:T339"/>
    <mergeCell ref="U339:Y339"/>
    <mergeCell ref="Z339:AL339"/>
    <mergeCell ref="U340:Y340"/>
    <mergeCell ref="Z340:AL340"/>
    <mergeCell ref="C341:G341"/>
    <mergeCell ref="H341:J341"/>
    <mergeCell ref="K341:T341"/>
    <mergeCell ref="U341:W341"/>
    <mergeCell ref="X341:AL341"/>
    <mergeCell ref="B332:B336"/>
    <mergeCell ref="C332:G332"/>
    <mergeCell ref="C333:G333"/>
    <mergeCell ref="H333:T333"/>
    <mergeCell ref="C334:G334"/>
    <mergeCell ref="C335:G335"/>
    <mergeCell ref="H335:T335"/>
    <mergeCell ref="U333:Y333"/>
    <mergeCell ref="Z333:AL333"/>
    <mergeCell ref="I332:L332"/>
    <mergeCell ref="H334:T334"/>
    <mergeCell ref="U334:Y334"/>
    <mergeCell ref="Z334:AL334"/>
    <mergeCell ref="U335:Y335"/>
    <mergeCell ref="Z335:AL335"/>
    <mergeCell ref="C336:G336"/>
    <mergeCell ref="H336:J336"/>
    <mergeCell ref="K336:T336"/>
    <mergeCell ref="U336:W336"/>
    <mergeCell ref="X336:AL336"/>
    <mergeCell ref="B327:B331"/>
    <mergeCell ref="C327:G327"/>
    <mergeCell ref="C328:G328"/>
    <mergeCell ref="H328:T328"/>
    <mergeCell ref="C329:G329"/>
    <mergeCell ref="C330:G330"/>
    <mergeCell ref="H330:T330"/>
    <mergeCell ref="U328:Y328"/>
    <mergeCell ref="Z328:AL328"/>
    <mergeCell ref="I327:L327"/>
    <mergeCell ref="H329:T329"/>
    <mergeCell ref="U329:Y329"/>
    <mergeCell ref="Z329:AL329"/>
    <mergeCell ref="U330:Y330"/>
    <mergeCell ref="Z330:AL330"/>
    <mergeCell ref="C331:G331"/>
    <mergeCell ref="H331:J331"/>
    <mergeCell ref="K331:T331"/>
    <mergeCell ref="U331:W331"/>
    <mergeCell ref="X331:AL331"/>
    <mergeCell ref="B322:B326"/>
    <mergeCell ref="C322:G322"/>
    <mergeCell ref="C323:G323"/>
    <mergeCell ref="H323:T323"/>
    <mergeCell ref="C324:G324"/>
    <mergeCell ref="C325:G325"/>
    <mergeCell ref="H325:T325"/>
    <mergeCell ref="U323:Y323"/>
    <mergeCell ref="Z323:AL323"/>
    <mergeCell ref="I322:L322"/>
    <mergeCell ref="H324:T324"/>
    <mergeCell ref="U324:Y324"/>
    <mergeCell ref="Z324:AL324"/>
    <mergeCell ref="U325:Y325"/>
    <mergeCell ref="Z325:AL325"/>
    <mergeCell ref="C326:G326"/>
    <mergeCell ref="H326:J326"/>
    <mergeCell ref="K326:T326"/>
    <mergeCell ref="U326:W326"/>
    <mergeCell ref="X326:AL326"/>
    <mergeCell ref="B317:B321"/>
    <mergeCell ref="C317:G317"/>
    <mergeCell ref="C318:G318"/>
    <mergeCell ref="H318:T318"/>
    <mergeCell ref="C319:G319"/>
    <mergeCell ref="C320:G320"/>
    <mergeCell ref="H320:T320"/>
    <mergeCell ref="U318:Y318"/>
    <mergeCell ref="Z318:AL318"/>
    <mergeCell ref="I317:L317"/>
    <mergeCell ref="H319:T319"/>
    <mergeCell ref="U319:Y319"/>
    <mergeCell ref="Z319:AL319"/>
    <mergeCell ref="U320:Y320"/>
    <mergeCell ref="Z320:AL320"/>
    <mergeCell ref="C321:G321"/>
    <mergeCell ref="H321:J321"/>
    <mergeCell ref="K321:T321"/>
    <mergeCell ref="U321:W321"/>
    <mergeCell ref="X321:AL321"/>
    <mergeCell ref="B312:B316"/>
    <mergeCell ref="C312:G312"/>
    <mergeCell ref="C313:G313"/>
    <mergeCell ref="H313:T313"/>
    <mergeCell ref="C314:G314"/>
    <mergeCell ref="C315:G315"/>
    <mergeCell ref="H315:T315"/>
    <mergeCell ref="U313:Y313"/>
    <mergeCell ref="Z313:AL313"/>
    <mergeCell ref="I312:L312"/>
    <mergeCell ref="H314:T314"/>
    <mergeCell ref="U314:Y314"/>
    <mergeCell ref="Z314:AL314"/>
    <mergeCell ref="U315:Y315"/>
    <mergeCell ref="Z315:AL315"/>
    <mergeCell ref="C316:G316"/>
    <mergeCell ref="H316:J316"/>
    <mergeCell ref="K316:T316"/>
    <mergeCell ref="U316:W316"/>
    <mergeCell ref="X316:AL316"/>
    <mergeCell ref="B307:B311"/>
    <mergeCell ref="C307:G307"/>
    <mergeCell ref="C308:G308"/>
    <mergeCell ref="H308:T308"/>
    <mergeCell ref="C309:G309"/>
    <mergeCell ref="C310:G310"/>
    <mergeCell ref="H310:T310"/>
    <mergeCell ref="U308:Y308"/>
    <mergeCell ref="Z308:AL308"/>
    <mergeCell ref="I307:L307"/>
    <mergeCell ref="H309:T309"/>
    <mergeCell ref="U309:Y309"/>
    <mergeCell ref="Z309:AL309"/>
    <mergeCell ref="U310:Y310"/>
    <mergeCell ref="Z310:AL310"/>
    <mergeCell ref="C311:G311"/>
    <mergeCell ref="H311:J311"/>
    <mergeCell ref="K311:T311"/>
    <mergeCell ref="U311:W311"/>
    <mergeCell ref="X311:AL311"/>
    <mergeCell ref="B302:B306"/>
    <mergeCell ref="C302:G302"/>
    <mergeCell ref="C303:G303"/>
    <mergeCell ref="H303:T303"/>
    <mergeCell ref="C304:G304"/>
    <mergeCell ref="C305:G305"/>
    <mergeCell ref="H305:T305"/>
    <mergeCell ref="U303:Y303"/>
    <mergeCell ref="Z303:AL303"/>
    <mergeCell ref="I302:L302"/>
    <mergeCell ref="H304:T304"/>
    <mergeCell ref="U304:Y304"/>
    <mergeCell ref="Z304:AL304"/>
    <mergeCell ref="U305:Y305"/>
    <mergeCell ref="Z305:AL305"/>
    <mergeCell ref="C306:G306"/>
    <mergeCell ref="H306:J306"/>
    <mergeCell ref="K306:T306"/>
    <mergeCell ref="U306:W306"/>
    <mergeCell ref="X306:AL306"/>
    <mergeCell ref="B297:B301"/>
    <mergeCell ref="C297:G297"/>
    <mergeCell ref="C298:G298"/>
    <mergeCell ref="H298:T298"/>
    <mergeCell ref="C299:G299"/>
    <mergeCell ref="C300:G300"/>
    <mergeCell ref="H300:T300"/>
    <mergeCell ref="U298:Y298"/>
    <mergeCell ref="Z298:AL298"/>
    <mergeCell ref="I297:L297"/>
    <mergeCell ref="H299:T299"/>
    <mergeCell ref="U299:Y299"/>
    <mergeCell ref="Z299:AL299"/>
    <mergeCell ref="U300:Y300"/>
    <mergeCell ref="Z300:AL300"/>
    <mergeCell ref="C301:G301"/>
    <mergeCell ref="H301:J301"/>
    <mergeCell ref="K301:T301"/>
    <mergeCell ref="U301:W301"/>
    <mergeCell ref="X301:AL301"/>
    <mergeCell ref="B292:B296"/>
    <mergeCell ref="C292:G292"/>
    <mergeCell ref="C293:G293"/>
    <mergeCell ref="H293:T293"/>
    <mergeCell ref="C294:G294"/>
    <mergeCell ref="C295:G295"/>
    <mergeCell ref="H295:T295"/>
    <mergeCell ref="U293:Y293"/>
    <mergeCell ref="Z293:AL293"/>
    <mergeCell ref="I292:L292"/>
    <mergeCell ref="H294:T294"/>
    <mergeCell ref="U294:Y294"/>
    <mergeCell ref="Z294:AL294"/>
    <mergeCell ref="U295:Y295"/>
    <mergeCell ref="Z295:AL295"/>
    <mergeCell ref="C296:G296"/>
    <mergeCell ref="H296:J296"/>
    <mergeCell ref="K296:T296"/>
    <mergeCell ref="U296:W296"/>
    <mergeCell ref="X296:AL296"/>
    <mergeCell ref="B287:B291"/>
    <mergeCell ref="C287:G287"/>
    <mergeCell ref="C288:G288"/>
    <mergeCell ref="H288:T288"/>
    <mergeCell ref="C289:G289"/>
    <mergeCell ref="C290:G290"/>
    <mergeCell ref="H290:T290"/>
    <mergeCell ref="U288:Y288"/>
    <mergeCell ref="Z288:AL288"/>
    <mergeCell ref="I287:L287"/>
    <mergeCell ref="H289:T289"/>
    <mergeCell ref="U289:Y289"/>
    <mergeCell ref="Z289:AL289"/>
    <mergeCell ref="U290:Y290"/>
    <mergeCell ref="Z290:AL290"/>
    <mergeCell ref="C291:G291"/>
    <mergeCell ref="H291:J291"/>
    <mergeCell ref="K291:T291"/>
    <mergeCell ref="U291:W291"/>
    <mergeCell ref="X291:AL291"/>
    <mergeCell ref="B282:B286"/>
    <mergeCell ref="C282:G282"/>
    <mergeCell ref="C283:G283"/>
    <mergeCell ref="H283:T283"/>
    <mergeCell ref="C284:G284"/>
    <mergeCell ref="C285:G285"/>
    <mergeCell ref="H285:T285"/>
    <mergeCell ref="U283:Y283"/>
    <mergeCell ref="Z283:AL283"/>
    <mergeCell ref="I282:L282"/>
    <mergeCell ref="H284:T284"/>
    <mergeCell ref="U284:Y284"/>
    <mergeCell ref="Z284:AL284"/>
    <mergeCell ref="U285:Y285"/>
    <mergeCell ref="Z285:AL285"/>
    <mergeCell ref="C286:G286"/>
    <mergeCell ref="H286:J286"/>
    <mergeCell ref="K286:T286"/>
    <mergeCell ref="U286:W286"/>
    <mergeCell ref="X286:AL286"/>
    <mergeCell ref="B277:B281"/>
    <mergeCell ref="C277:G277"/>
    <mergeCell ref="C278:G278"/>
    <mergeCell ref="H278:T278"/>
    <mergeCell ref="C279:G279"/>
    <mergeCell ref="C280:G280"/>
    <mergeCell ref="H280:T280"/>
    <mergeCell ref="U278:Y278"/>
    <mergeCell ref="Z278:AL278"/>
    <mergeCell ref="I277:L277"/>
    <mergeCell ref="H279:T279"/>
    <mergeCell ref="U279:Y279"/>
    <mergeCell ref="Z279:AL279"/>
    <mergeCell ref="U280:Y280"/>
    <mergeCell ref="Z280:AL280"/>
    <mergeCell ref="C281:G281"/>
    <mergeCell ref="H281:J281"/>
    <mergeCell ref="K281:T281"/>
    <mergeCell ref="U281:W281"/>
    <mergeCell ref="X281:AL281"/>
    <mergeCell ref="B272:B276"/>
    <mergeCell ref="C272:G272"/>
    <mergeCell ref="C273:G273"/>
    <mergeCell ref="H273:T273"/>
    <mergeCell ref="C274:G274"/>
    <mergeCell ref="C275:G275"/>
    <mergeCell ref="H275:T275"/>
    <mergeCell ref="U273:Y273"/>
    <mergeCell ref="Z273:AL273"/>
    <mergeCell ref="I272:L272"/>
    <mergeCell ref="H274:T274"/>
    <mergeCell ref="U274:Y274"/>
    <mergeCell ref="Z274:AL274"/>
    <mergeCell ref="U275:Y275"/>
    <mergeCell ref="Z275:AL275"/>
    <mergeCell ref="C276:G276"/>
    <mergeCell ref="H276:J276"/>
    <mergeCell ref="K276:T276"/>
    <mergeCell ref="U276:W276"/>
    <mergeCell ref="X276:AL276"/>
    <mergeCell ref="B267:B271"/>
    <mergeCell ref="C267:G267"/>
    <mergeCell ref="C268:G268"/>
    <mergeCell ref="H268:T268"/>
    <mergeCell ref="C269:G269"/>
    <mergeCell ref="C270:G270"/>
    <mergeCell ref="H270:T270"/>
    <mergeCell ref="U268:Y268"/>
    <mergeCell ref="Z268:AL268"/>
    <mergeCell ref="I267:L267"/>
    <mergeCell ref="H269:T269"/>
    <mergeCell ref="U269:Y269"/>
    <mergeCell ref="Z269:AL269"/>
    <mergeCell ref="U270:Y270"/>
    <mergeCell ref="Z270:AL270"/>
    <mergeCell ref="C271:G271"/>
    <mergeCell ref="H271:J271"/>
    <mergeCell ref="K271:T271"/>
    <mergeCell ref="U271:W271"/>
    <mergeCell ref="X271:AL271"/>
    <mergeCell ref="B262:B266"/>
    <mergeCell ref="C262:G262"/>
    <mergeCell ref="C263:G263"/>
    <mergeCell ref="H263:T263"/>
    <mergeCell ref="C264:G264"/>
    <mergeCell ref="C265:G265"/>
    <mergeCell ref="H265:T265"/>
    <mergeCell ref="U263:Y263"/>
    <mergeCell ref="Z263:AL263"/>
    <mergeCell ref="I262:L262"/>
    <mergeCell ref="H264:T264"/>
    <mergeCell ref="U264:Y264"/>
    <mergeCell ref="Z264:AL264"/>
    <mergeCell ref="U265:Y265"/>
    <mergeCell ref="Z265:AL265"/>
    <mergeCell ref="C266:G266"/>
    <mergeCell ref="H266:J266"/>
    <mergeCell ref="K266:T266"/>
    <mergeCell ref="U266:W266"/>
    <mergeCell ref="X266:AL266"/>
    <mergeCell ref="B257:B261"/>
    <mergeCell ref="C257:G257"/>
    <mergeCell ref="C258:G258"/>
    <mergeCell ref="H258:T258"/>
    <mergeCell ref="C259:G259"/>
    <mergeCell ref="C260:G260"/>
    <mergeCell ref="H260:T260"/>
    <mergeCell ref="U258:Y258"/>
    <mergeCell ref="Z258:AL258"/>
    <mergeCell ref="I257:L257"/>
    <mergeCell ref="H259:T259"/>
    <mergeCell ref="U259:Y259"/>
    <mergeCell ref="Z259:AL259"/>
    <mergeCell ref="U260:Y260"/>
    <mergeCell ref="Z260:AL260"/>
    <mergeCell ref="C261:G261"/>
    <mergeCell ref="H261:J261"/>
    <mergeCell ref="K261:T261"/>
    <mergeCell ref="U261:W261"/>
    <mergeCell ref="X261:AL261"/>
    <mergeCell ref="B252:B256"/>
    <mergeCell ref="C252:G252"/>
    <mergeCell ref="C253:G253"/>
    <mergeCell ref="H253:T253"/>
    <mergeCell ref="C254:G254"/>
    <mergeCell ref="C255:G255"/>
    <mergeCell ref="H255:T255"/>
    <mergeCell ref="U253:Y253"/>
    <mergeCell ref="Z253:AL253"/>
    <mergeCell ref="I252:L252"/>
    <mergeCell ref="H254:T254"/>
    <mergeCell ref="U254:Y254"/>
    <mergeCell ref="Z254:AL254"/>
    <mergeCell ref="U255:Y255"/>
    <mergeCell ref="Z255:AL255"/>
    <mergeCell ref="C256:G256"/>
    <mergeCell ref="H256:J256"/>
    <mergeCell ref="K256:T256"/>
    <mergeCell ref="U256:W256"/>
    <mergeCell ref="X256:AL256"/>
    <mergeCell ref="B247:B251"/>
    <mergeCell ref="C247:G247"/>
    <mergeCell ref="C248:G248"/>
    <mergeCell ref="H248:T248"/>
    <mergeCell ref="C249:G249"/>
    <mergeCell ref="C250:G250"/>
    <mergeCell ref="H250:T250"/>
    <mergeCell ref="U248:Y248"/>
    <mergeCell ref="Z248:AL248"/>
    <mergeCell ref="I247:L247"/>
    <mergeCell ref="H249:T249"/>
    <mergeCell ref="U249:Y249"/>
    <mergeCell ref="Z249:AL249"/>
    <mergeCell ref="U250:Y250"/>
    <mergeCell ref="Z250:AL250"/>
    <mergeCell ref="C251:G251"/>
    <mergeCell ref="H251:J251"/>
    <mergeCell ref="K251:T251"/>
    <mergeCell ref="U251:W251"/>
    <mergeCell ref="X251:AL251"/>
    <mergeCell ref="B242:B246"/>
    <mergeCell ref="C242:G242"/>
    <mergeCell ref="C243:G243"/>
    <mergeCell ref="H243:T243"/>
    <mergeCell ref="C244:G244"/>
    <mergeCell ref="C245:G245"/>
    <mergeCell ref="H245:T245"/>
    <mergeCell ref="U243:Y243"/>
    <mergeCell ref="Z243:AL243"/>
    <mergeCell ref="I242:L242"/>
    <mergeCell ref="H244:T244"/>
    <mergeCell ref="U244:Y244"/>
    <mergeCell ref="Z244:AL244"/>
    <mergeCell ref="U245:Y245"/>
    <mergeCell ref="Z245:AL245"/>
    <mergeCell ref="C246:G246"/>
    <mergeCell ref="H246:J246"/>
    <mergeCell ref="K246:T246"/>
    <mergeCell ref="U246:W246"/>
    <mergeCell ref="X246:AL246"/>
    <mergeCell ref="B237:B241"/>
    <mergeCell ref="C237:G237"/>
    <mergeCell ref="C238:G238"/>
    <mergeCell ref="H238:T238"/>
    <mergeCell ref="C239:G239"/>
    <mergeCell ref="C240:G240"/>
    <mergeCell ref="H240:T240"/>
    <mergeCell ref="U238:Y238"/>
    <mergeCell ref="Z238:AL238"/>
    <mergeCell ref="I237:L237"/>
    <mergeCell ref="H239:T239"/>
    <mergeCell ref="U239:Y239"/>
    <mergeCell ref="Z239:AL239"/>
    <mergeCell ref="U240:Y240"/>
    <mergeCell ref="Z240:AL240"/>
    <mergeCell ref="C241:G241"/>
    <mergeCell ref="H241:J241"/>
    <mergeCell ref="K241:T241"/>
    <mergeCell ref="U241:W241"/>
    <mergeCell ref="X241:AL241"/>
    <mergeCell ref="B232:B236"/>
    <mergeCell ref="C232:G232"/>
    <mergeCell ref="C233:G233"/>
    <mergeCell ref="H233:T233"/>
    <mergeCell ref="C234:G234"/>
    <mergeCell ref="C235:G235"/>
    <mergeCell ref="H235:T235"/>
    <mergeCell ref="U233:Y233"/>
    <mergeCell ref="Z233:AL233"/>
    <mergeCell ref="I232:L232"/>
    <mergeCell ref="H234:T234"/>
    <mergeCell ref="U234:Y234"/>
    <mergeCell ref="Z234:AL234"/>
    <mergeCell ref="U235:Y235"/>
    <mergeCell ref="Z235:AL235"/>
    <mergeCell ref="C236:G236"/>
    <mergeCell ref="H236:J236"/>
    <mergeCell ref="K236:T236"/>
    <mergeCell ref="U236:W236"/>
    <mergeCell ref="X236:AL236"/>
    <mergeCell ref="B227:B231"/>
    <mergeCell ref="C227:G227"/>
    <mergeCell ref="C228:G228"/>
    <mergeCell ref="H228:T228"/>
    <mergeCell ref="C229:G229"/>
    <mergeCell ref="C230:G230"/>
    <mergeCell ref="H230:T230"/>
    <mergeCell ref="U228:Y228"/>
    <mergeCell ref="Z228:AL228"/>
    <mergeCell ref="I227:L227"/>
    <mergeCell ref="H229:T229"/>
    <mergeCell ref="U229:Y229"/>
    <mergeCell ref="Z229:AL229"/>
    <mergeCell ref="U230:Y230"/>
    <mergeCell ref="Z230:AL230"/>
    <mergeCell ref="C231:G231"/>
    <mergeCell ref="H231:J231"/>
    <mergeCell ref="K231:T231"/>
    <mergeCell ref="U231:W231"/>
    <mergeCell ref="X231:AL231"/>
    <mergeCell ref="B222:B226"/>
    <mergeCell ref="C222:G222"/>
    <mergeCell ref="C223:G223"/>
    <mergeCell ref="H223:T223"/>
    <mergeCell ref="C224:G224"/>
    <mergeCell ref="C225:G225"/>
    <mergeCell ref="H225:T225"/>
    <mergeCell ref="U223:Y223"/>
    <mergeCell ref="Z223:AL223"/>
    <mergeCell ref="I222:L222"/>
    <mergeCell ref="H224:T224"/>
    <mergeCell ref="U224:Y224"/>
    <mergeCell ref="Z224:AL224"/>
    <mergeCell ref="U225:Y225"/>
    <mergeCell ref="Z225:AL225"/>
    <mergeCell ref="C226:G226"/>
    <mergeCell ref="H226:J226"/>
    <mergeCell ref="K226:T226"/>
    <mergeCell ref="U226:W226"/>
    <mergeCell ref="X226:AL226"/>
    <mergeCell ref="B217:B221"/>
    <mergeCell ref="C217:G217"/>
    <mergeCell ref="C218:G218"/>
    <mergeCell ref="H218:T218"/>
    <mergeCell ref="C219:G219"/>
    <mergeCell ref="C220:G220"/>
    <mergeCell ref="H220:T220"/>
    <mergeCell ref="U218:Y218"/>
    <mergeCell ref="Z218:AL218"/>
    <mergeCell ref="I217:L217"/>
    <mergeCell ref="H219:T219"/>
    <mergeCell ref="U219:Y219"/>
    <mergeCell ref="Z219:AL219"/>
    <mergeCell ref="U220:Y220"/>
    <mergeCell ref="Z220:AL220"/>
    <mergeCell ref="C221:G221"/>
    <mergeCell ref="H221:J221"/>
    <mergeCell ref="K221:T221"/>
    <mergeCell ref="U221:W221"/>
    <mergeCell ref="X221:AL221"/>
    <mergeCell ref="B212:B216"/>
    <mergeCell ref="C212:G212"/>
    <mergeCell ref="C213:G213"/>
    <mergeCell ref="H213:T213"/>
    <mergeCell ref="C214:G214"/>
    <mergeCell ref="C215:G215"/>
    <mergeCell ref="H215:T215"/>
    <mergeCell ref="U213:Y213"/>
    <mergeCell ref="Z213:AL213"/>
    <mergeCell ref="I212:L212"/>
    <mergeCell ref="H214:T214"/>
    <mergeCell ref="U214:Y214"/>
    <mergeCell ref="Z214:AL214"/>
    <mergeCell ref="U215:Y215"/>
    <mergeCell ref="Z215:AL215"/>
    <mergeCell ref="C216:G216"/>
    <mergeCell ref="H216:J216"/>
    <mergeCell ref="K216:T216"/>
    <mergeCell ref="U216:W216"/>
    <mergeCell ref="X216:AL216"/>
    <mergeCell ref="B207:B211"/>
    <mergeCell ref="C207:G207"/>
    <mergeCell ref="C208:G208"/>
    <mergeCell ref="H208:T208"/>
    <mergeCell ref="C209:G209"/>
    <mergeCell ref="C210:G210"/>
    <mergeCell ref="H210:T210"/>
    <mergeCell ref="U208:Y208"/>
    <mergeCell ref="Z208:AL208"/>
    <mergeCell ref="I207:L207"/>
    <mergeCell ref="H209:T209"/>
    <mergeCell ref="U209:Y209"/>
    <mergeCell ref="Z209:AL209"/>
    <mergeCell ref="U210:Y210"/>
    <mergeCell ref="Z210:AL210"/>
    <mergeCell ref="C211:G211"/>
    <mergeCell ref="H211:J211"/>
    <mergeCell ref="K211:T211"/>
    <mergeCell ref="U211:W211"/>
    <mergeCell ref="X211:AL211"/>
    <mergeCell ref="B202:B206"/>
    <mergeCell ref="C202:G202"/>
    <mergeCell ref="C203:G203"/>
    <mergeCell ref="H203:T203"/>
    <mergeCell ref="C204:G204"/>
    <mergeCell ref="C205:G205"/>
    <mergeCell ref="H205:T205"/>
    <mergeCell ref="U203:Y203"/>
    <mergeCell ref="Z203:AL203"/>
    <mergeCell ref="I202:L202"/>
    <mergeCell ref="H204:T204"/>
    <mergeCell ref="U204:Y204"/>
    <mergeCell ref="Z204:AL204"/>
    <mergeCell ref="U205:Y205"/>
    <mergeCell ref="Z205:AL205"/>
    <mergeCell ref="C206:G206"/>
    <mergeCell ref="H206:J206"/>
    <mergeCell ref="K206:T206"/>
    <mergeCell ref="U206:W206"/>
    <mergeCell ref="X206:AL206"/>
    <mergeCell ref="B197:B201"/>
    <mergeCell ref="C197:G197"/>
    <mergeCell ref="C198:G198"/>
    <mergeCell ref="H198:T198"/>
    <mergeCell ref="C199:G199"/>
    <mergeCell ref="C200:G200"/>
    <mergeCell ref="H200:T200"/>
    <mergeCell ref="U198:Y198"/>
    <mergeCell ref="Z198:AL198"/>
    <mergeCell ref="I197:L197"/>
    <mergeCell ref="H199:T199"/>
    <mergeCell ref="U199:Y199"/>
    <mergeCell ref="Z199:AL199"/>
    <mergeCell ref="U200:Y200"/>
    <mergeCell ref="Z200:AL200"/>
    <mergeCell ref="C201:G201"/>
    <mergeCell ref="H201:J201"/>
    <mergeCell ref="K201:T201"/>
    <mergeCell ref="U201:W201"/>
    <mergeCell ref="X201:AL201"/>
    <mergeCell ref="B192:B196"/>
    <mergeCell ref="C192:G192"/>
    <mergeCell ref="C193:G193"/>
    <mergeCell ref="H193:T193"/>
    <mergeCell ref="C194:G194"/>
    <mergeCell ref="C195:G195"/>
    <mergeCell ref="H195:T195"/>
    <mergeCell ref="U193:Y193"/>
    <mergeCell ref="Z193:AL193"/>
    <mergeCell ref="I192:L192"/>
    <mergeCell ref="H194:T194"/>
    <mergeCell ref="U194:Y194"/>
    <mergeCell ref="Z194:AL194"/>
    <mergeCell ref="U195:Y195"/>
    <mergeCell ref="Z195:AL195"/>
    <mergeCell ref="C196:G196"/>
    <mergeCell ref="H196:J196"/>
    <mergeCell ref="K196:T196"/>
    <mergeCell ref="U196:W196"/>
    <mergeCell ref="X196:AL196"/>
    <mergeCell ref="B187:B191"/>
    <mergeCell ref="C187:G187"/>
    <mergeCell ref="C188:G188"/>
    <mergeCell ref="H188:T188"/>
    <mergeCell ref="C189:G189"/>
    <mergeCell ref="C190:G190"/>
    <mergeCell ref="H190:T190"/>
    <mergeCell ref="U188:Y188"/>
    <mergeCell ref="Z188:AL188"/>
    <mergeCell ref="I187:L187"/>
    <mergeCell ref="H189:T189"/>
    <mergeCell ref="U189:Y189"/>
    <mergeCell ref="Z189:AL189"/>
    <mergeCell ref="U190:Y190"/>
    <mergeCell ref="Z190:AL190"/>
    <mergeCell ref="C191:G191"/>
    <mergeCell ref="H191:J191"/>
    <mergeCell ref="K191:T191"/>
    <mergeCell ref="U191:W191"/>
    <mergeCell ref="X191:AL191"/>
    <mergeCell ref="B182:B186"/>
    <mergeCell ref="C182:G182"/>
    <mergeCell ref="C183:G183"/>
    <mergeCell ref="H183:T183"/>
    <mergeCell ref="C184:G184"/>
    <mergeCell ref="C185:G185"/>
    <mergeCell ref="H185:T185"/>
    <mergeCell ref="U183:Y183"/>
    <mergeCell ref="Z183:AL183"/>
    <mergeCell ref="I182:L182"/>
    <mergeCell ref="H184:T184"/>
    <mergeCell ref="U184:Y184"/>
    <mergeCell ref="Z184:AL184"/>
    <mergeCell ref="U185:Y185"/>
    <mergeCell ref="Z185:AL185"/>
    <mergeCell ref="C186:G186"/>
    <mergeCell ref="H186:J186"/>
    <mergeCell ref="K186:T186"/>
    <mergeCell ref="U186:W186"/>
    <mergeCell ref="X186:AL186"/>
    <mergeCell ref="B177:B181"/>
    <mergeCell ref="C177:G177"/>
    <mergeCell ref="C178:G178"/>
    <mergeCell ref="H178:T178"/>
    <mergeCell ref="C179:G179"/>
    <mergeCell ref="C180:G180"/>
    <mergeCell ref="H180:T180"/>
    <mergeCell ref="U178:Y178"/>
    <mergeCell ref="Z178:AL178"/>
    <mergeCell ref="I177:L177"/>
    <mergeCell ref="H179:T179"/>
    <mergeCell ref="U179:Y179"/>
    <mergeCell ref="Z179:AL179"/>
    <mergeCell ref="U180:Y180"/>
    <mergeCell ref="Z180:AL180"/>
    <mergeCell ref="C181:G181"/>
    <mergeCell ref="H181:J181"/>
    <mergeCell ref="K181:T181"/>
    <mergeCell ref="U181:W181"/>
    <mergeCell ref="X181:AL181"/>
    <mergeCell ref="B172:B176"/>
    <mergeCell ref="C172:G172"/>
    <mergeCell ref="C173:G173"/>
    <mergeCell ref="H173:T173"/>
    <mergeCell ref="C174:G174"/>
    <mergeCell ref="C175:G175"/>
    <mergeCell ref="H175:T175"/>
    <mergeCell ref="U173:Y173"/>
    <mergeCell ref="Z173:AL173"/>
    <mergeCell ref="I172:L172"/>
    <mergeCell ref="H174:T174"/>
    <mergeCell ref="U174:Y174"/>
    <mergeCell ref="Z174:AL174"/>
    <mergeCell ref="U175:Y175"/>
    <mergeCell ref="Z175:AL175"/>
    <mergeCell ref="C176:G176"/>
    <mergeCell ref="H176:J176"/>
    <mergeCell ref="K176:T176"/>
    <mergeCell ref="U176:W176"/>
    <mergeCell ref="X176:AL176"/>
    <mergeCell ref="B167:B171"/>
    <mergeCell ref="C167:G167"/>
    <mergeCell ref="C168:G168"/>
    <mergeCell ref="H168:T168"/>
    <mergeCell ref="C169:G169"/>
    <mergeCell ref="C170:G170"/>
    <mergeCell ref="H170:T170"/>
    <mergeCell ref="U168:Y168"/>
    <mergeCell ref="Z168:AL168"/>
    <mergeCell ref="I167:L167"/>
    <mergeCell ref="H169:T169"/>
    <mergeCell ref="U169:Y169"/>
    <mergeCell ref="Z169:AL169"/>
    <mergeCell ref="U170:Y170"/>
    <mergeCell ref="Z170:AL170"/>
    <mergeCell ref="C171:G171"/>
    <mergeCell ref="H171:J171"/>
    <mergeCell ref="K171:T171"/>
    <mergeCell ref="U171:W171"/>
    <mergeCell ref="X171:AL171"/>
    <mergeCell ref="B162:B166"/>
    <mergeCell ref="C162:G162"/>
    <mergeCell ref="C163:G163"/>
    <mergeCell ref="H163:T163"/>
    <mergeCell ref="C164:G164"/>
    <mergeCell ref="C165:G165"/>
    <mergeCell ref="H165:T165"/>
    <mergeCell ref="U163:Y163"/>
    <mergeCell ref="Z163:AL163"/>
    <mergeCell ref="I162:L162"/>
    <mergeCell ref="H164:T164"/>
    <mergeCell ref="U164:Y164"/>
    <mergeCell ref="Z164:AL164"/>
    <mergeCell ref="U165:Y165"/>
    <mergeCell ref="Z165:AL165"/>
    <mergeCell ref="C166:G166"/>
    <mergeCell ref="H166:J166"/>
    <mergeCell ref="K166:T166"/>
    <mergeCell ref="U166:W166"/>
    <mergeCell ref="X166:AL166"/>
    <mergeCell ref="B157:B161"/>
    <mergeCell ref="C157:G157"/>
    <mergeCell ref="C158:G158"/>
    <mergeCell ref="H158:T158"/>
    <mergeCell ref="C159:G159"/>
    <mergeCell ref="C160:G160"/>
    <mergeCell ref="H160:T160"/>
    <mergeCell ref="U158:Y158"/>
    <mergeCell ref="Z158:AL158"/>
    <mergeCell ref="I157:L157"/>
    <mergeCell ref="H159:T159"/>
    <mergeCell ref="U159:Y159"/>
    <mergeCell ref="Z159:AL159"/>
    <mergeCell ref="U160:Y160"/>
    <mergeCell ref="Z160:AL160"/>
    <mergeCell ref="C161:G161"/>
    <mergeCell ref="H161:J161"/>
    <mergeCell ref="K161:T161"/>
    <mergeCell ref="U161:W161"/>
    <mergeCell ref="X161:AL161"/>
    <mergeCell ref="B152:B156"/>
    <mergeCell ref="C152:G152"/>
    <mergeCell ref="C153:G153"/>
    <mergeCell ref="H153:T153"/>
    <mergeCell ref="C154:G154"/>
    <mergeCell ref="C155:G155"/>
    <mergeCell ref="H155:T155"/>
    <mergeCell ref="U153:Y153"/>
    <mergeCell ref="Z153:AL153"/>
    <mergeCell ref="I152:L152"/>
    <mergeCell ref="H154:T154"/>
    <mergeCell ref="U154:Y154"/>
    <mergeCell ref="Z154:AL154"/>
    <mergeCell ref="U155:Y155"/>
    <mergeCell ref="Z155:AL155"/>
    <mergeCell ref="C156:G156"/>
    <mergeCell ref="H156:J156"/>
    <mergeCell ref="K156:T156"/>
    <mergeCell ref="U156:W156"/>
    <mergeCell ref="X156:AL156"/>
    <mergeCell ref="B147:B151"/>
    <mergeCell ref="C147:G147"/>
    <mergeCell ref="C148:G148"/>
    <mergeCell ref="H148:T148"/>
    <mergeCell ref="C149:G149"/>
    <mergeCell ref="C150:G150"/>
    <mergeCell ref="H150:T150"/>
    <mergeCell ref="U148:Y148"/>
    <mergeCell ref="Z148:AL148"/>
    <mergeCell ref="I147:L147"/>
    <mergeCell ref="H149:T149"/>
    <mergeCell ref="U149:Y149"/>
    <mergeCell ref="Z149:AL149"/>
    <mergeCell ref="U150:Y150"/>
    <mergeCell ref="Z150:AL150"/>
    <mergeCell ref="C151:G151"/>
    <mergeCell ref="H151:J151"/>
    <mergeCell ref="K151:T151"/>
    <mergeCell ref="U151:W151"/>
    <mergeCell ref="X151:AL151"/>
    <mergeCell ref="B142:B146"/>
    <mergeCell ref="C142:G142"/>
    <mergeCell ref="C143:G143"/>
    <mergeCell ref="H143:T143"/>
    <mergeCell ref="C144:G144"/>
    <mergeCell ref="C145:G145"/>
    <mergeCell ref="H145:T145"/>
    <mergeCell ref="U143:Y143"/>
    <mergeCell ref="Z143:AL143"/>
    <mergeCell ref="I142:L142"/>
    <mergeCell ref="H144:T144"/>
    <mergeCell ref="U144:Y144"/>
    <mergeCell ref="Z144:AL144"/>
    <mergeCell ref="U145:Y145"/>
    <mergeCell ref="Z145:AL145"/>
    <mergeCell ref="C146:G146"/>
    <mergeCell ref="H146:J146"/>
    <mergeCell ref="K146:T146"/>
    <mergeCell ref="U146:W146"/>
    <mergeCell ref="X146:AL146"/>
    <mergeCell ref="B137:B141"/>
    <mergeCell ref="C137:G137"/>
    <mergeCell ref="C138:G138"/>
    <mergeCell ref="H138:T138"/>
    <mergeCell ref="C139:G139"/>
    <mergeCell ref="C140:G140"/>
    <mergeCell ref="H140:T140"/>
    <mergeCell ref="U138:Y138"/>
    <mergeCell ref="Z138:AL138"/>
    <mergeCell ref="I137:L137"/>
    <mergeCell ref="H139:T139"/>
    <mergeCell ref="U139:Y139"/>
    <mergeCell ref="Z139:AL139"/>
    <mergeCell ref="U140:Y140"/>
    <mergeCell ref="Z140:AL140"/>
    <mergeCell ref="C141:G141"/>
    <mergeCell ref="H141:J141"/>
    <mergeCell ref="K141:T141"/>
    <mergeCell ref="U141:W141"/>
    <mergeCell ref="X141:AL141"/>
    <mergeCell ref="B132:B136"/>
    <mergeCell ref="C132:G132"/>
    <mergeCell ref="C133:G133"/>
    <mergeCell ref="H133:T133"/>
    <mergeCell ref="C134:G134"/>
    <mergeCell ref="C135:G135"/>
    <mergeCell ref="H135:T135"/>
    <mergeCell ref="U133:Y133"/>
    <mergeCell ref="Z133:AL133"/>
    <mergeCell ref="I132:L132"/>
    <mergeCell ref="H134:T134"/>
    <mergeCell ref="U134:Y134"/>
    <mergeCell ref="Z134:AL134"/>
    <mergeCell ref="U135:Y135"/>
    <mergeCell ref="Z135:AL135"/>
    <mergeCell ref="C136:G136"/>
    <mergeCell ref="H136:J136"/>
    <mergeCell ref="K136:T136"/>
    <mergeCell ref="U136:W136"/>
    <mergeCell ref="X136:AL136"/>
    <mergeCell ref="B127:B131"/>
    <mergeCell ref="C127:G127"/>
    <mergeCell ref="C128:G128"/>
    <mergeCell ref="H128:T128"/>
    <mergeCell ref="C129:G129"/>
    <mergeCell ref="C130:G130"/>
    <mergeCell ref="H130:T130"/>
    <mergeCell ref="U128:Y128"/>
    <mergeCell ref="Z128:AL128"/>
    <mergeCell ref="I127:L127"/>
    <mergeCell ref="H129:T129"/>
    <mergeCell ref="U129:Y129"/>
    <mergeCell ref="Z129:AL129"/>
    <mergeCell ref="U130:Y130"/>
    <mergeCell ref="Z130:AL130"/>
    <mergeCell ref="C131:G131"/>
    <mergeCell ref="H131:J131"/>
    <mergeCell ref="K131:T131"/>
    <mergeCell ref="U131:W131"/>
    <mergeCell ref="X131:AL131"/>
    <mergeCell ref="I122:L122"/>
    <mergeCell ref="H124:T124"/>
    <mergeCell ref="U124:Y124"/>
    <mergeCell ref="B122:B126"/>
    <mergeCell ref="C122:G122"/>
    <mergeCell ref="C123:G123"/>
    <mergeCell ref="H123:T123"/>
    <mergeCell ref="C124:G124"/>
    <mergeCell ref="C125:G125"/>
    <mergeCell ref="H125:T125"/>
    <mergeCell ref="U125:Y125"/>
    <mergeCell ref="Z125:AL125"/>
    <mergeCell ref="C126:G126"/>
    <mergeCell ref="H126:J126"/>
    <mergeCell ref="K126:T126"/>
    <mergeCell ref="U126:W126"/>
    <mergeCell ref="X126:AL126"/>
    <mergeCell ref="B117:B121"/>
    <mergeCell ref="C117:G117"/>
    <mergeCell ref="C118:G118"/>
    <mergeCell ref="H118:T118"/>
    <mergeCell ref="C119:G119"/>
    <mergeCell ref="C120:G120"/>
    <mergeCell ref="H120:T120"/>
    <mergeCell ref="C121:G121"/>
    <mergeCell ref="X121:AL121"/>
    <mergeCell ref="U118:Y118"/>
    <mergeCell ref="Z118:AL118"/>
    <mergeCell ref="I117:L117"/>
    <mergeCell ref="H119:T119"/>
    <mergeCell ref="U119:Y119"/>
    <mergeCell ref="H121:J121"/>
    <mergeCell ref="K121:T121"/>
    <mergeCell ref="U121:W121"/>
    <mergeCell ref="B112:B116"/>
    <mergeCell ref="C112:G112"/>
    <mergeCell ref="C113:G113"/>
    <mergeCell ref="H113:T113"/>
    <mergeCell ref="C114:G114"/>
    <mergeCell ref="C115:G115"/>
    <mergeCell ref="H115:T115"/>
    <mergeCell ref="U113:Y113"/>
    <mergeCell ref="Z113:AL113"/>
    <mergeCell ref="I112:L112"/>
    <mergeCell ref="H114:T114"/>
    <mergeCell ref="U114:Y114"/>
    <mergeCell ref="U115:Y115"/>
    <mergeCell ref="Z115:AL115"/>
    <mergeCell ref="C116:G116"/>
    <mergeCell ref="H116:J116"/>
    <mergeCell ref="K116:T116"/>
    <mergeCell ref="U116:W116"/>
    <mergeCell ref="X116:AL116"/>
    <mergeCell ref="K106:T106"/>
    <mergeCell ref="C104:G104"/>
    <mergeCell ref="H104:T104"/>
    <mergeCell ref="C105:G105"/>
    <mergeCell ref="H105:T105"/>
    <mergeCell ref="U105:Y105"/>
    <mergeCell ref="Z105:AL105"/>
    <mergeCell ref="U106:W106"/>
    <mergeCell ref="X106:AL106"/>
    <mergeCell ref="B107:B111"/>
    <mergeCell ref="C107:G107"/>
    <mergeCell ref="C108:G108"/>
    <mergeCell ref="H108:T108"/>
    <mergeCell ref="U108:Y108"/>
    <mergeCell ref="Z108:AL108"/>
    <mergeCell ref="I107:L107"/>
    <mergeCell ref="C109:G109"/>
    <mergeCell ref="H109:T109"/>
    <mergeCell ref="U109:Y109"/>
    <mergeCell ref="C110:G110"/>
    <mergeCell ref="H110:T110"/>
    <mergeCell ref="U110:Y110"/>
    <mergeCell ref="C111:G111"/>
    <mergeCell ref="H111:J111"/>
    <mergeCell ref="K111:T111"/>
    <mergeCell ref="U104:Y104"/>
    <mergeCell ref="H101:J101"/>
    <mergeCell ref="B92:B96"/>
    <mergeCell ref="C92:G92"/>
    <mergeCell ref="C94:G94"/>
    <mergeCell ref="H94:T94"/>
    <mergeCell ref="C93:G93"/>
    <mergeCell ref="H93:T93"/>
    <mergeCell ref="C96:G96"/>
    <mergeCell ref="U100:Y100"/>
    <mergeCell ref="Z100:AL100"/>
    <mergeCell ref="Z103:AL103"/>
    <mergeCell ref="B97:B101"/>
    <mergeCell ref="C97:G97"/>
    <mergeCell ref="C98:G98"/>
    <mergeCell ref="H98:T98"/>
    <mergeCell ref="C100:G100"/>
    <mergeCell ref="H100:T100"/>
    <mergeCell ref="C99:G99"/>
    <mergeCell ref="K101:T101"/>
    <mergeCell ref="U101:W101"/>
    <mergeCell ref="X101:AL101"/>
    <mergeCell ref="U103:Y103"/>
    <mergeCell ref="H99:T99"/>
    <mergeCell ref="C101:G101"/>
    <mergeCell ref="I97:L97"/>
    <mergeCell ref="I102:L102"/>
    <mergeCell ref="B102:B106"/>
    <mergeCell ref="C102:G102"/>
    <mergeCell ref="C103:G103"/>
    <mergeCell ref="H103:T103"/>
    <mergeCell ref="C106:G106"/>
    <mergeCell ref="H106:J106"/>
    <mergeCell ref="H96:J96"/>
    <mergeCell ref="K96:T96"/>
    <mergeCell ref="Z84:AL84"/>
    <mergeCell ref="B87:B91"/>
    <mergeCell ref="C88:G88"/>
    <mergeCell ref="H88:T88"/>
    <mergeCell ref="C90:G90"/>
    <mergeCell ref="H90:T90"/>
    <mergeCell ref="Z89:AL89"/>
    <mergeCell ref="C87:G87"/>
    <mergeCell ref="C86:G86"/>
    <mergeCell ref="K86:T86"/>
    <mergeCell ref="C95:G95"/>
    <mergeCell ref="B82:B86"/>
    <mergeCell ref="C84:G84"/>
    <mergeCell ref="H84:T84"/>
    <mergeCell ref="I92:L92"/>
    <mergeCell ref="C91:G91"/>
    <mergeCell ref="H91:J91"/>
    <mergeCell ref="K91:T91"/>
    <mergeCell ref="I82:L82"/>
    <mergeCell ref="C82:G82"/>
    <mergeCell ref="U86:W86"/>
    <mergeCell ref="H83:T83"/>
    <mergeCell ref="U84:Y84"/>
    <mergeCell ref="C85:G85"/>
    <mergeCell ref="X86:AL86"/>
    <mergeCell ref="U93:Y93"/>
    <mergeCell ref="Z93:AL93"/>
    <mergeCell ref="H95:T95"/>
    <mergeCell ref="U85:Y85"/>
    <mergeCell ref="Z85:AL85"/>
    <mergeCell ref="U91:W91"/>
    <mergeCell ref="U90:Y90"/>
    <mergeCell ref="I87:L87"/>
    <mergeCell ref="H85:T85"/>
    <mergeCell ref="H86:J86"/>
    <mergeCell ref="Z88:AL88"/>
    <mergeCell ref="C89:G89"/>
    <mergeCell ref="H89:T89"/>
    <mergeCell ref="U89:Y89"/>
    <mergeCell ref="U88:Y88"/>
    <mergeCell ref="Z90:AL90"/>
    <mergeCell ref="X91:AL91"/>
    <mergeCell ref="I77:L77"/>
    <mergeCell ref="H79:T79"/>
    <mergeCell ref="U79:Y79"/>
    <mergeCell ref="Z79:AL79"/>
    <mergeCell ref="B77:B81"/>
    <mergeCell ref="C77:G77"/>
    <mergeCell ref="C78:G78"/>
    <mergeCell ref="H78:T78"/>
    <mergeCell ref="C79:G79"/>
    <mergeCell ref="C80:G80"/>
    <mergeCell ref="Z83:AL83"/>
    <mergeCell ref="C81:G81"/>
    <mergeCell ref="H81:J81"/>
    <mergeCell ref="K81:T81"/>
    <mergeCell ref="U81:W81"/>
    <mergeCell ref="U78:Y78"/>
    <mergeCell ref="Z78:AL78"/>
    <mergeCell ref="H80:T80"/>
    <mergeCell ref="U80:Y80"/>
    <mergeCell ref="Z80:AL80"/>
    <mergeCell ref="X81:AL81"/>
    <mergeCell ref="C83:G83"/>
    <mergeCell ref="U83:Y83"/>
    <mergeCell ref="B72:B76"/>
    <mergeCell ref="C72:G72"/>
    <mergeCell ref="C73:G73"/>
    <mergeCell ref="H73:T73"/>
    <mergeCell ref="C74:G74"/>
    <mergeCell ref="C75:G75"/>
    <mergeCell ref="H75:T75"/>
    <mergeCell ref="U73:Y73"/>
    <mergeCell ref="Z73:AL73"/>
    <mergeCell ref="I72:L72"/>
    <mergeCell ref="H74:T74"/>
    <mergeCell ref="U74:Y74"/>
    <mergeCell ref="Z74:AL74"/>
    <mergeCell ref="U75:Y75"/>
    <mergeCell ref="Z75:AL75"/>
    <mergeCell ref="C76:G76"/>
    <mergeCell ref="H76:J76"/>
    <mergeCell ref="K76:T76"/>
    <mergeCell ref="U76:W76"/>
    <mergeCell ref="X76:AL76"/>
    <mergeCell ref="B67:B71"/>
    <mergeCell ref="C67:G67"/>
    <mergeCell ref="C68:G68"/>
    <mergeCell ref="H68:T68"/>
    <mergeCell ref="C69:G69"/>
    <mergeCell ref="C70:G70"/>
    <mergeCell ref="H70:T70"/>
    <mergeCell ref="U68:Y68"/>
    <mergeCell ref="Z68:AL68"/>
    <mergeCell ref="I67:L67"/>
    <mergeCell ref="H69:T69"/>
    <mergeCell ref="U69:Y69"/>
    <mergeCell ref="Z69:AL69"/>
    <mergeCell ref="U70:Y70"/>
    <mergeCell ref="Z70:AL70"/>
    <mergeCell ref="C71:G71"/>
    <mergeCell ref="H71:J71"/>
    <mergeCell ref="K71:T71"/>
    <mergeCell ref="U71:W71"/>
    <mergeCell ref="X71:AL71"/>
    <mergeCell ref="B62:B66"/>
    <mergeCell ref="C62:G62"/>
    <mergeCell ref="C63:G63"/>
    <mergeCell ref="H63:T63"/>
    <mergeCell ref="C64:G64"/>
    <mergeCell ref="C65:G65"/>
    <mergeCell ref="H65:T65"/>
    <mergeCell ref="U63:Y63"/>
    <mergeCell ref="Z63:AL63"/>
    <mergeCell ref="I62:L62"/>
    <mergeCell ref="H64:T64"/>
    <mergeCell ref="U64:Y64"/>
    <mergeCell ref="Z64:AL64"/>
    <mergeCell ref="U65:Y65"/>
    <mergeCell ref="Z65:AL65"/>
    <mergeCell ref="C66:G66"/>
    <mergeCell ref="H66:J66"/>
    <mergeCell ref="K66:T66"/>
    <mergeCell ref="U66:W66"/>
    <mergeCell ref="X66:AL66"/>
    <mergeCell ref="H58:T58"/>
    <mergeCell ref="C59:G59"/>
    <mergeCell ref="C60:G60"/>
    <mergeCell ref="H60:T60"/>
    <mergeCell ref="U58:Y58"/>
    <mergeCell ref="I57:L57"/>
    <mergeCell ref="Z58:AL58"/>
    <mergeCell ref="H59:T59"/>
    <mergeCell ref="U59:Y59"/>
    <mergeCell ref="Z59:AL59"/>
    <mergeCell ref="U60:Y60"/>
    <mergeCell ref="Z60:AL60"/>
    <mergeCell ref="C61:G61"/>
    <mergeCell ref="H61:J61"/>
    <mergeCell ref="K61:T61"/>
    <mergeCell ref="U61:W61"/>
    <mergeCell ref="X61:AL61"/>
    <mergeCell ref="K51:T51"/>
    <mergeCell ref="U51:W51"/>
    <mergeCell ref="X51:AL51"/>
    <mergeCell ref="H49:T49"/>
    <mergeCell ref="H50:T50"/>
    <mergeCell ref="Z50:AL50"/>
    <mergeCell ref="Z49:AL49"/>
    <mergeCell ref="H46:J46"/>
    <mergeCell ref="H48:T48"/>
    <mergeCell ref="C54:G54"/>
    <mergeCell ref="H54:T54"/>
    <mergeCell ref="I52:L52"/>
    <mergeCell ref="C53:G53"/>
    <mergeCell ref="H53:T53"/>
    <mergeCell ref="U53:Y53"/>
    <mergeCell ref="Z53:AL53"/>
    <mergeCell ref="Z54:AL54"/>
    <mergeCell ref="U54:Y54"/>
    <mergeCell ref="Z45:AL45"/>
    <mergeCell ref="K46:T46"/>
    <mergeCell ref="U46:W46"/>
    <mergeCell ref="X46:AL46"/>
    <mergeCell ref="U48:Y48"/>
    <mergeCell ref="Z30:AL30"/>
    <mergeCell ref="K31:T31"/>
    <mergeCell ref="U31:W31"/>
    <mergeCell ref="X31:AL31"/>
    <mergeCell ref="H36:J36"/>
    <mergeCell ref="H38:T38"/>
    <mergeCell ref="Z38:AL38"/>
    <mergeCell ref="U35:Y35"/>
    <mergeCell ref="H34:T34"/>
    <mergeCell ref="H33:T33"/>
    <mergeCell ref="H35:T35"/>
    <mergeCell ref="Z33:AL33"/>
    <mergeCell ref="U33:Y33"/>
    <mergeCell ref="Z39:AL39"/>
    <mergeCell ref="Z40:AL40"/>
    <mergeCell ref="K41:T41"/>
    <mergeCell ref="U41:W41"/>
    <mergeCell ref="X41:AL41"/>
    <mergeCell ref="H41:J41"/>
    <mergeCell ref="H44:T44"/>
    <mergeCell ref="U44:Y44"/>
    <mergeCell ref="H43:T43"/>
    <mergeCell ref="H45:T45"/>
    <mergeCell ref="Z43:AL43"/>
    <mergeCell ref="U43:Y43"/>
    <mergeCell ref="I42:L42"/>
    <mergeCell ref="Z44:AL44"/>
    <mergeCell ref="I2:L2"/>
    <mergeCell ref="I37:L37"/>
    <mergeCell ref="Z29:AL29"/>
    <mergeCell ref="Z35:AL35"/>
    <mergeCell ref="K36:T36"/>
    <mergeCell ref="U36:W36"/>
    <mergeCell ref="X36:AL36"/>
    <mergeCell ref="I32:L32"/>
    <mergeCell ref="Z34:AL34"/>
    <mergeCell ref="U34:Y34"/>
    <mergeCell ref="Z23:AL23"/>
    <mergeCell ref="U23:Y23"/>
    <mergeCell ref="I22:L22"/>
    <mergeCell ref="Z24:AL24"/>
    <mergeCell ref="H24:T24"/>
    <mergeCell ref="U24:Y24"/>
    <mergeCell ref="H23:T23"/>
    <mergeCell ref="Z25:AL25"/>
    <mergeCell ref="K26:T26"/>
    <mergeCell ref="U26:W26"/>
    <mergeCell ref="X26:AL26"/>
    <mergeCell ref="U25:Y25"/>
    <mergeCell ref="H25:T25"/>
    <mergeCell ref="H26:J26"/>
    <mergeCell ref="H28:T28"/>
    <mergeCell ref="Z28:AL28"/>
    <mergeCell ref="U28:Y28"/>
    <mergeCell ref="I27:L27"/>
    <mergeCell ref="H3:T3"/>
    <mergeCell ref="U3:Y3"/>
    <mergeCell ref="U4:Y4"/>
    <mergeCell ref="Z3:AL3"/>
    <mergeCell ref="Z4:AL4"/>
    <mergeCell ref="H11:J11"/>
    <mergeCell ref="H9:T9"/>
    <mergeCell ref="H10:T10"/>
    <mergeCell ref="Z10:AL10"/>
    <mergeCell ref="K11:T11"/>
    <mergeCell ref="U11:W11"/>
    <mergeCell ref="I12:L12"/>
    <mergeCell ref="Z9:AL9"/>
    <mergeCell ref="Z14:AL14"/>
    <mergeCell ref="U9:Y9"/>
    <mergeCell ref="U10:Y10"/>
    <mergeCell ref="H8:T8"/>
    <mergeCell ref="Z8:AL8"/>
    <mergeCell ref="U8:Y8"/>
    <mergeCell ref="H13:T13"/>
    <mergeCell ref="Z13:AL13"/>
    <mergeCell ref="X11:AL11"/>
    <mergeCell ref="B32:B36"/>
    <mergeCell ref="C32:G32"/>
    <mergeCell ref="C33:G33"/>
    <mergeCell ref="C36:G36"/>
    <mergeCell ref="C34:G34"/>
    <mergeCell ref="C35:G35"/>
    <mergeCell ref="U5:Y5"/>
    <mergeCell ref="H6:J6"/>
    <mergeCell ref="H5:T5"/>
    <mergeCell ref="K6:T6"/>
    <mergeCell ref="U6:W6"/>
    <mergeCell ref="X6:AL6"/>
    <mergeCell ref="Z5:AL5"/>
    <mergeCell ref="C4:G4"/>
    <mergeCell ref="C5:G5"/>
    <mergeCell ref="C6:G6"/>
    <mergeCell ref="I7:L7"/>
    <mergeCell ref="H4:T4"/>
    <mergeCell ref="X16:AL16"/>
    <mergeCell ref="Z19:AL19"/>
    <mergeCell ref="Z15:AL15"/>
    <mergeCell ref="H15:T15"/>
    <mergeCell ref="H18:T18"/>
    <mergeCell ref="Z18:AL18"/>
    <mergeCell ref="H19:T19"/>
    <mergeCell ref="K16:T16"/>
    <mergeCell ref="I17:L17"/>
    <mergeCell ref="H20:T20"/>
    <mergeCell ref="Z20:AL20"/>
    <mergeCell ref="K21:T21"/>
    <mergeCell ref="U21:W21"/>
    <mergeCell ref="X21:AL21"/>
    <mergeCell ref="B17:B21"/>
    <mergeCell ref="C17:G17"/>
    <mergeCell ref="C18:G18"/>
    <mergeCell ref="U18:Y18"/>
    <mergeCell ref="C19:G19"/>
    <mergeCell ref="U19:Y19"/>
    <mergeCell ref="C20:G20"/>
    <mergeCell ref="U20:Y20"/>
    <mergeCell ref="C21:G21"/>
    <mergeCell ref="H21:J21"/>
    <mergeCell ref="B22:B26"/>
    <mergeCell ref="C22:G22"/>
    <mergeCell ref="C23:G23"/>
    <mergeCell ref="C26:G26"/>
    <mergeCell ref="C24:G24"/>
    <mergeCell ref="C25:G25"/>
    <mergeCell ref="B27:B31"/>
    <mergeCell ref="C27:G27"/>
    <mergeCell ref="C28:G28"/>
    <mergeCell ref="C31:G31"/>
    <mergeCell ref="C29:G29"/>
    <mergeCell ref="C30:G30"/>
    <mergeCell ref="U29:Y29"/>
    <mergeCell ref="U30:Y30"/>
    <mergeCell ref="H29:T29"/>
    <mergeCell ref="H31:J31"/>
    <mergeCell ref="H30:T30"/>
    <mergeCell ref="C39:G39"/>
    <mergeCell ref="U39:Y39"/>
    <mergeCell ref="C40:G40"/>
    <mergeCell ref="U40:Y40"/>
    <mergeCell ref="H39:T39"/>
    <mergeCell ref="H40:T40"/>
    <mergeCell ref="B2:B6"/>
    <mergeCell ref="C2:G2"/>
    <mergeCell ref="C3:G3"/>
    <mergeCell ref="U38:Y38"/>
    <mergeCell ref="C38:G38"/>
    <mergeCell ref="B37:B41"/>
    <mergeCell ref="C37:G37"/>
    <mergeCell ref="C41:G41"/>
    <mergeCell ref="B7:B11"/>
    <mergeCell ref="C7:G7"/>
    <mergeCell ref="C8:G8"/>
    <mergeCell ref="C9:G9"/>
    <mergeCell ref="C10:G10"/>
    <mergeCell ref="C11:G11"/>
    <mergeCell ref="B12:B16"/>
    <mergeCell ref="C12:G12"/>
    <mergeCell ref="C13:G13"/>
    <mergeCell ref="U13:Y13"/>
    <mergeCell ref="C14:G14"/>
    <mergeCell ref="U14:Y14"/>
    <mergeCell ref="C15:G15"/>
    <mergeCell ref="U15:Y15"/>
    <mergeCell ref="C16:G16"/>
    <mergeCell ref="H16:J16"/>
    <mergeCell ref="H14:T14"/>
    <mergeCell ref="U16:W16"/>
    <mergeCell ref="B57:B61"/>
    <mergeCell ref="C57:G57"/>
    <mergeCell ref="C58:G58"/>
    <mergeCell ref="B47:B51"/>
    <mergeCell ref="C47:G47"/>
    <mergeCell ref="C48:G48"/>
    <mergeCell ref="C51:G51"/>
    <mergeCell ref="H51:J51"/>
    <mergeCell ref="B52:B56"/>
    <mergeCell ref="C52:G52"/>
    <mergeCell ref="C49:G49"/>
    <mergeCell ref="U49:Y49"/>
    <mergeCell ref="C50:G50"/>
    <mergeCell ref="U50:Y50"/>
    <mergeCell ref="B42:B46"/>
    <mergeCell ref="C42:G42"/>
    <mergeCell ref="C43:G43"/>
    <mergeCell ref="C46:G46"/>
    <mergeCell ref="C44:G44"/>
    <mergeCell ref="C45:G45"/>
    <mergeCell ref="U45:Y45"/>
    <mergeCell ref="X56:AL56"/>
    <mergeCell ref="C55:G55"/>
    <mergeCell ref="H55:T55"/>
    <mergeCell ref="U55:Y55"/>
    <mergeCell ref="Z55:AL55"/>
    <mergeCell ref="C56:G56"/>
    <mergeCell ref="H56:J56"/>
    <mergeCell ref="K56:T56"/>
    <mergeCell ref="U56:W56"/>
    <mergeCell ref="Z48:AL48"/>
    <mergeCell ref="I47:L47"/>
  </mergeCells>
  <phoneticPr fontId="3"/>
  <pageMargins left="0.39370078740157483" right="0.39370078740157483" top="0.98425196850393704" bottom="0.98425196850393704" header="0.51181102362204722" footer="0.51181102362204722"/>
  <pageSetup paperSize="9" orientation="portrait" r:id="rId1"/>
  <headerFooter alignWithMargins="0">
    <oddHeader>&amp;L&amp;"ＭＳ 明朝,標準"様式第2号（第4条関係）&amp;C&amp;"ＭＳ 明朝,標準"
福山市木造住宅耐震診断資格者名簿</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使い方</vt:lpstr>
      <vt:lpstr>登録管理台帳</vt:lpstr>
      <vt:lpstr>名簿掲載情報</vt:lpstr>
      <vt:lpstr>資格者名簿（2023以降用）</vt:lpstr>
      <vt:lpstr>名簿表紙（～2023）</vt:lpstr>
      <vt:lpstr>資格者名簿（2014.10.30～2023）</vt:lpstr>
      <vt:lpstr>プルダウンリスト</vt:lpstr>
      <vt:lpstr>資格者名簿（～2014.10.15）</vt:lpstr>
      <vt:lpstr>'資格者名簿（～2014.10.15）'!Print_Area</vt:lpstr>
      <vt:lpstr>'資格者名簿（2014.10.30～2023）'!Print_Area</vt:lpstr>
      <vt:lpstr>'資格者名簿（2023以降用）'!Print_Area</vt:lpstr>
      <vt:lpstr>名簿掲載情報!Print_Area</vt:lpstr>
      <vt:lpstr>'名簿表紙（～2023）'!Print_Area</vt:lpstr>
      <vt:lpstr>'資格者名簿（～2014.10.15）'!Print_Titles</vt:lpstr>
      <vt:lpstr>'資格者名簿（2014.10.30～2023）'!Print_Titles</vt:lpstr>
      <vt:lpstr>'資格者名簿（2023以降用）'!Print_Titles</vt:lpstr>
      <vt:lpstr>登録管理台帳!Print_Titles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小寺　優貴</dc:creator>
  <cp:lastModifiedBy>USER103</cp:lastModifiedBy>
  <cp:lastPrinted>2025-06-06T04:33:03Z</cp:lastPrinted>
  <dcterms:created xsi:type="dcterms:W3CDTF">2024-02-27T06:11:06Z</dcterms:created>
  <dcterms:modified xsi:type="dcterms:W3CDTF">2025-06-16T02:37:02Z</dcterms:modified>
</cp:coreProperties>
</file>