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38280" yWindow="-120" windowWidth="38640" windowHeight="21240"/>
  </bookViews>
  <sheets>
    <sheet name="様式１" sheetId="12" r:id="rId1"/>
    <sheet name="様式（記載例-1）" sheetId="5" r:id="rId2"/>
    <sheet name="様式（記載例-2）" sheetId="11" r:id="rId3"/>
  </sheets>
  <definedNames>
    <definedName name="_xlnm.Print_Area" localSheetId="1">'様式（記載例-1）'!$A$1:$AY$50</definedName>
    <definedName name="_xlnm.Print_Area" localSheetId="2">'様式（記載例-2）'!$A$1:$AY$50</definedName>
    <definedName name="_xlnm.Print_Area" localSheetId="0">様式１!$A$1:$AY$50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X20" i="11" l="1"/>
  <c r="AV21" i="11" s="1"/>
  <c r="AX20" i="5"/>
  <c r="AV21" i="5" s="1"/>
  <c r="AX20" i="12"/>
  <c r="AV21" i="12" s="1"/>
  <c r="AM14" i="11" l="1"/>
  <c r="AM14" i="5"/>
  <c r="BH20" i="12"/>
  <c r="BF21" i="12" s="1"/>
  <c r="AS40" i="12" l="1"/>
  <c r="AM40" i="12"/>
  <c r="AM26" i="12"/>
  <c r="AY26" i="12"/>
  <c r="AS26" i="12"/>
  <c r="AI16" i="12"/>
  <c r="AP21" i="12"/>
  <c r="AP50" i="12" l="1"/>
  <c r="AJ50" i="12"/>
  <c r="AP44" i="12"/>
  <c r="AJ44" i="12"/>
  <c r="AP46" i="12"/>
  <c r="AJ46" i="12"/>
  <c r="AV36" i="12"/>
  <c r="AP36" i="12"/>
  <c r="AJ36" i="12"/>
  <c r="AV30" i="12"/>
  <c r="AP30" i="12"/>
  <c r="AJ30" i="12"/>
  <c r="AV32" i="12"/>
  <c r="AP32" i="12"/>
  <c r="AJ32" i="12"/>
  <c r="AP19" i="12"/>
  <c r="AJ15" i="12"/>
  <c r="AI15" i="12"/>
  <c r="BA14" i="12"/>
  <c r="BB14" i="12" s="1"/>
  <c r="BB15" i="12" s="1"/>
  <c r="AJ14" i="12"/>
  <c r="AI14" i="12"/>
  <c r="D11" i="12"/>
  <c r="E11" i="12" s="1"/>
  <c r="AP18" i="12" l="1"/>
  <c r="AM14" i="12"/>
  <c r="D12" i="12"/>
  <c r="AJ19" i="12"/>
  <c r="F11" i="12"/>
  <c r="E12" i="12"/>
  <c r="BB13" i="12"/>
  <c r="BC14" i="12" s="1"/>
  <c r="BC15" i="12" s="1"/>
  <c r="AJ18" i="12"/>
  <c r="AP50" i="11"/>
  <c r="AJ50" i="11"/>
  <c r="AP44" i="11"/>
  <c r="AJ44" i="11"/>
  <c r="AS40" i="11"/>
  <c r="AP46" i="11" s="1"/>
  <c r="AM40" i="11"/>
  <c r="AJ46" i="11" s="1"/>
  <c r="AV36" i="11"/>
  <c r="AP36" i="11"/>
  <c r="AJ36" i="11"/>
  <c r="AV30" i="11"/>
  <c r="AP30" i="11"/>
  <c r="AJ30" i="11"/>
  <c r="AY26" i="11"/>
  <c r="AV32" i="11" s="1"/>
  <c r="AS26" i="11"/>
  <c r="AP32" i="11" s="1"/>
  <c r="AM26" i="11"/>
  <c r="AJ32" i="11" s="1"/>
  <c r="AP19" i="11"/>
  <c r="AI16" i="11"/>
  <c r="AJ15" i="11"/>
  <c r="AI15" i="11"/>
  <c r="AP18" i="11" s="1"/>
  <c r="BB14" i="11"/>
  <c r="BB15" i="11" s="1"/>
  <c r="BA14" i="11"/>
  <c r="AJ14" i="11"/>
  <c r="AI14" i="11"/>
  <c r="D12" i="11"/>
  <c r="D11" i="11"/>
  <c r="E11" i="11" s="1"/>
  <c r="AL20" i="12" l="1"/>
  <c r="AJ21" i="12" s="1"/>
  <c r="G11" i="12"/>
  <c r="F12" i="12"/>
  <c r="AP21" i="11"/>
  <c r="AJ19" i="11"/>
  <c r="F11" i="11"/>
  <c r="E12" i="11"/>
  <c r="BB13" i="11"/>
  <c r="BC14" i="11" s="1"/>
  <c r="BC15" i="11" s="1"/>
  <c r="AJ18" i="11"/>
  <c r="AJ15" i="5"/>
  <c r="AJ14" i="5"/>
  <c r="AI15" i="5"/>
  <c r="AI14" i="5"/>
  <c r="G12" i="12" l="1"/>
  <c r="H11" i="12"/>
  <c r="AL20" i="11"/>
  <c r="AJ21" i="11" s="1"/>
  <c r="G11" i="11"/>
  <c r="F12" i="11"/>
  <c r="BB13" i="5"/>
  <c r="BA14" i="5"/>
  <c r="BB14" i="5" s="1"/>
  <c r="BB15" i="5" s="1"/>
  <c r="D11" i="5"/>
  <c r="E11" i="5" s="1"/>
  <c r="H12" i="12" l="1"/>
  <c r="I11" i="12"/>
  <c r="G12" i="11"/>
  <c r="H11" i="11"/>
  <c r="BC14" i="5"/>
  <c r="BC15" i="5" s="1"/>
  <c r="E12" i="5"/>
  <c r="F11" i="5"/>
  <c r="D12" i="5"/>
  <c r="AI16" i="5"/>
  <c r="AJ50" i="5"/>
  <c r="AP50" i="5"/>
  <c r="AV36" i="5"/>
  <c r="AP36" i="5"/>
  <c r="AJ44" i="5"/>
  <c r="AP44" i="5"/>
  <c r="AV30" i="5"/>
  <c r="AP30" i="5"/>
  <c r="AS40" i="5"/>
  <c r="AP46" i="5" s="1"/>
  <c r="AM40" i="5"/>
  <c r="AJ46" i="5" s="1"/>
  <c r="AY26" i="5"/>
  <c r="AV32" i="5" s="1"/>
  <c r="AS26" i="5"/>
  <c r="AP32" i="5" s="1"/>
  <c r="AM26" i="5"/>
  <c r="AJ32" i="5" s="1"/>
  <c r="AJ36" i="5"/>
  <c r="AJ30" i="5"/>
  <c r="I12" i="12" l="1"/>
  <c r="J11" i="12"/>
  <c r="H12" i="11"/>
  <c r="I11" i="11"/>
  <c r="F12" i="5"/>
  <c r="G11" i="5"/>
  <c r="K11" i="12" l="1"/>
  <c r="J12" i="12"/>
  <c r="J11" i="11"/>
  <c r="I12" i="11"/>
  <c r="H11" i="5"/>
  <c r="G12" i="5"/>
  <c r="L11" i="12" l="1"/>
  <c r="K12" i="12"/>
  <c r="K11" i="11"/>
  <c r="J12" i="11"/>
  <c r="I11" i="5"/>
  <c r="H12" i="5"/>
  <c r="M11" i="12" l="1"/>
  <c r="L12" i="12"/>
  <c r="L11" i="11"/>
  <c r="K12" i="11"/>
  <c r="J11" i="5"/>
  <c r="I12" i="5"/>
  <c r="AP19" i="5"/>
  <c r="N11" i="12" l="1"/>
  <c r="M12" i="12"/>
  <c r="L12" i="11"/>
  <c r="M11" i="11"/>
  <c r="K11" i="5"/>
  <c r="J12" i="5"/>
  <c r="O11" i="12" l="1"/>
  <c r="N12" i="12"/>
  <c r="N11" i="11"/>
  <c r="M12" i="11"/>
  <c r="L11" i="5"/>
  <c r="K12" i="5"/>
  <c r="AP18" i="5"/>
  <c r="O12" i="12" l="1"/>
  <c r="P11" i="12"/>
  <c r="O11" i="11"/>
  <c r="N12" i="11"/>
  <c r="M11" i="5"/>
  <c r="L12" i="5"/>
  <c r="AP21" i="5"/>
  <c r="AJ19" i="5"/>
  <c r="P12" i="12" l="1"/>
  <c r="Q11" i="12"/>
  <c r="O12" i="11"/>
  <c r="P11" i="11"/>
  <c r="N11" i="5"/>
  <c r="M12" i="5"/>
  <c r="AJ18" i="5"/>
  <c r="AL20" i="5" s="1"/>
  <c r="AJ21" i="5" s="1"/>
  <c r="Q12" i="12" l="1"/>
  <c r="R11" i="12"/>
  <c r="P12" i="11"/>
  <c r="Q11" i="11"/>
  <c r="O11" i="5"/>
  <c r="N12" i="5"/>
  <c r="S11" i="12" l="1"/>
  <c r="R12" i="12"/>
  <c r="R11" i="11"/>
  <c r="Q12" i="11"/>
  <c r="P11" i="5"/>
  <c r="O12" i="5"/>
  <c r="T11" i="12" l="1"/>
  <c r="S12" i="12"/>
  <c r="S11" i="11"/>
  <c r="R12" i="11"/>
  <c r="Q11" i="5"/>
  <c r="P12" i="5"/>
  <c r="U11" i="12" l="1"/>
  <c r="T12" i="12"/>
  <c r="S12" i="11"/>
  <c r="T11" i="11"/>
  <c r="R11" i="5"/>
  <c r="Q12" i="5"/>
  <c r="V11" i="12" l="1"/>
  <c r="U12" i="12"/>
  <c r="U11" i="11"/>
  <c r="T12" i="11"/>
  <c r="S11" i="5"/>
  <c r="R12" i="5"/>
  <c r="W11" i="12" l="1"/>
  <c r="V12" i="12"/>
  <c r="U12" i="11"/>
  <c r="V11" i="11"/>
  <c r="T11" i="5"/>
  <c r="S12" i="5"/>
  <c r="W12" i="12" l="1"/>
  <c r="X11" i="12"/>
  <c r="W11" i="11"/>
  <c r="V12" i="11"/>
  <c r="U11" i="5"/>
  <c r="T12" i="5"/>
  <c r="X12" i="12" l="1"/>
  <c r="Y11" i="12"/>
  <c r="W12" i="11"/>
  <c r="X11" i="11"/>
  <c r="V11" i="5"/>
  <c r="U12" i="5"/>
  <c r="Y12" i="12" l="1"/>
  <c r="Z11" i="12"/>
  <c r="X12" i="11"/>
  <c r="Y11" i="11"/>
  <c r="W11" i="5"/>
  <c r="V12" i="5"/>
  <c r="AA11" i="12" l="1"/>
  <c r="Z12" i="12"/>
  <c r="Z11" i="11"/>
  <c r="Y12" i="11"/>
  <c r="X11" i="5"/>
  <c r="W12" i="5"/>
  <c r="AB11" i="12" l="1"/>
  <c r="AA12" i="12"/>
  <c r="AA11" i="11"/>
  <c r="Z12" i="11"/>
  <c r="Y11" i="5"/>
  <c r="X12" i="5"/>
  <c r="AC11" i="12" l="1"/>
  <c r="AB12" i="12"/>
  <c r="AB11" i="11"/>
  <c r="AA12" i="11"/>
  <c r="Z11" i="5"/>
  <c r="Y12" i="5"/>
  <c r="AD11" i="12" l="1"/>
  <c r="AC12" i="12"/>
  <c r="AB12" i="11"/>
  <c r="AC11" i="11"/>
  <c r="AA11" i="5"/>
  <c r="Z12" i="5"/>
  <c r="AE11" i="12" l="1"/>
  <c r="AD12" i="12"/>
  <c r="AD11" i="11"/>
  <c r="AC12" i="11"/>
  <c r="AB11" i="5"/>
  <c r="AC11" i="5" s="1"/>
  <c r="AD11" i="5" s="1"/>
  <c r="AE11" i="5" s="1"/>
  <c r="AF11" i="5" s="1"/>
  <c r="AG11" i="5" s="1"/>
  <c r="AH11" i="5" s="1"/>
  <c r="AA12" i="5"/>
  <c r="AE12" i="12" l="1"/>
  <c r="AF11" i="12"/>
  <c r="AE11" i="11"/>
  <c r="AD12" i="11"/>
  <c r="AB12" i="5"/>
  <c r="AC12" i="5"/>
  <c r="AD12" i="5"/>
  <c r="AF12" i="12" l="1"/>
  <c r="AG11" i="12"/>
  <c r="AE12" i="11"/>
  <c r="AF11" i="11"/>
  <c r="AE12" i="5"/>
  <c r="AG12" i="12" l="1"/>
  <c r="AH11" i="12"/>
  <c r="AH12" i="12" s="1"/>
  <c r="AF12" i="11"/>
  <c r="AG11" i="11"/>
  <c r="AF12" i="5"/>
  <c r="AG12" i="11" l="1"/>
  <c r="AH11" i="11"/>
  <c r="AH12" i="11" s="1"/>
  <c r="AH12" i="5"/>
  <c r="AG12" i="5"/>
</calcChain>
</file>

<file path=xl/comments1.xml><?xml version="1.0" encoding="utf-8"?>
<comments xmlns="http://schemas.openxmlformats.org/spreadsheetml/2006/main">
  <authors>
    <author>作成者</author>
  </authors>
  <commentList>
    <comment ref="A1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入力例
2025年5月の場合、「2025/5/1」と入力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A1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入力例
2025年5月の場合、「2025/5/1」と入力</t>
        </r>
      </text>
    </comment>
    <comment ref="AA16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現場閉所日が変更になった場合は、その理由を備考欄に記入</t>
        </r>
      </text>
    </comment>
  </commentList>
</comments>
</file>

<file path=xl/comments3.xml><?xml version="1.0" encoding="utf-8"?>
<comments xmlns="http://schemas.openxmlformats.org/spreadsheetml/2006/main">
  <authors>
    <author>作成者</author>
  </authors>
  <commentList>
    <comment ref="Q16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現場閉所日が変更になった場合は、その理由を備考欄に記入</t>
        </r>
      </text>
    </comment>
  </commentList>
</comments>
</file>

<file path=xl/sharedStrings.xml><?xml version="1.0" encoding="utf-8"?>
<sst xmlns="http://schemas.openxmlformats.org/spreadsheetml/2006/main" count="562" uniqueCount="93">
  <si>
    <t>計画</t>
    <rPh sb="0" eb="2">
      <t>ケイカク</t>
    </rPh>
    <phoneticPr fontId="1"/>
  </si>
  <si>
    <r>
      <t xml:space="preserve">作業
日数
</t>
    </r>
    <r>
      <rPr>
        <sz val="8"/>
        <color theme="1"/>
        <rFont val="ＭＳ ゴシック"/>
        <family val="3"/>
        <charset val="128"/>
      </rPr>
      <t>上段：計画
下段：実績</t>
    </r>
    <rPh sb="0" eb="2">
      <t>サギョウ</t>
    </rPh>
    <rPh sb="3" eb="5">
      <t>ニッスウ</t>
    </rPh>
    <rPh sb="13" eb="15">
      <t>ゲダン</t>
    </rPh>
    <phoneticPr fontId="1"/>
  </si>
  <si>
    <t>実績</t>
    <rPh sb="0" eb="2">
      <t>ジッセキ</t>
    </rPh>
    <phoneticPr fontId="1"/>
  </si>
  <si>
    <t>○</t>
  </si>
  <si>
    <t>△</t>
  </si>
  <si>
    <t>備考</t>
    <rPh sb="0" eb="2">
      <t>ビコウ</t>
    </rPh>
    <phoneticPr fontId="1"/>
  </si>
  <si>
    <t>＝</t>
  </si>
  <si>
    <t>●</t>
    <phoneticPr fontId="1"/>
  </si>
  <si>
    <t>△</t>
    <phoneticPr fontId="1"/>
  </si>
  <si>
    <t>■</t>
    <phoneticPr fontId="1"/>
  </si>
  <si>
    <t>雨天による現場閉所</t>
    <rPh sb="0" eb="2">
      <t>ウテン</t>
    </rPh>
    <rPh sb="5" eb="7">
      <t>ゲンバ</t>
    </rPh>
    <rPh sb="7" eb="9">
      <t>ヘイショ</t>
    </rPh>
    <phoneticPr fontId="1"/>
  </si>
  <si>
    <t>①/②</t>
    <phoneticPr fontId="1"/>
  </si>
  <si>
    <t>達成率</t>
    <rPh sb="0" eb="2">
      <t>タッセイ</t>
    </rPh>
    <rPh sb="2" eb="3">
      <t>リツ</t>
    </rPh>
    <phoneticPr fontId="1"/>
  </si>
  <si>
    <t>○○市○○町○○</t>
    <rPh sb="2" eb="3">
      <t>シ</t>
    </rPh>
    <rPh sb="5" eb="6">
      <t>マチ</t>
    </rPh>
    <phoneticPr fontId="1"/>
  </si>
  <si>
    <t>○○○○工事</t>
    <phoneticPr fontId="1"/>
  </si>
  <si>
    <t>工 事 箇 所：</t>
    <rPh sb="0" eb="1">
      <t>タクミ</t>
    </rPh>
    <rPh sb="2" eb="3">
      <t>コト</t>
    </rPh>
    <rPh sb="4" eb="5">
      <t>カ</t>
    </rPh>
    <rPh sb="6" eb="7">
      <t>トコロ</t>
    </rPh>
    <phoneticPr fontId="1"/>
  </si>
  <si>
    <t>工　事　名 ：</t>
    <rPh sb="0" eb="1">
      <t>コウ</t>
    </rPh>
    <rPh sb="2" eb="3">
      <t>コト</t>
    </rPh>
    <rPh sb="4" eb="5">
      <t>メイ</t>
    </rPh>
    <phoneticPr fontId="1"/>
  </si>
  <si>
    <t>▲</t>
    <phoneticPr fontId="1"/>
  </si>
  <si>
    <t>工事着手する日</t>
    <phoneticPr fontId="1"/>
  </si>
  <si>
    <t>２０日の振替作業日</t>
    <rPh sb="2" eb="3">
      <t>ニチ</t>
    </rPh>
    <rPh sb="4" eb="6">
      <t>フリカエ</t>
    </rPh>
    <rPh sb="6" eb="9">
      <t>サギョウビ</t>
    </rPh>
    <phoneticPr fontId="1"/>
  </si>
  <si>
    <t>祝日</t>
    <rPh sb="0" eb="2">
      <t>シュクジツ</t>
    </rPh>
    <phoneticPr fontId="1"/>
  </si>
  <si>
    <t>現場閉所（現場休息）計画表兼実績表</t>
    <rPh sb="0" eb="2">
      <t>ゲンバ</t>
    </rPh>
    <rPh sb="2" eb="4">
      <t>ヘイショ</t>
    </rPh>
    <rPh sb="5" eb="9">
      <t>ゲンバキュウソク</t>
    </rPh>
    <rPh sb="10" eb="12">
      <t>ケイカク</t>
    </rPh>
    <rPh sb="12" eb="13">
      <t>ヒョウ</t>
    </rPh>
    <rPh sb="13" eb="14">
      <t>ケン</t>
    </rPh>
    <rPh sb="14" eb="16">
      <t>ジッセキ</t>
    </rPh>
    <rPh sb="16" eb="17">
      <t>ヒョウ</t>
    </rPh>
    <phoneticPr fontId="1"/>
  </si>
  <si>
    <r>
      <t xml:space="preserve">現場閉所
(現場休息)
日数
</t>
    </r>
    <r>
      <rPr>
        <sz val="8"/>
        <color theme="1"/>
        <rFont val="ＭＳ ゴシック"/>
        <family val="3"/>
        <charset val="128"/>
      </rPr>
      <t>上段：計画
下段：実績</t>
    </r>
    <rPh sb="0" eb="2">
      <t>ゲンバ</t>
    </rPh>
    <rPh sb="2" eb="4">
      <t>ヘイショ</t>
    </rPh>
    <rPh sb="12" eb="13">
      <t>ヒ</t>
    </rPh>
    <rPh sb="13" eb="14">
      <t>スウ</t>
    </rPh>
    <rPh sb="15" eb="17">
      <t>ジョウダン</t>
    </rPh>
    <rPh sb="18" eb="20">
      <t>ケイカク</t>
    </rPh>
    <rPh sb="21" eb="23">
      <t>ゲダン</t>
    </rPh>
    <rPh sb="24" eb="26">
      <t>ジッセキ</t>
    </rPh>
    <phoneticPr fontId="1"/>
  </si>
  <si>
    <t>(月単位)週休２日達成率</t>
    <rPh sb="1" eb="4">
      <t>ツキタンイ</t>
    </rPh>
    <rPh sb="5" eb="7">
      <t>シュウキュウ</t>
    </rPh>
    <rPh sb="8" eb="9">
      <t>ニチ</t>
    </rPh>
    <rPh sb="9" eb="12">
      <t>タッセイリツ</t>
    </rPh>
    <phoneticPr fontId="1"/>
  </si>
  <si>
    <t>土日
の
日数</t>
    <rPh sb="0" eb="2">
      <t>ドニチ</t>
    </rPh>
    <rPh sb="5" eb="7">
      <t>ニッスウ</t>
    </rPh>
    <phoneticPr fontId="1"/>
  </si>
  <si>
    <t>①＞＝②</t>
    <phoneticPr fontId="1"/>
  </si>
  <si>
    <t>判定</t>
    <rPh sb="0" eb="2">
      <t>ハンテイ</t>
    </rPh>
    <phoneticPr fontId="1"/>
  </si>
  <si>
    <t>集計
（※対象期間内）</t>
    <rPh sb="0" eb="2">
      <t>シュウケイ</t>
    </rPh>
    <rPh sb="5" eb="7">
      <t>タイショウ</t>
    </rPh>
    <rPh sb="7" eb="9">
      <t>キカン</t>
    </rPh>
    <rPh sb="9" eb="10">
      <t>ナイ</t>
    </rPh>
    <phoneticPr fontId="1"/>
  </si>
  <si>
    <t>Ｂ）暦上の土日の現場閉所（現場休息）では28.5％に満たない月の場合又は当該月の対象期間が28日未満の場合、その期間の土日の合計日数以上に閉所（休息）で達成</t>
    <phoneticPr fontId="1"/>
  </si>
  <si>
    <t>Ｂ）暦上の土日の現場閉所（現場休息）では28.5％に満たない月の場合又は当該月の対象期間が28日未満の場合、その期間の土日の合計日数以上に閉所（休息）で達成</t>
    <phoneticPr fontId="1"/>
  </si>
  <si>
    <t>Ａ）当該月の対象期間が２８日以上の場合、現場閉所（現場休息）の割合が28.5％以上で達成。</t>
    <phoneticPr fontId="1"/>
  </si>
  <si>
    <t>(完全週休２日（土日）)週休２日達成率</t>
    <rPh sb="1" eb="3">
      <t>カンゼン</t>
    </rPh>
    <rPh sb="3" eb="5">
      <t>シュウキュウ</t>
    </rPh>
    <rPh sb="6" eb="7">
      <t>ニチ</t>
    </rPh>
    <rPh sb="8" eb="10">
      <t>ドニチ</t>
    </rPh>
    <rPh sb="12" eb="14">
      <t>シュウキュウ</t>
    </rPh>
    <rPh sb="15" eb="16">
      <t>ニチ</t>
    </rPh>
    <rPh sb="16" eb="19">
      <t>タッセイリツ</t>
    </rPh>
    <phoneticPr fontId="1"/>
  </si>
  <si>
    <t>Ａ）当該週の対象期間が７日の場合、現場閉所（現場休息）が２日以上で達成。
※現場閉所（現場休息）を土曜日及び日曜日としない場合は、事前協議が必要</t>
    <rPh sb="4" eb="5">
      <t>シュウ</t>
    </rPh>
    <rPh sb="12" eb="13">
      <t>ニチ</t>
    </rPh>
    <rPh sb="29" eb="30">
      <t>ニチ</t>
    </rPh>
    <rPh sb="30" eb="32">
      <t>イジョウ</t>
    </rPh>
    <rPh sb="38" eb="40">
      <t>ゲンバ</t>
    </rPh>
    <rPh sb="40" eb="42">
      <t>ヘイショ</t>
    </rPh>
    <rPh sb="43" eb="45">
      <t>ゲンバ</t>
    </rPh>
    <rPh sb="45" eb="47">
      <t>キュウソク</t>
    </rPh>
    <rPh sb="49" eb="52">
      <t>ドヨウビ</t>
    </rPh>
    <rPh sb="52" eb="53">
      <t>オヨ</t>
    </rPh>
    <rPh sb="54" eb="57">
      <t>ニチヨウビ</t>
    </rPh>
    <rPh sb="61" eb="63">
      <t>バアイ</t>
    </rPh>
    <rPh sb="65" eb="67">
      <t>ジゼン</t>
    </rPh>
    <rPh sb="67" eb="69">
      <t>キョウギ</t>
    </rPh>
    <rPh sb="70" eb="72">
      <t>ヒツヨウ</t>
    </rPh>
    <phoneticPr fontId="1"/>
  </si>
  <si>
    <t>～</t>
    <phoneticPr fontId="1"/>
  </si>
  <si>
    <t>Ｂ）対象期間の日数が７日に満たない週の場合、当該週の土曜日及び日曜日の合計日数以上の現場閉所（現場休息）で達成</t>
    <rPh sb="2" eb="6">
      <t>タイショウキカン</t>
    </rPh>
    <rPh sb="7" eb="9">
      <t>ニッスウ</t>
    </rPh>
    <rPh sb="11" eb="12">
      <t>ニチ</t>
    </rPh>
    <rPh sb="13" eb="14">
      <t>ミ</t>
    </rPh>
    <rPh sb="17" eb="18">
      <t>シュウ</t>
    </rPh>
    <rPh sb="19" eb="21">
      <t>バアイ</t>
    </rPh>
    <rPh sb="22" eb="24">
      <t>トウガイ</t>
    </rPh>
    <rPh sb="24" eb="25">
      <t>シュウ</t>
    </rPh>
    <rPh sb="26" eb="29">
      <t>ドヨウビ</t>
    </rPh>
    <rPh sb="29" eb="30">
      <t>オヨ</t>
    </rPh>
    <rPh sb="31" eb="34">
      <t>ニチヨウビ</t>
    </rPh>
    <rPh sb="35" eb="39">
      <t>ゴウケイニッスウ</t>
    </rPh>
    <rPh sb="39" eb="41">
      <t>イジョウ</t>
    </rPh>
    <rPh sb="42" eb="44">
      <t>ゲンバ</t>
    </rPh>
    <rPh sb="44" eb="46">
      <t>ヘイショ</t>
    </rPh>
    <rPh sb="47" eb="51">
      <t>ゲンバキュウソク</t>
    </rPh>
    <rPh sb="53" eb="55">
      <t>タッセイ</t>
    </rPh>
    <phoneticPr fontId="1"/>
  </si>
  <si>
    <t>①＞＝2日</t>
    <rPh sb="4" eb="5">
      <t>ニチ</t>
    </rPh>
    <phoneticPr fontId="1"/>
  </si>
  <si>
    <t>週始</t>
    <rPh sb="0" eb="1">
      <t>シュウ</t>
    </rPh>
    <rPh sb="1" eb="2">
      <t>ハジメ</t>
    </rPh>
    <phoneticPr fontId="1"/>
  </si>
  <si>
    <t>対象期間
の日数</t>
    <phoneticPr fontId="1"/>
  </si>
  <si>
    <t>③＞＝②</t>
    <phoneticPr fontId="1"/>
  </si>
  <si>
    <t>①現場閉所(現場休息)日数</t>
    <rPh sb="1" eb="3">
      <t>ゲンバ</t>
    </rPh>
    <rPh sb="3" eb="5">
      <t>ヘイショ</t>
    </rPh>
    <rPh sb="11" eb="13">
      <t>ニッスウ</t>
    </rPh>
    <phoneticPr fontId="1"/>
  </si>
  <si>
    <t>①対象期間</t>
    <rPh sb="1" eb="3">
      <t>タイショウ</t>
    </rPh>
    <rPh sb="3" eb="5">
      <t>キカン</t>
    </rPh>
    <phoneticPr fontId="1"/>
  </si>
  <si>
    <t>②土日の日数</t>
    <rPh sb="1" eb="3">
      <t>ドニチ</t>
    </rPh>
    <rPh sb="4" eb="6">
      <t>ニッスウ</t>
    </rPh>
    <phoneticPr fontId="1"/>
  </si>
  <si>
    <t>③現場閉所(現場休息)日数</t>
    <rPh sb="1" eb="3">
      <t>ゲンバ</t>
    </rPh>
    <rPh sb="3" eb="5">
      <t>ヘイショ</t>
    </rPh>
    <rPh sb="6" eb="8">
      <t>ゲンバ</t>
    </rPh>
    <rPh sb="8" eb="10">
      <t>キュウソク</t>
    </rPh>
    <rPh sb="11" eb="12">
      <t>ニチ</t>
    </rPh>
    <rPh sb="12" eb="13">
      <t>スウ</t>
    </rPh>
    <phoneticPr fontId="1"/>
  </si>
  <si>
    <t>②対象期間</t>
    <rPh sb="1" eb="3">
      <t>タイショウ</t>
    </rPh>
    <rPh sb="3" eb="5">
      <t>キカン</t>
    </rPh>
    <phoneticPr fontId="1"/>
  </si>
  <si>
    <t>①現場閉所(現場休息)日数</t>
    <rPh sb="1" eb="3">
      <t>ゲンバ</t>
    </rPh>
    <rPh sb="3" eb="5">
      <t>ヘイショ</t>
    </rPh>
    <rPh sb="6" eb="8">
      <t>ゲンバ</t>
    </rPh>
    <rPh sb="8" eb="10">
      <t>キュウソク</t>
    </rPh>
    <rPh sb="11" eb="12">
      <t>ニチ</t>
    </rPh>
    <rPh sb="12" eb="13">
      <t>スウ</t>
    </rPh>
    <phoneticPr fontId="1"/>
  </si>
  <si>
    <t>○</t>
    <phoneticPr fontId="1"/>
  </si>
  <si>
    <t>△</t>
    <phoneticPr fontId="1"/>
  </si>
  <si>
    <t>●</t>
  </si>
  <si>
    <t>●</t>
    <phoneticPr fontId="1"/>
  </si>
  <si>
    <t>▲</t>
  </si>
  <si>
    <t>▲</t>
    <phoneticPr fontId="1"/>
  </si>
  <si>
    <t>■</t>
  </si>
  <si>
    <t>■</t>
    <phoneticPr fontId="1"/>
  </si>
  <si>
    <t>３日の振替現場閉所日</t>
    <phoneticPr fontId="1"/>
  </si>
  <si>
    <t>関係者との調整による現場作業日</t>
    <phoneticPr fontId="1"/>
  </si>
  <si>
    <t>関係者との調整による現場作業日</t>
    <phoneticPr fontId="1"/>
  </si>
  <si>
    <t>を入力してください。</t>
    <rPh sb="1" eb="3">
      <t>ニュウリョク</t>
    </rPh>
    <phoneticPr fontId="1"/>
  </si>
  <si>
    <t>週末</t>
    <rPh sb="0" eb="1">
      <t>シュウ</t>
    </rPh>
    <rPh sb="1" eb="2">
      <t>マツ</t>
    </rPh>
    <phoneticPr fontId="1"/>
  </si>
  <si>
    <t>→
備考欄には、記載例にある通り、工事着手日等を入力してください。</t>
    <rPh sb="2" eb="5">
      <t>ビコウラン</t>
    </rPh>
    <rPh sb="8" eb="10">
      <t>キサイ</t>
    </rPh>
    <rPh sb="10" eb="11">
      <t>レイ</t>
    </rPh>
    <rPh sb="14" eb="15">
      <t>トオ</t>
    </rPh>
    <rPh sb="17" eb="21">
      <t>コウジチャクシュ</t>
    </rPh>
    <rPh sb="21" eb="22">
      <t>ニチ</t>
    </rPh>
    <rPh sb="22" eb="23">
      <t>トウ</t>
    </rPh>
    <rPh sb="24" eb="26">
      <t>ニュウリョク</t>
    </rPh>
    <phoneticPr fontId="1"/>
  </si>
  <si>
    <t>→
祝日</t>
    <rPh sb="2" eb="4">
      <t>シュクジツ</t>
    </rPh>
    <phoneticPr fontId="1"/>
  </si>
  <si>
    <t>工場製作のみ</t>
    <rPh sb="0" eb="2">
      <t>コウジョウ</t>
    </rPh>
    <rPh sb="2" eb="4">
      <t>セイサク</t>
    </rPh>
    <phoneticPr fontId="1"/>
  </si>
  <si>
    <t>６月１１日の振替作業日</t>
    <rPh sb="1" eb="2">
      <t>ガツ</t>
    </rPh>
    <rPh sb="4" eb="5">
      <t>ニチ</t>
    </rPh>
    <rPh sb="6" eb="8">
      <t>フリカエ</t>
    </rPh>
    <rPh sb="8" eb="11">
      <t>サギョウビ</t>
    </rPh>
    <phoneticPr fontId="1"/>
  </si>
  <si>
    <t>工事の完成</t>
    <rPh sb="0" eb="2">
      <t>コウジ</t>
    </rPh>
    <rPh sb="3" eb="5">
      <t>カンセイ</t>
    </rPh>
    <phoneticPr fontId="1"/>
  </si>
  <si>
    <t>５月３１日の振替現場閉所日</t>
    <rPh sb="1" eb="2">
      <t>ガツ</t>
    </rPh>
    <rPh sb="4" eb="5">
      <t>ニチ</t>
    </rPh>
    <rPh sb="6" eb="8">
      <t>フリカエ</t>
    </rPh>
    <rPh sb="8" eb="10">
      <t>ゲンバ</t>
    </rPh>
    <rPh sb="10" eb="12">
      <t>ヘイショ</t>
    </rPh>
    <rPh sb="12" eb="13">
      <t>ビ</t>
    </rPh>
    <phoneticPr fontId="1"/>
  </si>
  <si>
    <t>現場代理人及び主任技術者等指名（変更）届で選択した週休２日について、達成状況を確認すること。</t>
    <rPh sb="0" eb="2">
      <t>ゲンバ</t>
    </rPh>
    <rPh sb="2" eb="5">
      <t>ダイリニン</t>
    </rPh>
    <rPh sb="5" eb="6">
      <t>オヨ</t>
    </rPh>
    <rPh sb="7" eb="12">
      <t>シュニンギジュツシャ</t>
    </rPh>
    <rPh sb="12" eb="13">
      <t>ナド</t>
    </rPh>
    <rPh sb="13" eb="15">
      <t>シメイ</t>
    </rPh>
    <rPh sb="16" eb="18">
      <t>ヘンコウ</t>
    </rPh>
    <rPh sb="19" eb="20">
      <t>トドケ</t>
    </rPh>
    <rPh sb="21" eb="23">
      <t>センタク</t>
    </rPh>
    <rPh sb="25" eb="27">
      <t>シュウキュウ</t>
    </rPh>
    <rPh sb="28" eb="29">
      <t>ニチ</t>
    </rPh>
    <rPh sb="34" eb="36">
      <t>タッセイ</t>
    </rPh>
    <rPh sb="36" eb="38">
      <t>ジョウキョウ</t>
    </rPh>
    <rPh sb="39" eb="41">
      <t>カクニン</t>
    </rPh>
    <phoneticPr fontId="1"/>
  </si>
  <si>
    <t>提出日：2025年6月6日</t>
    <phoneticPr fontId="1"/>
  </si>
  <si>
    <t>提出日：2025年7月7日</t>
    <phoneticPr fontId="1"/>
  </si>
  <si>
    <t>提出日：　　　　年　　月　　日</t>
    <phoneticPr fontId="1"/>
  </si>
  <si>
    <t>（様式１）</t>
    <phoneticPr fontId="1"/>
  </si>
  <si>
    <t>＝</t>
    <phoneticPr fontId="1"/>
  </si>
  <si>
    <t>対象期間の日数</t>
    <rPh sb="0" eb="2">
      <t>タイショウ</t>
    </rPh>
    <rPh sb="2" eb="4">
      <t>キカン</t>
    </rPh>
    <rPh sb="5" eb="7">
      <t>ニッスウ</t>
    </rPh>
    <phoneticPr fontId="1"/>
  </si>
  <si>
    <t>対象期間（月）の
日数</t>
    <rPh sb="0" eb="2">
      <t>タイショウ</t>
    </rPh>
    <rPh sb="2" eb="4">
      <t>キカン</t>
    </rPh>
    <rPh sb="5" eb="6">
      <t>ツキ</t>
    </rPh>
    <rPh sb="9" eb="11">
      <t>ニッスウ</t>
    </rPh>
    <phoneticPr fontId="1"/>
  </si>
  <si>
    <t>←</t>
    <phoneticPr fontId="1"/>
  </si>
  <si>
    <t>工事着手日から工事完成日までの全ての日数を手入力</t>
    <phoneticPr fontId="1"/>
  </si>
  <si>
    <r>
      <t>(通期)週休２日達成率
【</t>
    </r>
    <r>
      <rPr>
        <b/>
        <sz val="12"/>
        <color rgb="FFFF0000"/>
        <rFont val="ＭＳ ゴシック"/>
        <family val="3"/>
        <charset val="128"/>
      </rPr>
      <t>農林工事(治山林道必携適用工事）のみ</t>
    </r>
    <r>
      <rPr>
        <b/>
        <sz val="12"/>
        <color theme="1"/>
        <rFont val="ＭＳ ゴシック"/>
        <family val="3"/>
        <charset val="128"/>
      </rPr>
      <t>】</t>
    </r>
    <rPh sb="1" eb="3">
      <t>ツウキ</t>
    </rPh>
    <rPh sb="4" eb="6">
      <t>シュウキュウ</t>
    </rPh>
    <rPh sb="7" eb="8">
      <t>ニチ</t>
    </rPh>
    <rPh sb="8" eb="11">
      <t>タッセイリツ</t>
    </rPh>
    <rPh sb="13" eb="15">
      <t>ノウリン</t>
    </rPh>
    <rPh sb="15" eb="17">
      <t>コウジ</t>
    </rPh>
    <rPh sb="18" eb="20">
      <t>チサン</t>
    </rPh>
    <rPh sb="20" eb="22">
      <t>リンドウ</t>
    </rPh>
    <rPh sb="22" eb="28">
      <t>ヒッケイテキヨウコウジ</t>
    </rPh>
    <phoneticPr fontId="1"/>
  </si>
  <si>
    <r>
      <t xml:space="preserve">対象期間内において現場閉所等の日数が４週８休以上で達成。
</t>
    </r>
    <r>
      <rPr>
        <b/>
        <sz val="11"/>
        <color rgb="FFFF0000"/>
        <rFont val="ＭＳ Ｐゴシック"/>
        <family val="3"/>
        <charset val="128"/>
        <scheme val="minor"/>
      </rPr>
      <t>農林工事(治山林道必携適用工事）のみ</t>
    </r>
    <r>
      <rPr>
        <sz val="11"/>
        <color theme="1"/>
        <rFont val="ＭＳ Ｐゴシック"/>
        <family val="2"/>
        <charset val="128"/>
        <scheme val="minor"/>
      </rPr>
      <t>、工事完成月のシートに入力してください。</t>
    </r>
    <rPh sb="25" eb="27">
      <t>タッセイ</t>
    </rPh>
    <rPh sb="29" eb="31">
      <t>ノウリン</t>
    </rPh>
    <rPh sb="31" eb="33">
      <t>コウジ</t>
    </rPh>
    <rPh sb="48" eb="50">
      <t>コウジ</t>
    </rPh>
    <rPh sb="50" eb="52">
      <t>カンセイ</t>
    </rPh>
    <rPh sb="52" eb="53">
      <t>ツキ</t>
    </rPh>
    <rPh sb="58" eb="60">
      <t>ニュウリョク</t>
    </rPh>
    <phoneticPr fontId="1"/>
  </si>
  <si>
    <t>完全週休２日（土日）</t>
    <rPh sb="0" eb="4">
      <t>カンゼンシュウキュウ</t>
    </rPh>
    <rPh sb="5" eb="6">
      <t>ニチ</t>
    </rPh>
    <rPh sb="7" eb="9">
      <t>ドニチ</t>
    </rPh>
    <phoneticPr fontId="1"/>
  </si>
  <si>
    <t>月単位</t>
    <rPh sb="0" eb="3">
      <t>ツキタンイ</t>
    </rPh>
    <phoneticPr fontId="1"/>
  </si>
  <si>
    <t>通期</t>
    <rPh sb="0" eb="2">
      <t>ツウキ</t>
    </rPh>
    <phoneticPr fontId="1"/>
  </si>
  <si>
    <t>農林
（土地改良工事積算基準（土木工事）及び（施設機械）適用工事）</t>
    <rPh sb="0" eb="2">
      <t>ノウリン</t>
    </rPh>
    <phoneticPr fontId="1"/>
  </si>
  <si>
    <t>農林
（治山林道必携適用工事）</t>
    <rPh sb="0" eb="2">
      <t>ノウリン</t>
    </rPh>
    <phoneticPr fontId="1"/>
  </si>
  <si>
    <t>土木（港湾除く。）
建築</t>
    <rPh sb="0" eb="2">
      <t>ドボク</t>
    </rPh>
    <rPh sb="3" eb="5">
      <t>コウワン</t>
    </rPh>
    <rPh sb="5" eb="6">
      <t>ノゾ</t>
    </rPh>
    <rPh sb="11" eb="13">
      <t>ケンチク</t>
    </rPh>
    <phoneticPr fontId="1"/>
  </si>
  <si>
    <t>○</t>
    <phoneticPr fontId="1"/>
  </si>
  <si>
    <t>○</t>
    <phoneticPr fontId="1"/>
  </si>
  <si>
    <t>港湾</t>
    <rPh sb="0" eb="2">
      <t>コウワン</t>
    </rPh>
    <phoneticPr fontId="1"/>
  </si>
  <si>
    <t>週休２日補正係数適用表</t>
    <rPh sb="0" eb="2">
      <t>シュウキュウ</t>
    </rPh>
    <rPh sb="3" eb="4">
      <t>ニチ</t>
    </rPh>
    <rPh sb="4" eb="6">
      <t>ホセイ</t>
    </rPh>
    <rPh sb="6" eb="8">
      <t>ケイスウ</t>
    </rPh>
    <rPh sb="8" eb="10">
      <t>テキヨウ</t>
    </rPh>
    <rPh sb="10" eb="11">
      <t>ヒョウ</t>
    </rPh>
    <phoneticPr fontId="1"/>
  </si>
  <si>
    <t>①/②</t>
    <phoneticPr fontId="1"/>
  </si>
  <si>
    <t>(月単位)週休２日実施状況</t>
    <rPh sb="1" eb="4">
      <t>ツキタンイ</t>
    </rPh>
    <rPh sb="5" eb="7">
      <t>シュウキュウ</t>
    </rPh>
    <rPh sb="8" eb="9">
      <t>ニチ</t>
    </rPh>
    <rPh sb="9" eb="11">
      <t>ジッシ</t>
    </rPh>
    <rPh sb="11" eb="13">
      <t>ジョウキョウ</t>
    </rPh>
    <phoneticPr fontId="1"/>
  </si>
  <si>
    <t>(完全週休２日（土日）)週休２日実施状況</t>
    <rPh sb="1" eb="3">
      <t>カンゼン</t>
    </rPh>
    <rPh sb="3" eb="5">
      <t>シュウキュウ</t>
    </rPh>
    <rPh sb="6" eb="7">
      <t>ニチ</t>
    </rPh>
    <rPh sb="8" eb="10">
      <t>ドニチ</t>
    </rPh>
    <rPh sb="12" eb="14">
      <t>シュウキュウ</t>
    </rPh>
    <rPh sb="15" eb="16">
      <t>ニチ</t>
    </rPh>
    <rPh sb="16" eb="20">
      <t>ジッシジョウキョウ</t>
    </rPh>
    <phoneticPr fontId="1"/>
  </si>
  <si>
    <t>←</t>
    <phoneticPr fontId="1"/>
  </si>
  <si>
    <t>＝</t>
    <phoneticPr fontId="1"/>
  </si>
  <si>
    <r>
      <t>対象期間内において現場閉所等の日数が４週８休以上で達成。
（</t>
    </r>
    <r>
      <rPr>
        <b/>
        <sz val="11"/>
        <color rgb="FFFF0000"/>
        <rFont val="ＭＳ Ｐゴシック"/>
        <family val="3"/>
        <charset val="128"/>
        <scheme val="minor"/>
      </rPr>
      <t>農林工事(治山林道必携適用工事）</t>
    </r>
    <r>
      <rPr>
        <sz val="11"/>
        <rFont val="ＭＳ Ｐゴシック"/>
        <family val="3"/>
        <charset val="128"/>
        <scheme val="minor"/>
      </rPr>
      <t>を通期で実施する場合のみ）</t>
    </r>
    <rPh sb="25" eb="27">
      <t>タッセイ</t>
    </rPh>
    <rPh sb="30" eb="32">
      <t>ノウリン</t>
    </rPh>
    <rPh sb="32" eb="34">
      <t>コウジ</t>
    </rPh>
    <rPh sb="47" eb="49">
      <t>ツウキ</t>
    </rPh>
    <rPh sb="50" eb="52">
      <t>ジッシ</t>
    </rPh>
    <rPh sb="54" eb="56">
      <t>バアイ</t>
    </rPh>
    <phoneticPr fontId="1"/>
  </si>
  <si>
    <r>
      <t>(通期)週休２日実施状況</t>
    </r>
    <r>
      <rPr>
        <b/>
        <sz val="12"/>
        <color rgb="FFFF0000"/>
        <rFont val="ＭＳ ゴシック"/>
        <family val="3"/>
        <charset val="128"/>
      </rPr>
      <t/>
    </r>
    <rPh sb="1" eb="3">
      <t>ツウキ</t>
    </rPh>
    <rPh sb="4" eb="6">
      <t>シュウキュウ</t>
    </rPh>
    <rPh sb="7" eb="8">
      <t>ニチ</t>
    </rPh>
    <rPh sb="8" eb="10">
      <t>ジッシ</t>
    </rPh>
    <rPh sb="10" eb="12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</si>
</sst>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%"/>
    <numFmt numFmtId="177" formatCode="General&quot;日&quot;"/>
    <numFmt numFmtId="178" formatCode="m&quot;月&quot;d&quot;日（&quot;aaa&quot;）&quot;"/>
    <numFmt numFmtId="179" formatCode="General&quot;週目&quot;"/>
    <numFmt numFmtId="180" formatCode="d"/>
    <numFmt numFmtId="181" formatCode="aaa"/>
    <numFmt numFmtId="182" formatCode="0.0000_ "/>
  </numFmts>
  <fonts count="2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indexed="81"/>
      <name val="ＭＳ Ｐ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b/>
      <sz val="16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2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18"/>
      <color theme="1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2"/>
      <color rgb="FFFF0000"/>
      <name val="ＭＳ 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248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distributed"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7" fontId="3" fillId="0" borderId="23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3" fillId="0" borderId="38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left" vertical="center"/>
    </xf>
    <xf numFmtId="0" fontId="13" fillId="0" borderId="23" xfId="0" applyFont="1" applyFill="1" applyBorder="1" applyAlignment="1">
      <alignment horizontal="center" vertical="center"/>
    </xf>
    <xf numFmtId="177" fontId="3" fillId="2" borderId="23" xfId="0" applyNumberFormat="1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left" vertical="center"/>
    </xf>
    <xf numFmtId="0" fontId="3" fillId="0" borderId="35" xfId="0" applyFont="1" applyFill="1" applyBorder="1" applyAlignment="1">
      <alignment horizontal="left" vertical="center"/>
    </xf>
    <xf numFmtId="0" fontId="13" fillId="0" borderId="34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left" vertical="center" wrapText="1"/>
    </xf>
    <xf numFmtId="178" fontId="13" fillId="2" borderId="49" xfId="0" applyNumberFormat="1" applyFont="1" applyFill="1" applyBorder="1" applyAlignment="1">
      <alignment horizontal="center" vertical="center" shrinkToFit="1"/>
    </xf>
    <xf numFmtId="56" fontId="13" fillId="0" borderId="49" xfId="0" applyNumberFormat="1" applyFont="1" applyFill="1" applyBorder="1" applyAlignment="1">
      <alignment horizontal="center" vertical="center"/>
    </xf>
    <xf numFmtId="177" fontId="13" fillId="0" borderId="55" xfId="0" applyNumberFormat="1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left" vertical="center"/>
    </xf>
    <xf numFmtId="177" fontId="3" fillId="0" borderId="46" xfId="0" applyNumberFormat="1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/>
    </xf>
    <xf numFmtId="0" fontId="3" fillId="0" borderId="39" xfId="0" applyFont="1" applyFill="1" applyBorder="1" applyAlignment="1">
      <alignment vertical="center"/>
    </xf>
    <xf numFmtId="0" fontId="3" fillId="0" borderId="2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54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59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176" fontId="3" fillId="0" borderId="54" xfId="0" applyNumberFormat="1" applyFont="1" applyFill="1" applyBorder="1" applyAlignment="1">
      <alignment horizontal="center" vertical="center"/>
    </xf>
    <xf numFmtId="0" fontId="0" fillId="0" borderId="63" xfId="0" applyFill="1" applyBorder="1" applyAlignment="1">
      <alignment vertical="center" wrapText="1"/>
    </xf>
    <xf numFmtId="180" fontId="5" fillId="0" borderId="9" xfId="0" applyNumberFormat="1" applyFont="1" applyFill="1" applyBorder="1" applyAlignment="1">
      <alignment horizontal="center" vertical="center"/>
    </xf>
    <xf numFmtId="180" fontId="5" fillId="0" borderId="19" xfId="0" applyNumberFormat="1" applyFont="1" applyFill="1" applyBorder="1" applyAlignment="1">
      <alignment horizontal="center" vertical="center"/>
    </xf>
    <xf numFmtId="181" fontId="5" fillId="0" borderId="17" xfId="0" applyNumberFormat="1" applyFont="1" applyFill="1" applyBorder="1" applyAlignment="1">
      <alignment horizontal="center" vertical="center"/>
    </xf>
    <xf numFmtId="181" fontId="5" fillId="0" borderId="10" xfId="0" applyNumberFormat="1" applyFont="1" applyFill="1" applyBorder="1" applyAlignment="1">
      <alignment horizontal="center" vertical="center"/>
    </xf>
    <xf numFmtId="181" fontId="5" fillId="0" borderId="14" xfId="0" applyNumberFormat="1" applyFont="1" applyFill="1" applyBorder="1" applyAlignment="1">
      <alignment horizontal="center" vertical="center"/>
    </xf>
    <xf numFmtId="177" fontId="0" fillId="0" borderId="0" xfId="0" applyNumberFormat="1">
      <alignment vertical="center"/>
    </xf>
    <xf numFmtId="14" fontId="0" fillId="0" borderId="0" xfId="0" applyNumberFormat="1">
      <alignment vertical="center"/>
    </xf>
    <xf numFmtId="182" fontId="0" fillId="0" borderId="0" xfId="0" applyNumberFormat="1">
      <alignment vertical="center"/>
    </xf>
    <xf numFmtId="177" fontId="3" fillId="0" borderId="64" xfId="0" applyNumberFormat="1" applyFont="1" applyFill="1" applyBorder="1" applyAlignment="1">
      <alignment horizontal="center" vertical="center"/>
    </xf>
    <xf numFmtId="177" fontId="3" fillId="0" borderId="18" xfId="0" applyNumberFormat="1" applyFont="1" applyFill="1" applyBorder="1" applyAlignment="1">
      <alignment horizontal="center" vertical="center"/>
    </xf>
    <xf numFmtId="177" fontId="3" fillId="0" borderId="65" xfId="0" applyNumberFormat="1" applyFont="1" applyFill="1" applyBorder="1" applyAlignment="1">
      <alignment horizontal="center" vertical="center"/>
    </xf>
    <xf numFmtId="177" fontId="3" fillId="0" borderId="58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0" fillId="2" borderId="0" xfId="0" applyFill="1">
      <alignment vertical="center"/>
    </xf>
    <xf numFmtId="176" fontId="7" fillId="0" borderId="41" xfId="0" applyNumberFormat="1" applyFont="1" applyFill="1" applyBorder="1" applyAlignment="1">
      <alignment horizontal="center" vertical="center"/>
    </xf>
    <xf numFmtId="0" fontId="0" fillId="2" borderId="41" xfId="0" applyFill="1" applyBorder="1">
      <alignment vertical="center"/>
    </xf>
    <xf numFmtId="0" fontId="16" fillId="0" borderId="0" xfId="0" applyFont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9" fillId="2" borderId="0" xfId="0" applyFont="1" applyFill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3" fillId="2" borderId="15" xfId="0" applyFont="1" applyFill="1" applyBorder="1" applyAlignment="1">
      <alignment horizontal="center" vertical="center" textRotation="255"/>
    </xf>
    <xf numFmtId="0" fontId="3" fillId="2" borderId="16" xfId="0" applyFont="1" applyFill="1" applyBorder="1" applyAlignment="1">
      <alignment horizontal="center" vertical="center" textRotation="255"/>
    </xf>
    <xf numFmtId="0" fontId="2" fillId="0" borderId="0" xfId="0" applyFont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6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17" fillId="0" borderId="66" xfId="0" applyFont="1" applyBorder="1" applyAlignment="1">
      <alignment horizontal="center" vertical="center"/>
    </xf>
    <xf numFmtId="0" fontId="17" fillId="0" borderId="6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177" fontId="3" fillId="0" borderId="68" xfId="0" applyNumberFormat="1" applyFont="1" applyFill="1" applyBorder="1" applyAlignment="1">
      <alignment horizontal="center" vertical="center"/>
    </xf>
    <xf numFmtId="177" fontId="3" fillId="0" borderId="69" xfId="0" applyNumberFormat="1" applyFont="1" applyFill="1" applyBorder="1" applyAlignment="1">
      <alignment horizontal="center" vertical="center"/>
    </xf>
    <xf numFmtId="180" fontId="5" fillId="0" borderId="12" xfId="0" applyNumberFormat="1" applyFont="1" applyFill="1" applyBorder="1" applyAlignment="1">
      <alignment horizontal="center" vertical="center"/>
    </xf>
    <xf numFmtId="0" fontId="3" fillId="2" borderId="70" xfId="0" applyFont="1" applyFill="1" applyBorder="1" applyAlignment="1">
      <alignment horizontal="center" vertical="center" textRotation="255"/>
    </xf>
    <xf numFmtId="0" fontId="3" fillId="2" borderId="19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71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9" fillId="0" borderId="0" xfId="0" applyFont="1" applyFill="1" applyBorder="1">
      <alignment vertical="center"/>
    </xf>
    <xf numFmtId="0" fontId="17" fillId="0" borderId="6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180" fontId="5" fillId="5" borderId="9" xfId="0" applyNumberFormat="1" applyFont="1" applyFill="1" applyBorder="1" applyAlignment="1">
      <alignment horizontal="center" vertical="center"/>
    </xf>
    <xf numFmtId="181" fontId="5" fillId="5" borderId="10" xfId="0" applyNumberFormat="1" applyFont="1" applyFill="1" applyBorder="1" applyAlignment="1">
      <alignment horizontal="center" vertical="center"/>
    </xf>
    <xf numFmtId="180" fontId="5" fillId="5" borderId="12" xfId="0" applyNumberFormat="1" applyFont="1" applyFill="1" applyBorder="1" applyAlignment="1">
      <alignment horizontal="center" vertical="center"/>
    </xf>
    <xf numFmtId="181" fontId="5" fillId="5" borderId="14" xfId="0" applyNumberFormat="1" applyFont="1" applyFill="1" applyBorder="1" applyAlignment="1">
      <alignment horizontal="center" vertical="center"/>
    </xf>
    <xf numFmtId="0" fontId="19" fillId="0" borderId="0" xfId="0" applyFont="1">
      <alignment vertical="center"/>
    </xf>
    <xf numFmtId="0" fontId="0" fillId="0" borderId="36" xfId="0" applyFill="1" applyBorder="1" applyAlignment="1">
      <alignment horizontal="center" vertical="center" wrapText="1"/>
    </xf>
    <xf numFmtId="177" fontId="13" fillId="0" borderId="55" xfId="0" applyNumberFormat="1" applyFont="1" applyFill="1" applyBorder="1" applyAlignment="1">
      <alignment horizontal="center" vertical="center" shrinkToFit="1"/>
    </xf>
    <xf numFmtId="0" fontId="3" fillId="0" borderId="33" xfId="0" applyFont="1" applyFill="1" applyBorder="1" applyAlignment="1">
      <alignment vertical="center"/>
    </xf>
    <xf numFmtId="0" fontId="3" fillId="0" borderId="33" xfId="0" applyFont="1" applyFill="1" applyBorder="1" applyAlignment="1">
      <alignment vertical="center" wrapText="1"/>
    </xf>
    <xf numFmtId="0" fontId="3" fillId="0" borderId="35" xfId="0" applyFont="1" applyFill="1" applyBorder="1" applyAlignment="1">
      <alignment vertical="center"/>
    </xf>
    <xf numFmtId="0" fontId="0" fillId="0" borderId="25" xfId="0" applyFont="1" applyBorder="1" applyAlignment="1">
      <alignment horizontal="center" vertical="center" wrapText="1"/>
    </xf>
    <xf numFmtId="0" fontId="3" fillId="2" borderId="23" xfId="0" applyFont="1" applyFill="1" applyBorder="1" applyAlignment="1">
      <alignment vertical="center" wrapText="1"/>
    </xf>
    <xf numFmtId="0" fontId="3" fillId="2" borderId="23" xfId="0" applyFont="1" applyFill="1" applyBorder="1" applyAlignment="1">
      <alignment vertical="center"/>
    </xf>
    <xf numFmtId="0" fontId="0" fillId="0" borderId="60" xfId="0" applyFill="1" applyBorder="1" applyAlignment="1">
      <alignment horizontal="center" vertical="center" wrapText="1"/>
    </xf>
    <xf numFmtId="0" fontId="3" fillId="0" borderId="73" xfId="0" applyFont="1" applyFill="1" applyBorder="1" applyAlignment="1">
      <alignment horizontal="center"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3" fillId="8" borderId="0" xfId="0" applyFont="1" applyFill="1">
      <alignment vertical="center"/>
    </xf>
    <xf numFmtId="0" fontId="23" fillId="7" borderId="23" xfId="0" applyFont="1" applyFill="1" applyBorder="1" applyAlignment="1">
      <alignment vertical="center" wrapText="1"/>
    </xf>
    <xf numFmtId="0" fontId="23" fillId="8" borderId="23" xfId="0" applyFont="1" applyFill="1" applyBorder="1" applyAlignment="1">
      <alignment horizontal="center" vertical="center"/>
    </xf>
    <xf numFmtId="0" fontId="23" fillId="8" borderId="74" xfId="0" applyFont="1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 wrapText="1"/>
    </xf>
    <xf numFmtId="176" fontId="3" fillId="0" borderId="38" xfId="0" applyNumberFormat="1" applyFont="1" applyFill="1" applyBorder="1" applyAlignment="1">
      <alignment horizontal="center" vertical="center"/>
    </xf>
    <xf numFmtId="176" fontId="3" fillId="0" borderId="39" xfId="0" applyNumberFormat="1" applyFont="1" applyFill="1" applyBorder="1" applyAlignment="1">
      <alignment horizontal="center" vertical="center"/>
    </xf>
    <xf numFmtId="176" fontId="3" fillId="0" borderId="62" xfId="0" applyNumberFormat="1" applyFont="1" applyFill="1" applyBorder="1" applyAlignment="1">
      <alignment horizontal="center" vertical="center"/>
    </xf>
    <xf numFmtId="0" fontId="11" fillId="6" borderId="30" xfId="0" applyFont="1" applyFill="1" applyBorder="1" applyAlignment="1">
      <alignment horizontal="center" vertical="center" wrapText="1" shrinkToFit="1"/>
    </xf>
    <xf numFmtId="0" fontId="11" fillId="6" borderId="31" xfId="0" applyFont="1" applyFill="1" applyBorder="1" applyAlignment="1">
      <alignment horizontal="center" vertical="center" shrinkToFit="1"/>
    </xf>
    <xf numFmtId="0" fontId="11" fillId="6" borderId="32" xfId="0" applyFont="1" applyFill="1" applyBorder="1" applyAlignment="1">
      <alignment horizontal="center" vertical="center" shrinkToFit="1"/>
    </xf>
    <xf numFmtId="0" fontId="0" fillId="0" borderId="72" xfId="0" applyBorder="1" applyAlignment="1">
      <alignment horizontal="left" vertical="center" wrapText="1"/>
    </xf>
    <xf numFmtId="0" fontId="0" fillId="0" borderId="54" xfId="0" applyBorder="1" applyAlignment="1">
      <alignment horizontal="left" vertical="center"/>
    </xf>
    <xf numFmtId="0" fontId="0" fillId="0" borderId="63" xfId="0" applyBorder="1" applyAlignment="1">
      <alignment horizontal="left" vertical="center"/>
    </xf>
    <xf numFmtId="0" fontId="0" fillId="0" borderId="29" xfId="0" applyFill="1" applyBorder="1" applyAlignment="1">
      <alignment horizontal="left" vertical="center" wrapText="1"/>
    </xf>
    <xf numFmtId="0" fontId="0" fillId="0" borderId="28" xfId="0" applyFill="1" applyBorder="1" applyAlignment="1">
      <alignment horizontal="left" vertical="center" wrapText="1"/>
    </xf>
    <xf numFmtId="0" fontId="0" fillId="0" borderId="53" xfId="0" applyFill="1" applyBorder="1" applyAlignment="1">
      <alignment horizontal="left" vertical="center" wrapText="1"/>
    </xf>
    <xf numFmtId="0" fontId="0" fillId="0" borderId="61" xfId="0" applyFill="1" applyBorder="1" applyAlignment="1">
      <alignment horizontal="left" vertical="center" wrapText="1"/>
    </xf>
    <xf numFmtId="0" fontId="12" fillId="6" borderId="30" xfId="0" applyFont="1" applyFill="1" applyBorder="1" applyAlignment="1">
      <alignment horizontal="center" vertical="center" wrapText="1" shrinkToFit="1"/>
    </xf>
    <xf numFmtId="0" fontId="12" fillId="6" borderId="31" xfId="0" applyFont="1" applyFill="1" applyBorder="1" applyAlignment="1">
      <alignment horizontal="center" vertical="center" shrinkToFit="1"/>
    </xf>
    <xf numFmtId="0" fontId="12" fillId="6" borderId="32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textRotation="255"/>
    </xf>
    <xf numFmtId="0" fontId="4" fillId="2" borderId="40" xfId="0" applyFont="1" applyFill="1" applyBorder="1" applyAlignment="1">
      <alignment horizontal="center" vertical="center" textRotation="255"/>
    </xf>
    <xf numFmtId="0" fontId="4" fillId="2" borderId="10" xfId="0" applyFont="1" applyFill="1" applyBorder="1" applyAlignment="1">
      <alignment horizontal="center" vertical="center" textRotation="255"/>
    </xf>
    <xf numFmtId="0" fontId="4" fillId="2" borderId="9" xfId="0" applyFont="1" applyFill="1" applyBorder="1" applyAlignment="1">
      <alignment horizontal="center" vertical="center" textRotation="255" wrapText="1"/>
    </xf>
    <xf numFmtId="0" fontId="4" fillId="2" borderId="40" xfId="0" applyFont="1" applyFill="1" applyBorder="1" applyAlignment="1">
      <alignment horizontal="center" vertical="center" textRotation="255" wrapText="1"/>
    </xf>
    <xf numFmtId="0" fontId="4" fillId="2" borderId="10" xfId="0" applyFont="1" applyFill="1" applyBorder="1" applyAlignment="1">
      <alignment horizontal="center" vertical="center" textRotation="255" wrapText="1"/>
    </xf>
    <xf numFmtId="0" fontId="14" fillId="2" borderId="9" xfId="0" applyFont="1" applyFill="1" applyBorder="1" applyAlignment="1">
      <alignment horizontal="center" vertical="center" textRotation="255"/>
    </xf>
    <xf numFmtId="0" fontId="14" fillId="2" borderId="40" xfId="0" applyFont="1" applyFill="1" applyBorder="1" applyAlignment="1">
      <alignment horizontal="center" vertical="center" textRotation="255"/>
    </xf>
    <xf numFmtId="0" fontId="14" fillId="2" borderId="10" xfId="0" applyFont="1" applyFill="1" applyBorder="1" applyAlignment="1">
      <alignment horizontal="center" vertical="center" textRotation="255"/>
    </xf>
    <xf numFmtId="0" fontId="4" fillId="0" borderId="1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textRotation="255"/>
    </xf>
    <xf numFmtId="0" fontId="4" fillId="2" borderId="42" xfId="0" applyFont="1" applyFill="1" applyBorder="1" applyAlignment="1">
      <alignment horizontal="center" vertical="center" textRotation="255"/>
    </xf>
    <xf numFmtId="0" fontId="4" fillId="2" borderId="17" xfId="0" applyFont="1" applyFill="1" applyBorder="1" applyAlignment="1">
      <alignment horizontal="center" vertical="center" textRotation="255"/>
    </xf>
    <xf numFmtId="55" fontId="15" fillId="2" borderId="1" xfId="0" applyNumberFormat="1" applyFont="1" applyFill="1" applyBorder="1" applyAlignment="1">
      <alignment horizontal="center" vertical="center"/>
    </xf>
    <xf numFmtId="55" fontId="15" fillId="2" borderId="2" xfId="0" applyNumberFormat="1" applyFont="1" applyFill="1" applyBorder="1" applyAlignment="1">
      <alignment horizontal="center" vertical="center"/>
    </xf>
    <xf numFmtId="55" fontId="15" fillId="2" borderId="6" xfId="0" applyNumberFormat="1" applyFont="1" applyFill="1" applyBorder="1" applyAlignment="1">
      <alignment horizontal="center" vertical="center"/>
    </xf>
    <xf numFmtId="55" fontId="15" fillId="2" borderId="7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right" vertical="center" wrapText="1" shrinkToFit="1"/>
    </xf>
    <xf numFmtId="0" fontId="3" fillId="0" borderId="22" xfId="0" applyFont="1" applyBorder="1" applyAlignment="1">
      <alignment horizontal="right" vertical="center" shrinkToFit="1"/>
    </xf>
    <xf numFmtId="0" fontId="3" fillId="0" borderId="2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7" fontId="3" fillId="2" borderId="3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177" fontId="3" fillId="2" borderId="8" xfId="0" applyNumberFormat="1" applyFont="1" applyFill="1" applyBorder="1" applyAlignment="1">
      <alignment horizontal="center" vertical="center"/>
    </xf>
    <xf numFmtId="177" fontId="0" fillId="0" borderId="25" xfId="0" applyNumberFormat="1" applyFill="1" applyBorder="1" applyAlignment="1">
      <alignment horizontal="center" vertical="center" wrapText="1"/>
    </xf>
    <xf numFmtId="0" fontId="0" fillId="0" borderId="51" xfId="0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textRotation="255"/>
    </xf>
    <xf numFmtId="0" fontId="14" fillId="2" borderId="13" xfId="0" applyFont="1" applyFill="1" applyBorder="1" applyAlignment="1">
      <alignment horizontal="center" vertical="center" textRotation="255"/>
    </xf>
    <xf numFmtId="0" fontId="14" fillId="2" borderId="14" xfId="0" applyFont="1" applyFill="1" applyBorder="1" applyAlignment="1">
      <alignment horizontal="center" vertical="center" textRotation="255"/>
    </xf>
    <xf numFmtId="55" fontId="10" fillId="3" borderId="50" xfId="0" applyNumberFormat="1" applyFont="1" applyFill="1" applyBorder="1" applyAlignment="1">
      <alignment horizontal="center" vertical="center"/>
    </xf>
    <xf numFmtId="55" fontId="10" fillId="3" borderId="9" xfId="0" applyNumberFormat="1" applyFont="1" applyFill="1" applyBorder="1" applyAlignment="1">
      <alignment horizontal="center" vertical="center"/>
    </xf>
    <xf numFmtId="0" fontId="11" fillId="4" borderId="48" xfId="0" applyFont="1" applyFill="1" applyBorder="1" applyAlignment="1">
      <alignment horizontal="center" vertical="center" shrinkToFit="1"/>
    </xf>
    <xf numFmtId="0" fontId="11" fillId="4" borderId="31" xfId="0" applyFont="1" applyFill="1" applyBorder="1" applyAlignment="1">
      <alignment horizontal="center" vertical="center" shrinkToFit="1"/>
    </xf>
    <xf numFmtId="0" fontId="11" fillId="4" borderId="32" xfId="0" applyFont="1" applyFill="1" applyBorder="1" applyAlignment="1">
      <alignment horizontal="center" vertical="center" shrinkToFit="1"/>
    </xf>
    <xf numFmtId="0" fontId="5" fillId="0" borderId="48" xfId="0" applyFont="1" applyFill="1" applyBorder="1" applyAlignment="1">
      <alignment horizontal="left" vertical="center" wrapText="1"/>
    </xf>
    <xf numFmtId="0" fontId="5" fillId="0" borderId="31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0" fillId="0" borderId="36" xfId="0" applyFill="1" applyBorder="1" applyAlignment="1">
      <alignment horizontal="center" vertical="center" wrapText="1"/>
    </xf>
    <xf numFmtId="0" fontId="0" fillId="0" borderId="29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left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32" xfId="0" applyFont="1" applyFill="1" applyBorder="1" applyAlignment="1">
      <alignment horizontal="left" vertical="center" wrapText="1"/>
    </xf>
    <xf numFmtId="0" fontId="3" fillId="0" borderId="30" xfId="0" applyFont="1" applyFill="1" applyBorder="1" applyAlignment="1">
      <alignment horizontal="left" vertical="center" wrapText="1"/>
    </xf>
    <xf numFmtId="0" fontId="0" fillId="0" borderId="36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60" xfId="0" applyFill="1" applyBorder="1" applyAlignment="1">
      <alignment horizontal="center" vertical="center"/>
    </xf>
    <xf numFmtId="0" fontId="0" fillId="0" borderId="53" xfId="0" applyFill="1" applyBorder="1" applyAlignment="1">
      <alignment horizontal="center" vertical="center"/>
    </xf>
    <xf numFmtId="0" fontId="0" fillId="0" borderId="61" xfId="0" applyFill="1" applyBorder="1" applyAlignment="1">
      <alignment horizontal="center" vertical="center"/>
    </xf>
    <xf numFmtId="0" fontId="3" fillId="0" borderId="33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0" fillId="0" borderId="26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0" fillId="0" borderId="62" xfId="0" applyFill="1" applyBorder="1" applyAlignment="1">
      <alignment horizontal="center" vertical="center"/>
    </xf>
    <xf numFmtId="177" fontId="3" fillId="0" borderId="36" xfId="0" applyNumberFormat="1" applyFont="1" applyFill="1" applyBorder="1" applyAlignment="1">
      <alignment horizontal="center" vertical="center"/>
    </xf>
    <xf numFmtId="177" fontId="3" fillId="0" borderId="29" xfId="0" applyNumberFormat="1" applyFont="1" applyFill="1" applyBorder="1" applyAlignment="1">
      <alignment horizontal="center" vertical="center"/>
    </xf>
    <xf numFmtId="177" fontId="3" fillId="0" borderId="28" xfId="0" applyNumberFormat="1" applyFont="1" applyFill="1" applyBorder="1" applyAlignment="1">
      <alignment horizontal="center" vertical="center"/>
    </xf>
    <xf numFmtId="177" fontId="3" fillId="0" borderId="26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177" fontId="3" fillId="0" borderId="5" xfId="0" applyNumberFormat="1" applyFont="1" applyFill="1" applyBorder="1" applyAlignment="1">
      <alignment horizontal="center" vertical="center"/>
    </xf>
    <xf numFmtId="177" fontId="3" fillId="0" borderId="7" xfId="0" applyNumberFormat="1" applyFont="1" applyFill="1" applyBorder="1" applyAlignment="1">
      <alignment horizontal="center" vertical="center"/>
    </xf>
    <xf numFmtId="177" fontId="3" fillId="0" borderId="8" xfId="0" applyNumberFormat="1" applyFont="1" applyFill="1" applyBorder="1" applyAlignment="1">
      <alignment horizontal="center" vertical="center"/>
    </xf>
    <xf numFmtId="179" fontId="12" fillId="2" borderId="24" xfId="0" applyNumberFormat="1" applyFont="1" applyFill="1" applyBorder="1" applyAlignment="1">
      <alignment horizontal="center" vertical="center"/>
    </xf>
    <xf numFmtId="179" fontId="12" fillId="2" borderId="57" xfId="0" applyNumberFormat="1" applyFont="1" applyFill="1" applyBorder="1" applyAlignment="1">
      <alignment horizontal="center" vertical="center"/>
    </xf>
    <xf numFmtId="179" fontId="12" fillId="2" borderId="33" xfId="0" applyNumberFormat="1" applyFont="1" applyFill="1" applyBorder="1" applyAlignment="1">
      <alignment horizontal="center" vertical="center"/>
    </xf>
    <xf numFmtId="179" fontId="12" fillId="2" borderId="52" xfId="0" applyNumberFormat="1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left" vertical="center" wrapText="1"/>
    </xf>
    <xf numFmtId="0" fontId="5" fillId="0" borderId="45" xfId="0" applyFont="1" applyFill="1" applyBorder="1" applyAlignment="1">
      <alignment horizontal="left" vertical="center" wrapText="1"/>
    </xf>
    <xf numFmtId="0" fontId="5" fillId="0" borderId="46" xfId="0" applyFont="1" applyFill="1" applyBorder="1" applyAlignment="1">
      <alignment horizontal="left" vertical="center" wrapText="1"/>
    </xf>
    <xf numFmtId="0" fontId="5" fillId="0" borderId="56" xfId="0" applyFont="1" applyFill="1" applyBorder="1" applyAlignment="1">
      <alignment horizontal="left" vertical="center" wrapText="1"/>
    </xf>
    <xf numFmtId="0" fontId="5" fillId="0" borderId="47" xfId="0" applyFont="1" applyFill="1" applyBorder="1" applyAlignment="1">
      <alignment horizontal="left" vertical="center" wrapText="1"/>
    </xf>
    <xf numFmtId="0" fontId="11" fillId="4" borderId="30" xfId="0" applyFont="1" applyFill="1" applyBorder="1" applyAlignment="1">
      <alignment horizontal="center" vertical="center" shrinkToFi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textRotation="255"/>
    </xf>
    <xf numFmtId="0" fontId="4" fillId="2" borderId="13" xfId="0" applyFont="1" applyFill="1" applyBorder="1" applyAlignment="1">
      <alignment horizontal="center" vertical="center" textRotation="255"/>
    </xf>
    <xf numFmtId="0" fontId="4" fillId="2" borderId="14" xfId="0" applyFont="1" applyFill="1" applyBorder="1" applyAlignment="1">
      <alignment horizontal="center" vertical="center" textRotation="255"/>
    </xf>
  </cellXfs>
  <cellStyles count="1">
    <cellStyle name="標準" xfId="0" builtinId="0"/>
  </cellStyles>
  <dxfs count="133">
    <dxf>
      <font>
        <color auto="1"/>
      </font>
      <fill>
        <patternFill>
          <bgColor rgb="FFFFC7CE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99"/>
      <color rgb="FF66FF3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10887</xdr:colOff>
      <xdr:row>8</xdr:row>
      <xdr:rowOff>32657</xdr:rowOff>
    </xdr:from>
    <xdr:to>
      <xdr:col>39</xdr:col>
      <xdr:colOff>0</xdr:colOff>
      <xdr:row>9</xdr:row>
      <xdr:rowOff>130756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3508467" y="2539637"/>
          <a:ext cx="14619513" cy="364799"/>
        </a:xfrm>
        <a:prstGeom prst="rect">
          <a:avLst/>
        </a:prstGeom>
        <a:noFill/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＜凡例＞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○：作業日</a:t>
          </a:r>
          <a:r>
            <a:rPr kumimoji="1"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△：振替作業日</a:t>
          </a:r>
          <a:r>
            <a:rPr kumimoji="1"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、●</a:t>
          </a:r>
          <a:r>
            <a:rPr kumimoji="1" lang="ja-JP" altLang="en-US" sz="1400"/>
            <a:t>：現場閉所（現場休息）日、▲：振替現場閉所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（現場休息）</a:t>
          </a:r>
          <a:r>
            <a:rPr kumimoji="1" lang="ja-JP" altLang="en-US" sz="1400"/>
            <a:t>日、■：天候等による現場閉所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（現場休息）</a:t>
          </a:r>
          <a:r>
            <a:rPr kumimoji="1" lang="ja-JP" altLang="en-US" sz="1400"/>
            <a:t>日</a:t>
          </a:r>
        </a:p>
      </xdr:txBody>
    </xdr:sp>
    <xdr:clientData/>
  </xdr:twoCellAnchor>
  <xdr:twoCellAnchor>
    <xdr:from>
      <xdr:col>13</xdr:col>
      <xdr:colOff>15834</xdr:colOff>
      <xdr:row>1</xdr:row>
      <xdr:rowOff>1</xdr:rowOff>
    </xdr:from>
    <xdr:to>
      <xdr:col>29</xdr:col>
      <xdr:colOff>222663</xdr:colOff>
      <xdr:row>3</xdr:row>
      <xdr:rowOff>78179</xdr:rowOff>
    </xdr:to>
    <xdr:sp macro="" textlink="">
      <xdr:nvSpPr>
        <xdr:cNvPr id="4" name="テキスト ボックス 3"/>
        <xdr:cNvSpPr txBox="1"/>
      </xdr:nvSpPr>
      <xdr:spPr>
        <a:xfrm>
          <a:off x="6439494" y="289561"/>
          <a:ext cx="6058989" cy="611578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/>
            <a:t>必要月数分シートをコピーして使用してください。</a:t>
          </a:r>
        </a:p>
      </xdr:txBody>
    </xdr:sp>
    <xdr:clientData/>
  </xdr:twoCellAnchor>
  <xdr:twoCellAnchor editAs="oneCell">
    <xdr:from>
      <xdr:col>40</xdr:col>
      <xdr:colOff>789708</xdr:colOff>
      <xdr:row>8</xdr:row>
      <xdr:rowOff>41564</xdr:rowOff>
    </xdr:from>
    <xdr:to>
      <xdr:col>50</xdr:col>
      <xdr:colOff>120995</xdr:colOff>
      <xdr:row>13</xdr:row>
      <xdr:rowOff>307059</xdr:rowOff>
    </xdr:to>
    <xdr:pic>
      <xdr:nvPicPr>
        <xdr:cNvPr id="6" name="図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97599" y="2563091"/>
          <a:ext cx="6882014" cy="2163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959032</xdr:colOff>
      <xdr:row>0</xdr:row>
      <xdr:rowOff>268876</xdr:rowOff>
    </xdr:from>
    <xdr:to>
      <xdr:col>50</xdr:col>
      <xdr:colOff>301806</xdr:colOff>
      <xdr:row>4</xdr:row>
      <xdr:rowOff>178525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23503346" y="268876"/>
          <a:ext cx="2717346" cy="693420"/>
        </a:xfrm>
        <a:prstGeom prst="rect">
          <a:avLst/>
        </a:prstGeom>
        <a:solidFill>
          <a:schemeClr val="bg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/>
            <a:t>記載例</a:t>
          </a:r>
        </a:p>
      </xdr:txBody>
    </xdr:sp>
    <xdr:clientData/>
  </xdr:twoCellAnchor>
  <xdr:twoCellAnchor>
    <xdr:from>
      <xdr:col>5</xdr:col>
      <xdr:colOff>10887</xdr:colOff>
      <xdr:row>8</xdr:row>
      <xdr:rowOff>32657</xdr:rowOff>
    </xdr:from>
    <xdr:to>
      <xdr:col>39</xdr:col>
      <xdr:colOff>0</xdr:colOff>
      <xdr:row>9</xdr:row>
      <xdr:rowOff>130756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3352801" y="1905000"/>
          <a:ext cx="11223812" cy="370242"/>
        </a:xfrm>
        <a:prstGeom prst="rect">
          <a:avLst/>
        </a:prstGeom>
        <a:noFill/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＜凡例＞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○：作業日</a:t>
          </a:r>
          <a:r>
            <a:rPr kumimoji="1"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△：振替作業日</a:t>
          </a:r>
          <a:r>
            <a:rPr kumimoji="1"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、●</a:t>
          </a:r>
          <a:r>
            <a:rPr kumimoji="1" lang="ja-JP" altLang="en-US" sz="1400"/>
            <a:t>：現場閉所（現場休息）日、▲：振替現場閉所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（現場休息）</a:t>
          </a:r>
          <a:r>
            <a:rPr kumimoji="1" lang="ja-JP" altLang="en-US" sz="1400"/>
            <a:t>日、■：天候等による現場閉所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（現場休息）</a:t>
          </a:r>
          <a:r>
            <a:rPr kumimoji="1" lang="ja-JP" altLang="en-US" sz="1400"/>
            <a:t>日</a:t>
          </a:r>
        </a:p>
      </xdr:txBody>
    </xdr:sp>
    <xdr:clientData/>
  </xdr:twoCellAnchor>
  <xdr:twoCellAnchor>
    <xdr:from>
      <xdr:col>13</xdr:col>
      <xdr:colOff>15834</xdr:colOff>
      <xdr:row>1</xdr:row>
      <xdr:rowOff>1</xdr:rowOff>
    </xdr:from>
    <xdr:to>
      <xdr:col>29</xdr:col>
      <xdr:colOff>222663</xdr:colOff>
      <xdr:row>3</xdr:row>
      <xdr:rowOff>78179</xdr:rowOff>
    </xdr:to>
    <xdr:sp macro="" textlink="">
      <xdr:nvSpPr>
        <xdr:cNvPr id="2" name="テキスト ボックス 1"/>
        <xdr:cNvSpPr txBox="1"/>
      </xdr:nvSpPr>
      <xdr:spPr>
        <a:xfrm>
          <a:off x="6402779" y="290946"/>
          <a:ext cx="5970320" cy="604651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/>
            <a:t>必要月数分シートをコピーして使用してください。</a:t>
          </a:r>
        </a:p>
      </xdr:txBody>
    </xdr:sp>
    <xdr:clientData/>
  </xdr:twoCellAnchor>
  <xdr:twoCellAnchor>
    <xdr:from>
      <xdr:col>42</xdr:col>
      <xdr:colOff>69274</xdr:colOff>
      <xdr:row>10</xdr:row>
      <xdr:rowOff>41564</xdr:rowOff>
    </xdr:from>
    <xdr:to>
      <xdr:col>47</xdr:col>
      <xdr:colOff>878774</xdr:colOff>
      <xdr:row>14</xdr:row>
      <xdr:rowOff>18802</xdr:rowOff>
    </xdr:to>
    <xdr:sp macro="" textlink="">
      <xdr:nvSpPr>
        <xdr:cNvPr id="9" name="四角形吹き出し 8"/>
        <xdr:cNvSpPr/>
      </xdr:nvSpPr>
      <xdr:spPr>
        <a:xfrm>
          <a:off x="20241492" y="2410691"/>
          <a:ext cx="3954482" cy="1695202"/>
        </a:xfrm>
        <a:prstGeom prst="wedgeRectCallout">
          <a:avLst>
            <a:gd name="adj1" fmla="val -38478"/>
            <a:gd name="adj2" fmla="val 80137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800" b="1" u="none">
              <a:solidFill>
                <a:sysClr val="windowText" lastClr="000000"/>
              </a:solidFill>
            </a:rPr>
            <a:t>月単位で週休２日を実施する場合、当該月の対象期間に応じ、Ａ）かＢ）のいずれかで、達成状況を判定します。</a:t>
          </a:r>
        </a:p>
      </xdr:txBody>
    </xdr:sp>
    <xdr:clientData/>
  </xdr:twoCellAnchor>
  <xdr:twoCellAnchor>
    <xdr:from>
      <xdr:col>46</xdr:col>
      <xdr:colOff>151311</xdr:colOff>
      <xdr:row>38</xdr:row>
      <xdr:rowOff>348342</xdr:rowOff>
    </xdr:from>
    <xdr:to>
      <xdr:col>50</xdr:col>
      <xdr:colOff>413656</xdr:colOff>
      <xdr:row>47</xdr:row>
      <xdr:rowOff>43543</xdr:rowOff>
    </xdr:to>
    <xdr:sp macro="" textlink="">
      <xdr:nvSpPr>
        <xdr:cNvPr id="6" name="テキスト ボックス 5"/>
        <xdr:cNvSpPr txBox="1"/>
      </xdr:nvSpPr>
      <xdr:spPr>
        <a:xfrm>
          <a:off x="22695625" y="12975771"/>
          <a:ext cx="3636917" cy="31895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2000" b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完全週休２日（土日）の週休２日工事を適用する場合、「週</a:t>
          </a:r>
          <a:r>
            <a:rPr kumimoji="1" lang="ja-JP" altLang="en-US" sz="2000" b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末</a:t>
          </a:r>
          <a:r>
            <a:rPr kumimoji="1" lang="ja-JP" altLang="ja-JP" sz="2000" b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」が翌月となるときは、翌月のシート</a:t>
          </a:r>
          <a:r>
            <a:rPr kumimoji="1" lang="ja-JP" altLang="en-US" sz="2000" b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</a:t>
          </a:r>
          <a:r>
            <a:rPr kumimoji="1" lang="ja-JP" altLang="ja-JP" sz="2000" b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入力してください。</a:t>
          </a:r>
          <a:endParaRPr kumimoji="1" lang="en-US" altLang="ja-JP" sz="2000" b="1" u="non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2000" u="none">
            <a:effectLst/>
          </a:endParaRPr>
        </a:p>
        <a:p>
          <a:r>
            <a:rPr kumimoji="1" lang="ja-JP" altLang="ja-JP" sz="2000" b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（例：５月</a:t>
          </a:r>
          <a:r>
            <a:rPr kumimoji="1" lang="ja-JP" altLang="en-US" sz="2000" b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３１</a:t>
          </a:r>
          <a:r>
            <a:rPr kumimoji="1" lang="ja-JP" altLang="ja-JP" sz="2000" b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日（</a:t>
          </a:r>
          <a:r>
            <a:rPr kumimoji="1" lang="ja-JP" altLang="en-US" sz="2000" b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土</a:t>
          </a:r>
          <a:r>
            <a:rPr kumimoji="1" lang="ja-JP" altLang="ja-JP" sz="2000" b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）～６月</a:t>
          </a:r>
          <a:r>
            <a:rPr kumimoji="1" lang="ja-JP" altLang="en-US" sz="2000" b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６</a:t>
          </a:r>
          <a:r>
            <a:rPr kumimoji="1" lang="ja-JP" altLang="ja-JP" sz="2000" b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日（</a:t>
          </a:r>
          <a:r>
            <a:rPr kumimoji="1" lang="ja-JP" altLang="en-US" sz="2000" b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金</a:t>
          </a:r>
          <a:r>
            <a:rPr kumimoji="1" lang="ja-JP" altLang="ja-JP" sz="2000" b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1" lang="ja-JP" altLang="en-US" sz="2000" b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</a:t>
          </a:r>
          <a:r>
            <a:rPr kumimoji="1" lang="ja-JP" altLang="ja-JP" sz="2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翌月シートの</a:t>
          </a:r>
          <a:r>
            <a:rPr kumimoji="1" lang="ja-JP" altLang="en-US" sz="2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</a:t>
          </a:r>
          <a:r>
            <a:rPr kumimoji="1" lang="ja-JP" altLang="ja-JP" sz="2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週目</a:t>
          </a:r>
          <a:r>
            <a:rPr kumimoji="1" lang="ja-JP" altLang="en-US" sz="2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（通算では６週目）となります。</a:t>
          </a:r>
          <a:r>
            <a:rPr kumimoji="1" lang="ja-JP" altLang="ja-JP" sz="2000" b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 sz="2000" u="none">
            <a:effectLst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30</xdr:col>
      <xdr:colOff>152400</xdr:colOff>
      <xdr:row>1</xdr:row>
      <xdr:rowOff>19051</xdr:rowOff>
    </xdr:from>
    <xdr:to>
      <xdr:col>44</xdr:col>
      <xdr:colOff>228600</xdr:colOff>
      <xdr:row>4</xdr:row>
      <xdr:rowOff>247651</xdr:rowOff>
    </xdr:to>
    <xdr:sp macro="" textlink="">
      <xdr:nvSpPr>
        <xdr:cNvPr id="11" name="テキスト ボックス 10"/>
        <xdr:cNvSpPr txBox="1"/>
      </xdr:nvSpPr>
      <xdr:spPr>
        <a:xfrm>
          <a:off x="12668250" y="304801"/>
          <a:ext cx="9086850" cy="1028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4400" b="1" u="non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黄色の網掛け部分を入力してください。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28</xdr:col>
      <xdr:colOff>96982</xdr:colOff>
      <xdr:row>26</xdr:row>
      <xdr:rowOff>124691</xdr:rowOff>
    </xdr:from>
    <xdr:to>
      <xdr:col>34</xdr:col>
      <xdr:colOff>678872</xdr:colOff>
      <xdr:row>31</xdr:row>
      <xdr:rowOff>124691</xdr:rowOff>
    </xdr:to>
    <xdr:sp macro="" textlink="">
      <xdr:nvSpPr>
        <xdr:cNvPr id="16" name="四角形吹き出し 15"/>
        <xdr:cNvSpPr/>
      </xdr:nvSpPr>
      <xdr:spPr>
        <a:xfrm>
          <a:off x="11887200" y="9005455"/>
          <a:ext cx="2743199" cy="2175163"/>
        </a:xfrm>
        <a:prstGeom prst="wedgeRectCallout">
          <a:avLst>
            <a:gd name="adj1" fmla="val 70365"/>
            <a:gd name="adj2" fmla="val -59054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ja-JP" sz="18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最初と最後</a:t>
          </a:r>
          <a:r>
            <a:rPr kumimoji="1" lang="ja-JP" altLang="en-US" sz="18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等</a:t>
          </a:r>
          <a:r>
            <a:rPr kumimoji="1" lang="ja-JP" altLang="ja-JP" sz="18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の「週」は７日に満たない場合があります。</a:t>
          </a:r>
          <a:r>
            <a:rPr kumimoji="1" lang="ja-JP" altLang="en-US" sz="18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１週目の週始が土曜日ではない場合、週末を金曜日として１週目を設定してください。</a:t>
          </a:r>
          <a:endParaRPr kumimoji="1" lang="ja-JP" altLang="en-US" sz="3200" b="1" u="none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25</xdr:col>
      <xdr:colOff>166254</xdr:colOff>
      <xdr:row>18</xdr:row>
      <xdr:rowOff>249383</xdr:rowOff>
    </xdr:from>
    <xdr:to>
      <xdr:col>32</xdr:col>
      <xdr:colOff>172191</xdr:colOff>
      <xdr:row>24</xdr:row>
      <xdr:rowOff>129639</xdr:rowOff>
    </xdr:to>
    <xdr:sp macro="" textlink="">
      <xdr:nvSpPr>
        <xdr:cNvPr id="18" name="四角形吹き出し 17"/>
        <xdr:cNvSpPr/>
      </xdr:nvSpPr>
      <xdr:spPr>
        <a:xfrm>
          <a:off x="10875818" y="6802583"/>
          <a:ext cx="2527464" cy="1515092"/>
        </a:xfrm>
        <a:prstGeom prst="wedgeRectCallout">
          <a:avLst>
            <a:gd name="adj1" fmla="val 86037"/>
            <a:gd name="adj2" fmla="val 19806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800" b="1" u="none">
              <a:solidFill>
                <a:sysClr val="windowText" lastClr="000000"/>
              </a:solidFill>
            </a:rPr>
            <a:t>「週」は原則土曜日から金曜日です。</a:t>
          </a:r>
        </a:p>
      </xdr:txBody>
    </xdr:sp>
    <xdr:clientData/>
  </xdr:twoCellAnchor>
  <xdr:twoCellAnchor>
    <xdr:from>
      <xdr:col>4</xdr:col>
      <xdr:colOff>193964</xdr:colOff>
      <xdr:row>15</xdr:row>
      <xdr:rowOff>304800</xdr:rowOff>
    </xdr:from>
    <xdr:to>
      <xdr:col>11</xdr:col>
      <xdr:colOff>277091</xdr:colOff>
      <xdr:row>23</xdr:row>
      <xdr:rowOff>0</xdr:rowOff>
    </xdr:to>
    <xdr:sp macro="" textlink="">
      <xdr:nvSpPr>
        <xdr:cNvPr id="12" name="四角形吹き出し 11"/>
        <xdr:cNvSpPr/>
      </xdr:nvSpPr>
      <xdr:spPr>
        <a:xfrm>
          <a:off x="3338946" y="5417127"/>
          <a:ext cx="2604654" cy="2396837"/>
        </a:xfrm>
        <a:prstGeom prst="wedgeRectCallout">
          <a:avLst>
            <a:gd name="adj1" fmla="val 48154"/>
            <a:gd name="adj2" fmla="val -66867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800" b="1" u="none">
              <a:solidFill>
                <a:sysClr val="windowText" lastClr="000000"/>
              </a:solidFill>
            </a:rPr>
            <a:t>福山市週休２日適用工事実施要領第４条規定のとおり、工場製作のみが行われる期間は対象期間から除きます。対象期間から除く場合は、空欄としてください。</a:t>
          </a:r>
        </a:p>
      </xdr:txBody>
    </xdr:sp>
    <xdr:clientData/>
  </xdr:twoCellAnchor>
  <xdr:twoCellAnchor>
    <xdr:from>
      <xdr:col>10</xdr:col>
      <xdr:colOff>318655</xdr:colOff>
      <xdr:row>12</xdr:row>
      <xdr:rowOff>803563</xdr:rowOff>
    </xdr:from>
    <xdr:to>
      <xdr:col>15</xdr:col>
      <xdr:colOff>27710</xdr:colOff>
      <xdr:row>15</xdr:row>
      <xdr:rowOff>13855</xdr:rowOff>
    </xdr:to>
    <xdr:sp macro="" textlink="">
      <xdr:nvSpPr>
        <xdr:cNvPr id="5" name="正方形/長方形 4"/>
        <xdr:cNvSpPr/>
      </xdr:nvSpPr>
      <xdr:spPr>
        <a:xfrm>
          <a:off x="5624946" y="4378036"/>
          <a:ext cx="1510146" cy="748146"/>
        </a:xfrm>
        <a:prstGeom prst="rect">
          <a:avLst/>
        </a:prstGeom>
        <a:noFill/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138547</xdr:colOff>
      <xdr:row>4</xdr:row>
      <xdr:rowOff>41563</xdr:rowOff>
    </xdr:from>
    <xdr:to>
      <xdr:col>42</xdr:col>
      <xdr:colOff>111580</xdr:colOff>
      <xdr:row>9</xdr:row>
      <xdr:rowOff>30924</xdr:rowOff>
    </xdr:to>
    <xdr:sp macro="" textlink="">
      <xdr:nvSpPr>
        <xdr:cNvPr id="13" name="四角形吹き出し 12"/>
        <xdr:cNvSpPr/>
      </xdr:nvSpPr>
      <xdr:spPr>
        <a:xfrm>
          <a:off x="16154402" y="1122218"/>
          <a:ext cx="4129396" cy="1693470"/>
        </a:xfrm>
        <a:prstGeom prst="wedgeRectCallout">
          <a:avLst>
            <a:gd name="adj1" fmla="val -31715"/>
            <a:gd name="adj2" fmla="val 159039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800" b="1" u="none">
              <a:solidFill>
                <a:sysClr val="windowText" lastClr="000000"/>
              </a:solidFill>
            </a:rPr>
            <a:t>２０２５年５月の土日の日数は本来９日ありますが、対象期間としては、５月９日（金）から１２日（月）を除くので、対象期間内の土日の日数は７日となります。</a:t>
          </a:r>
        </a:p>
      </xdr:txBody>
    </xdr:sp>
    <xdr:clientData/>
  </xdr:twoCellAnchor>
  <xdr:twoCellAnchor>
    <xdr:from>
      <xdr:col>22</xdr:col>
      <xdr:colOff>138546</xdr:colOff>
      <xdr:row>38</xdr:row>
      <xdr:rowOff>290945</xdr:rowOff>
    </xdr:from>
    <xdr:to>
      <xdr:col>33</xdr:col>
      <xdr:colOff>130628</xdr:colOff>
      <xdr:row>42</xdr:row>
      <xdr:rowOff>198912</xdr:rowOff>
    </xdr:to>
    <xdr:sp macro="" textlink="">
      <xdr:nvSpPr>
        <xdr:cNvPr id="14" name="四角形吹き出し 13"/>
        <xdr:cNvSpPr/>
      </xdr:nvSpPr>
      <xdr:spPr>
        <a:xfrm>
          <a:off x="9767455" y="13549745"/>
          <a:ext cx="3954482" cy="1695203"/>
        </a:xfrm>
        <a:prstGeom prst="wedgeRectCallout">
          <a:avLst>
            <a:gd name="adj1" fmla="val 60320"/>
            <a:gd name="adj2" fmla="val -70242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800" b="1" u="none">
              <a:solidFill>
                <a:sysClr val="windowText" lastClr="000000"/>
              </a:solidFill>
            </a:rPr>
            <a:t>完全週休２日（土日）で週休２日を実施する場合、当該週の対象期間に応じ、Ａ）かＢ）のいずれかで、達成状況を判定します。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959032</xdr:colOff>
      <xdr:row>0</xdr:row>
      <xdr:rowOff>268876</xdr:rowOff>
    </xdr:from>
    <xdr:to>
      <xdr:col>50</xdr:col>
      <xdr:colOff>301806</xdr:colOff>
      <xdr:row>4</xdr:row>
      <xdr:rowOff>178525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23369452" y="268876"/>
          <a:ext cx="2726054" cy="991689"/>
        </a:xfrm>
        <a:prstGeom prst="rect">
          <a:avLst/>
        </a:prstGeom>
        <a:solidFill>
          <a:schemeClr val="bg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/>
            <a:t>記載例</a:t>
          </a:r>
        </a:p>
      </xdr:txBody>
    </xdr:sp>
    <xdr:clientData/>
  </xdr:twoCellAnchor>
  <xdr:twoCellAnchor>
    <xdr:from>
      <xdr:col>5</xdr:col>
      <xdr:colOff>10887</xdr:colOff>
      <xdr:row>8</xdr:row>
      <xdr:rowOff>32657</xdr:rowOff>
    </xdr:from>
    <xdr:to>
      <xdr:col>39</xdr:col>
      <xdr:colOff>0</xdr:colOff>
      <xdr:row>9</xdr:row>
      <xdr:rowOff>130756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3508467" y="2532017"/>
          <a:ext cx="14619513" cy="364799"/>
        </a:xfrm>
        <a:prstGeom prst="rect">
          <a:avLst/>
        </a:prstGeom>
        <a:noFill/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＜凡例＞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○：作業日</a:t>
          </a:r>
          <a:r>
            <a:rPr kumimoji="1"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△：振替作業日</a:t>
          </a:r>
          <a:r>
            <a:rPr kumimoji="1"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、●</a:t>
          </a:r>
          <a:r>
            <a:rPr kumimoji="1" lang="ja-JP" altLang="en-US" sz="1400"/>
            <a:t>：現場閉所（現場休息）日、▲：振替現場閉所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（現場休息）</a:t>
          </a:r>
          <a:r>
            <a:rPr kumimoji="1" lang="ja-JP" altLang="en-US" sz="1400"/>
            <a:t>日、■：天候等による現場閉所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（現場休息）</a:t>
          </a:r>
          <a:r>
            <a:rPr kumimoji="1" lang="ja-JP" altLang="en-US" sz="1400"/>
            <a:t>日</a:t>
          </a:r>
        </a:p>
      </xdr:txBody>
    </xdr:sp>
    <xdr:clientData/>
  </xdr:twoCellAnchor>
  <xdr:twoCellAnchor>
    <xdr:from>
      <xdr:col>13</xdr:col>
      <xdr:colOff>1</xdr:colOff>
      <xdr:row>1</xdr:row>
      <xdr:rowOff>10886</xdr:rowOff>
    </xdr:from>
    <xdr:to>
      <xdr:col>29</xdr:col>
      <xdr:colOff>206829</xdr:colOff>
      <xdr:row>3</xdr:row>
      <xdr:rowOff>65313</xdr:rowOff>
    </xdr:to>
    <xdr:sp macro="" textlink="">
      <xdr:nvSpPr>
        <xdr:cNvPr id="4" name="テキスト ボックス 3"/>
        <xdr:cNvSpPr txBox="1"/>
      </xdr:nvSpPr>
      <xdr:spPr>
        <a:xfrm>
          <a:off x="6477001" y="304800"/>
          <a:ext cx="6128657" cy="598713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/>
            <a:t>必要月数分シートをコピーして使用してください。</a:t>
          </a:r>
        </a:p>
      </xdr:txBody>
    </xdr:sp>
    <xdr:clientData/>
  </xdr:twoCellAnchor>
  <xdr:twoCellAnchor>
    <xdr:from>
      <xdr:col>40</xdr:col>
      <xdr:colOff>221675</xdr:colOff>
      <xdr:row>9</xdr:row>
      <xdr:rowOff>207818</xdr:rowOff>
    </xdr:from>
    <xdr:to>
      <xdr:col>46</xdr:col>
      <xdr:colOff>19793</xdr:colOff>
      <xdr:row>13</xdr:row>
      <xdr:rowOff>268184</xdr:rowOff>
    </xdr:to>
    <xdr:sp macro="" textlink="">
      <xdr:nvSpPr>
        <xdr:cNvPr id="5" name="四角形吹き出し 4"/>
        <xdr:cNvSpPr/>
      </xdr:nvSpPr>
      <xdr:spPr>
        <a:xfrm>
          <a:off x="18329566" y="2992582"/>
          <a:ext cx="3954482" cy="1695202"/>
        </a:xfrm>
        <a:prstGeom prst="wedgeRectCallout">
          <a:avLst>
            <a:gd name="adj1" fmla="val -51441"/>
            <a:gd name="adj2" fmla="val 80954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800" b="1" u="none">
              <a:solidFill>
                <a:sysClr val="windowText" lastClr="000000"/>
              </a:solidFill>
            </a:rPr>
            <a:t>月単位で週休２日を実施する場合、当該月の対象期間に応じ、Ａ）かＢ）のいずれかで、達成状況を判定します。</a:t>
          </a:r>
        </a:p>
      </xdr:txBody>
    </xdr:sp>
    <xdr:clientData/>
  </xdr:twoCellAnchor>
  <xdr:twoCellAnchor>
    <xdr:from>
      <xdr:col>22</xdr:col>
      <xdr:colOff>69274</xdr:colOff>
      <xdr:row>38</xdr:row>
      <xdr:rowOff>138545</xdr:rowOff>
    </xdr:from>
    <xdr:to>
      <xdr:col>33</xdr:col>
      <xdr:colOff>61356</xdr:colOff>
      <xdr:row>42</xdr:row>
      <xdr:rowOff>46512</xdr:rowOff>
    </xdr:to>
    <xdr:sp macro="" textlink="">
      <xdr:nvSpPr>
        <xdr:cNvPr id="7" name="四角形吹き出し 6"/>
        <xdr:cNvSpPr/>
      </xdr:nvSpPr>
      <xdr:spPr>
        <a:xfrm>
          <a:off x="9698183" y="13397345"/>
          <a:ext cx="3954482" cy="1695203"/>
        </a:xfrm>
        <a:prstGeom prst="wedgeRectCallout">
          <a:avLst>
            <a:gd name="adj1" fmla="val 60320"/>
            <a:gd name="adj2" fmla="val -70242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800" b="1" u="none">
              <a:solidFill>
                <a:sysClr val="windowText" lastClr="000000"/>
              </a:solidFill>
            </a:rPr>
            <a:t>完全週休２日（土日）で週休２日を実施する場合、当該週の対象期間に応じ、Ａ）かＢ）のいずれかで、達成状況を判定します。</a:t>
          </a:r>
        </a:p>
      </xdr:txBody>
    </xdr:sp>
    <xdr:clientData/>
  </xdr:twoCellAnchor>
  <xdr:twoCellAnchor>
    <xdr:from>
      <xdr:col>30</xdr:col>
      <xdr:colOff>152400</xdr:colOff>
      <xdr:row>1</xdr:row>
      <xdr:rowOff>19051</xdr:rowOff>
    </xdr:from>
    <xdr:to>
      <xdr:col>44</xdr:col>
      <xdr:colOff>228600</xdr:colOff>
      <xdr:row>4</xdr:row>
      <xdr:rowOff>247651</xdr:rowOff>
    </xdr:to>
    <xdr:sp macro="" textlink="">
      <xdr:nvSpPr>
        <xdr:cNvPr id="8" name="テキスト ボックス 7"/>
        <xdr:cNvSpPr txBox="1"/>
      </xdr:nvSpPr>
      <xdr:spPr>
        <a:xfrm>
          <a:off x="12793980" y="308611"/>
          <a:ext cx="9075420" cy="10210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4400" b="1" u="non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黄色の網掛け部分を入力してください。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25</xdr:col>
      <xdr:colOff>166254</xdr:colOff>
      <xdr:row>18</xdr:row>
      <xdr:rowOff>249383</xdr:rowOff>
    </xdr:from>
    <xdr:to>
      <xdr:col>32</xdr:col>
      <xdr:colOff>172191</xdr:colOff>
      <xdr:row>24</xdr:row>
      <xdr:rowOff>129639</xdr:rowOff>
    </xdr:to>
    <xdr:sp macro="" textlink="">
      <xdr:nvSpPr>
        <xdr:cNvPr id="10" name="四角形吹き出し 9"/>
        <xdr:cNvSpPr/>
      </xdr:nvSpPr>
      <xdr:spPr>
        <a:xfrm>
          <a:off x="10979034" y="6779723"/>
          <a:ext cx="2566257" cy="1533796"/>
        </a:xfrm>
        <a:prstGeom prst="wedgeRectCallout">
          <a:avLst>
            <a:gd name="adj1" fmla="val 86037"/>
            <a:gd name="adj2" fmla="val 19806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800" b="1" u="none">
              <a:solidFill>
                <a:sysClr val="windowText" lastClr="000000"/>
              </a:solidFill>
            </a:rPr>
            <a:t>「週」は原則土曜日から金曜日です。</a:t>
          </a:r>
        </a:p>
      </xdr:txBody>
    </xdr:sp>
    <xdr:clientData/>
  </xdr:twoCellAnchor>
  <xdr:twoCellAnchor>
    <xdr:from>
      <xdr:col>46</xdr:col>
      <xdr:colOff>96982</xdr:colOff>
      <xdr:row>9</xdr:row>
      <xdr:rowOff>180109</xdr:rowOff>
    </xdr:from>
    <xdr:to>
      <xdr:col>51</xdr:col>
      <xdr:colOff>19792</xdr:colOff>
      <xdr:row>13</xdr:row>
      <xdr:rowOff>240475</xdr:rowOff>
    </xdr:to>
    <xdr:sp macro="" textlink="">
      <xdr:nvSpPr>
        <xdr:cNvPr id="9" name="四角形吹き出し 8"/>
        <xdr:cNvSpPr/>
      </xdr:nvSpPr>
      <xdr:spPr>
        <a:xfrm>
          <a:off x="22361237" y="2964873"/>
          <a:ext cx="3954482" cy="1695202"/>
        </a:xfrm>
        <a:prstGeom prst="wedgeRectCallout">
          <a:avLst>
            <a:gd name="adj1" fmla="val -17107"/>
            <a:gd name="adj2" fmla="val 152058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800" b="1" u="none">
              <a:solidFill>
                <a:sysClr val="windowText" lastClr="000000"/>
              </a:solidFill>
            </a:rPr>
            <a:t>①</a:t>
          </a:r>
          <a:r>
            <a:rPr kumimoji="1" lang="en-US" altLang="ja-JP" sz="1800" b="1" u="none">
              <a:solidFill>
                <a:sysClr val="windowText" lastClr="000000"/>
              </a:solidFill>
            </a:rPr>
            <a:t>5</a:t>
          </a:r>
          <a:r>
            <a:rPr kumimoji="1" lang="ja-JP" altLang="en-US" sz="1800" b="1" u="none">
              <a:solidFill>
                <a:sysClr val="windowText" lastClr="000000"/>
              </a:solidFill>
            </a:rPr>
            <a:t>月の現場閉所　</a:t>
          </a:r>
          <a:r>
            <a:rPr kumimoji="1" lang="en-US" altLang="ja-JP" sz="1800" b="1" u="none">
              <a:solidFill>
                <a:sysClr val="windowText" lastClr="000000"/>
              </a:solidFill>
            </a:rPr>
            <a:t>6</a:t>
          </a:r>
          <a:r>
            <a:rPr kumimoji="1" lang="ja-JP" altLang="en-US" sz="1800" b="1" u="none">
              <a:solidFill>
                <a:sysClr val="windowText" lastClr="000000"/>
              </a:solidFill>
            </a:rPr>
            <a:t>日</a:t>
          </a:r>
          <a:endParaRPr kumimoji="1" lang="en-US" altLang="ja-JP" sz="1800" b="1" u="none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800" b="1" u="none">
              <a:solidFill>
                <a:sysClr val="windowText" lastClr="000000"/>
              </a:solidFill>
            </a:rPr>
            <a:t>　 </a:t>
          </a:r>
          <a:r>
            <a:rPr kumimoji="1" lang="en-US" altLang="ja-JP" sz="1800" b="1" u="none">
              <a:solidFill>
                <a:sysClr val="windowText" lastClr="000000"/>
              </a:solidFill>
            </a:rPr>
            <a:t>6</a:t>
          </a:r>
          <a:r>
            <a:rPr kumimoji="1" lang="ja-JP" altLang="en-US" sz="1800" b="1" u="none">
              <a:solidFill>
                <a:sysClr val="windowText" lastClr="000000"/>
              </a:solidFill>
            </a:rPr>
            <a:t>月の現場閉所　</a:t>
          </a:r>
          <a:r>
            <a:rPr kumimoji="1" lang="en-US" altLang="ja-JP" sz="1800" b="1" u="none">
              <a:solidFill>
                <a:sysClr val="windowText" lastClr="000000"/>
              </a:solidFill>
            </a:rPr>
            <a:t>10</a:t>
          </a:r>
          <a:r>
            <a:rPr kumimoji="1" lang="ja-JP" altLang="en-US" sz="1800" b="1" u="none">
              <a:solidFill>
                <a:sysClr val="windowText" lastClr="000000"/>
              </a:solidFill>
            </a:rPr>
            <a:t>日　合計</a:t>
          </a:r>
          <a:r>
            <a:rPr kumimoji="1" lang="en-US" altLang="ja-JP" sz="1800" b="1" u="none">
              <a:solidFill>
                <a:sysClr val="windowText" lastClr="000000"/>
              </a:solidFill>
            </a:rPr>
            <a:t>16</a:t>
          </a:r>
          <a:r>
            <a:rPr kumimoji="1" lang="ja-JP" altLang="en-US" sz="1800" b="1" u="none">
              <a:solidFill>
                <a:sysClr val="windowText" lastClr="000000"/>
              </a:solidFill>
            </a:rPr>
            <a:t>日</a:t>
          </a:r>
          <a:endParaRPr kumimoji="1" lang="en-US" altLang="ja-JP" sz="1800" b="1" u="none">
            <a:solidFill>
              <a:sysClr val="windowText" lastClr="000000"/>
            </a:solidFill>
          </a:endParaRPr>
        </a:p>
        <a:p>
          <a:r>
            <a:rPr kumimoji="1" lang="ja-JP" altLang="en-US" sz="18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②</a:t>
          </a:r>
          <a:r>
            <a:rPr kumimoji="1" lang="en-US" altLang="ja-JP" sz="18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kumimoji="1" lang="ja-JP" altLang="ja-JP" sz="18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月の現場閉所　</a:t>
          </a:r>
          <a:r>
            <a:rPr kumimoji="1" lang="en-US" altLang="ja-JP" sz="18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26</a:t>
          </a:r>
          <a:r>
            <a:rPr kumimoji="1" lang="ja-JP" altLang="ja-JP" sz="18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日</a:t>
          </a:r>
          <a:endParaRPr lang="ja-JP" altLang="ja-JP" sz="1800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8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 </a:t>
          </a:r>
          <a:r>
            <a:rPr kumimoji="1" lang="en-US" altLang="ja-JP" sz="18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kumimoji="1" lang="ja-JP" altLang="ja-JP" sz="18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月の現場閉所　</a:t>
          </a:r>
          <a:r>
            <a:rPr kumimoji="1" lang="en-US" altLang="ja-JP" sz="18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kumimoji="1" lang="ja-JP" altLang="ja-JP" sz="18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日　合計</a:t>
          </a:r>
          <a:r>
            <a:rPr kumimoji="1" lang="en-US" altLang="ja-JP" sz="18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56</a:t>
          </a:r>
          <a:r>
            <a:rPr kumimoji="1" lang="ja-JP" altLang="ja-JP" sz="18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日</a:t>
          </a:r>
          <a:endParaRPr lang="ja-JP" altLang="ja-JP" sz="1800">
            <a:solidFill>
              <a:sysClr val="windowText" lastClr="000000"/>
            </a:solidFill>
            <a:effectLst/>
          </a:endParaRPr>
        </a:p>
        <a:p>
          <a:pPr algn="l"/>
          <a:endParaRPr kumimoji="1" lang="ja-JP" altLang="en-US" sz="1800" b="1" u="none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I67"/>
  <sheetViews>
    <sheetView tabSelected="1" view="pageBreakPreview" zoomScale="53" zoomScaleNormal="70" zoomScaleSheetLayoutView="53" workbookViewId="0"/>
  </sheetViews>
  <sheetFormatPr defaultColWidth="9" defaultRowHeight="13.2"/>
  <cols>
    <col min="1" max="2" width="15.6640625" style="1" customWidth="1"/>
    <col min="3" max="3" width="9" style="1"/>
    <col min="4" max="34" width="5.33203125" style="1" customWidth="1"/>
    <col min="35" max="35" width="15.33203125" style="1" customWidth="1"/>
    <col min="36" max="36" width="14.6640625" style="1" customWidth="1"/>
    <col min="37" max="37" width="4.6640625" style="1" customWidth="1"/>
    <col min="38" max="38" width="14.6640625" style="1" customWidth="1"/>
    <col min="39" max="39" width="9.33203125" style="1" customWidth="1"/>
    <col min="40" max="40" width="1.88671875" style="1" customWidth="1"/>
    <col min="41" max="41" width="15.33203125" style="1" customWidth="1"/>
    <col min="42" max="42" width="14.6640625" style="1" customWidth="1"/>
    <col min="43" max="43" width="4.6640625" style="1" customWidth="1"/>
    <col min="44" max="44" width="14.6640625" style="1" customWidth="1"/>
    <col min="45" max="45" width="9.33203125" style="1" customWidth="1"/>
    <col min="46" max="46" width="1.88671875" style="1" customWidth="1"/>
    <col min="47" max="47" width="15.33203125" style="1" customWidth="1"/>
    <col min="48" max="48" width="14.6640625" style="1" customWidth="1"/>
    <col min="49" max="49" width="4.6640625" style="1" customWidth="1"/>
    <col min="50" max="50" width="14.6640625" style="1" customWidth="1"/>
    <col min="51" max="51" width="9.33203125" style="1" customWidth="1"/>
    <col min="52" max="52" width="9" style="1"/>
    <col min="53" max="53" width="15.21875" style="1" hidden="1" customWidth="1"/>
    <col min="54" max="57" width="21.33203125" style="1" hidden="1" customWidth="1"/>
    <col min="58" max="58" width="9" style="1" hidden="1" customWidth="1"/>
    <col min="59" max="62" width="0" style="1" hidden="1" customWidth="1"/>
    <col min="63" max="16384" width="9" style="1"/>
  </cols>
  <sheetData>
    <row r="1" spans="1:61" ht="22.95" customHeight="1">
      <c r="A1" s="65" t="s">
        <v>21</v>
      </c>
      <c r="B1" s="95"/>
      <c r="AJ1" s="8"/>
      <c r="AK1" s="8"/>
      <c r="AL1" s="8"/>
    </row>
    <row r="2" spans="1:61" ht="21">
      <c r="A2" s="95"/>
      <c r="B2" s="95"/>
      <c r="AX2" s="106" t="s">
        <v>68</v>
      </c>
    </row>
    <row r="3" spans="1:61" ht="21">
      <c r="A3" s="7"/>
      <c r="B3" s="68" t="s">
        <v>16</v>
      </c>
      <c r="C3" s="66" t="s">
        <v>14</v>
      </c>
      <c r="D3" s="60"/>
      <c r="E3" s="62"/>
      <c r="F3" s="60"/>
      <c r="G3" s="62"/>
      <c r="H3" s="62"/>
      <c r="I3" s="95"/>
    </row>
    <row r="4" spans="1:61" ht="21">
      <c r="A4" s="7"/>
      <c r="B4" s="69" t="s">
        <v>15</v>
      </c>
      <c r="C4" s="67" t="s">
        <v>13</v>
      </c>
      <c r="D4" s="61"/>
      <c r="E4" s="62"/>
      <c r="F4" s="61"/>
      <c r="G4" s="62"/>
      <c r="H4" s="62"/>
      <c r="I4" s="95"/>
    </row>
    <row r="5" spans="1:61" ht="25.8" customHeight="1" thickBot="1">
      <c r="I5" s="9"/>
      <c r="J5" s="9"/>
      <c r="K5" s="9"/>
      <c r="L5" s="9"/>
      <c r="M5" s="9"/>
      <c r="N5" s="9"/>
      <c r="AJ5" s="2"/>
      <c r="AK5" s="2"/>
      <c r="AL5" s="2"/>
    </row>
    <row r="6" spans="1:61" ht="25.8" customHeight="1" thickBot="1">
      <c r="B6" s="64"/>
      <c r="C6" s="74" t="s">
        <v>56</v>
      </c>
      <c r="I6" s="10"/>
      <c r="J6" s="10"/>
      <c r="K6" s="10"/>
      <c r="L6" s="10"/>
      <c r="M6" s="10"/>
      <c r="N6" s="10"/>
    </row>
    <row r="7" spans="1:61" ht="30" customHeight="1">
      <c r="B7" s="74" t="s">
        <v>64</v>
      </c>
      <c r="J7" s="9"/>
      <c r="K7" s="9"/>
      <c r="L7" s="9"/>
      <c r="M7" s="9"/>
      <c r="N7" s="9"/>
      <c r="AK7" s="2"/>
      <c r="AL7" s="2"/>
      <c r="AU7" s="62"/>
      <c r="AV7" s="62"/>
      <c r="AW7" s="62"/>
      <c r="AX7" s="70" t="s">
        <v>67</v>
      </c>
    </row>
    <row r="8" spans="1:61" ht="30" customHeight="1">
      <c r="A8" s="98"/>
      <c r="B8" s="99"/>
      <c r="C8" s="98"/>
      <c r="J8" s="10"/>
      <c r="K8" s="10"/>
      <c r="L8" s="10"/>
      <c r="M8" s="10"/>
      <c r="N8" s="10"/>
    </row>
    <row r="9" spans="1:61" ht="21" customHeight="1">
      <c r="A9" s="95"/>
      <c r="B9" s="95"/>
      <c r="C9" s="95"/>
      <c r="D9" s="5"/>
      <c r="E9" s="5"/>
      <c r="F9" s="5"/>
      <c r="G9" s="10"/>
      <c r="H9" s="10"/>
      <c r="I9" s="10"/>
      <c r="J9" s="10"/>
      <c r="K9" s="10"/>
      <c r="L9" s="10"/>
      <c r="M9" s="10"/>
      <c r="N9" s="10"/>
    </row>
    <row r="10" spans="1:61" ht="21" customHeight="1" thickBot="1">
      <c r="A10" s="95"/>
      <c r="B10" s="95"/>
      <c r="C10" s="95"/>
      <c r="D10" s="5"/>
      <c r="E10" s="5"/>
      <c r="F10" s="5"/>
      <c r="G10" s="10"/>
      <c r="H10" s="10"/>
      <c r="I10" s="10"/>
      <c r="J10" s="10"/>
      <c r="K10" s="10"/>
      <c r="L10" s="10"/>
      <c r="M10" s="10"/>
      <c r="N10" s="10"/>
    </row>
    <row r="11" spans="1:61" ht="21" customHeight="1">
      <c r="A11" s="161">
        <v>45778</v>
      </c>
      <c r="B11" s="162"/>
      <c r="C11" s="162"/>
      <c r="D11" s="47">
        <f>A11</f>
        <v>45778</v>
      </c>
      <c r="E11" s="46">
        <f>D11+1</f>
        <v>45779</v>
      </c>
      <c r="F11" s="46">
        <f t="shared" ref="F11:AB11" si="0">E11+1</f>
        <v>45780</v>
      </c>
      <c r="G11" s="46">
        <f t="shared" si="0"/>
        <v>45781</v>
      </c>
      <c r="H11" s="46">
        <f t="shared" si="0"/>
        <v>45782</v>
      </c>
      <c r="I11" s="46">
        <f t="shared" si="0"/>
        <v>45783</v>
      </c>
      <c r="J11" s="46">
        <f t="shared" si="0"/>
        <v>45784</v>
      </c>
      <c r="K11" s="46">
        <f t="shared" si="0"/>
        <v>45785</v>
      </c>
      <c r="L11" s="46">
        <f t="shared" si="0"/>
        <v>45786</v>
      </c>
      <c r="M11" s="46">
        <f t="shared" si="0"/>
        <v>45787</v>
      </c>
      <c r="N11" s="46">
        <f t="shared" si="0"/>
        <v>45788</v>
      </c>
      <c r="O11" s="46">
        <f t="shared" si="0"/>
        <v>45789</v>
      </c>
      <c r="P11" s="46">
        <f t="shared" si="0"/>
        <v>45790</v>
      </c>
      <c r="Q11" s="46">
        <f t="shared" si="0"/>
        <v>45791</v>
      </c>
      <c r="R11" s="46">
        <f t="shared" si="0"/>
        <v>45792</v>
      </c>
      <c r="S11" s="46">
        <f t="shared" si="0"/>
        <v>45793</v>
      </c>
      <c r="T11" s="46">
        <f t="shared" si="0"/>
        <v>45794</v>
      </c>
      <c r="U11" s="46">
        <f t="shared" si="0"/>
        <v>45795</v>
      </c>
      <c r="V11" s="46">
        <f t="shared" si="0"/>
        <v>45796</v>
      </c>
      <c r="W11" s="46">
        <f t="shared" si="0"/>
        <v>45797</v>
      </c>
      <c r="X11" s="46">
        <f t="shared" si="0"/>
        <v>45798</v>
      </c>
      <c r="Y11" s="46">
        <f t="shared" si="0"/>
        <v>45799</v>
      </c>
      <c r="Z11" s="46">
        <f t="shared" si="0"/>
        <v>45800</v>
      </c>
      <c r="AA11" s="46">
        <f t="shared" si="0"/>
        <v>45801</v>
      </c>
      <c r="AB11" s="46">
        <f t="shared" si="0"/>
        <v>45802</v>
      </c>
      <c r="AC11" s="46">
        <f>IFERROR(IF(AB11+1=$BA$14,"",AB11+1),"")</f>
        <v>45803</v>
      </c>
      <c r="AD11" s="46">
        <f t="shared" ref="AD11:AH11" si="1">IFERROR(IF(AC11+1=$BA$14,"",AC11+1),"")</f>
        <v>45804</v>
      </c>
      <c r="AE11" s="46">
        <f t="shared" si="1"/>
        <v>45805</v>
      </c>
      <c r="AF11" s="46">
        <f t="shared" si="1"/>
        <v>45806</v>
      </c>
      <c r="AG11" s="46">
        <f t="shared" si="1"/>
        <v>45807</v>
      </c>
      <c r="AH11" s="87">
        <f t="shared" si="1"/>
        <v>45808</v>
      </c>
      <c r="AI11" s="165" t="s">
        <v>27</v>
      </c>
      <c r="AJ11" s="165"/>
      <c r="AK11" s="165"/>
      <c r="AL11" s="165"/>
      <c r="AM11" s="166"/>
    </row>
    <row r="12" spans="1:61" ht="21" customHeight="1" thickBot="1">
      <c r="A12" s="163"/>
      <c r="B12" s="164"/>
      <c r="C12" s="164"/>
      <c r="D12" s="48">
        <f>D11</f>
        <v>45778</v>
      </c>
      <c r="E12" s="49">
        <f t="shared" ref="E12:AH12" si="2">E11</f>
        <v>45779</v>
      </c>
      <c r="F12" s="49">
        <f t="shared" si="2"/>
        <v>45780</v>
      </c>
      <c r="G12" s="49">
        <f t="shared" si="2"/>
        <v>45781</v>
      </c>
      <c r="H12" s="49">
        <f t="shared" si="2"/>
        <v>45782</v>
      </c>
      <c r="I12" s="49">
        <f t="shared" si="2"/>
        <v>45783</v>
      </c>
      <c r="J12" s="49">
        <f t="shared" si="2"/>
        <v>45784</v>
      </c>
      <c r="K12" s="49">
        <f t="shared" si="2"/>
        <v>45785</v>
      </c>
      <c r="L12" s="49">
        <f t="shared" si="2"/>
        <v>45786</v>
      </c>
      <c r="M12" s="49">
        <f t="shared" si="2"/>
        <v>45787</v>
      </c>
      <c r="N12" s="49">
        <f t="shared" si="2"/>
        <v>45788</v>
      </c>
      <c r="O12" s="49">
        <f t="shared" si="2"/>
        <v>45789</v>
      </c>
      <c r="P12" s="49">
        <f t="shared" si="2"/>
        <v>45790</v>
      </c>
      <c r="Q12" s="49">
        <f t="shared" si="2"/>
        <v>45791</v>
      </c>
      <c r="R12" s="49">
        <f t="shared" si="2"/>
        <v>45792</v>
      </c>
      <c r="S12" s="49">
        <f t="shared" si="2"/>
        <v>45793</v>
      </c>
      <c r="T12" s="49">
        <f t="shared" si="2"/>
        <v>45794</v>
      </c>
      <c r="U12" s="49">
        <f t="shared" si="2"/>
        <v>45795</v>
      </c>
      <c r="V12" s="49">
        <f t="shared" si="2"/>
        <v>45796</v>
      </c>
      <c r="W12" s="49">
        <f t="shared" si="2"/>
        <v>45797</v>
      </c>
      <c r="X12" s="49">
        <f t="shared" si="2"/>
        <v>45798</v>
      </c>
      <c r="Y12" s="49">
        <f t="shared" si="2"/>
        <v>45799</v>
      </c>
      <c r="Z12" s="49">
        <f t="shared" si="2"/>
        <v>45800</v>
      </c>
      <c r="AA12" s="49">
        <f t="shared" si="2"/>
        <v>45801</v>
      </c>
      <c r="AB12" s="49">
        <f t="shared" si="2"/>
        <v>45802</v>
      </c>
      <c r="AC12" s="49">
        <f t="shared" si="2"/>
        <v>45803</v>
      </c>
      <c r="AD12" s="49">
        <f t="shared" si="2"/>
        <v>45804</v>
      </c>
      <c r="AE12" s="49">
        <f t="shared" si="2"/>
        <v>45805</v>
      </c>
      <c r="AF12" s="49">
        <f t="shared" si="2"/>
        <v>45806</v>
      </c>
      <c r="AG12" s="49">
        <f t="shared" si="2"/>
        <v>45807</v>
      </c>
      <c r="AH12" s="50">
        <f t="shared" si="2"/>
        <v>45808</v>
      </c>
      <c r="AI12" s="167"/>
      <c r="AJ12" s="167"/>
      <c r="AK12" s="167"/>
      <c r="AL12" s="167"/>
      <c r="AM12" s="168"/>
    </row>
    <row r="13" spans="1:61" ht="66" customHeight="1" thickBot="1">
      <c r="A13" s="169" t="s">
        <v>59</v>
      </c>
      <c r="B13" s="170"/>
      <c r="C13" s="170"/>
      <c r="D13" s="75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88"/>
      <c r="AI13" s="84" t="s">
        <v>22</v>
      </c>
      <c r="AJ13" s="13" t="s">
        <v>1</v>
      </c>
      <c r="AK13" s="171" t="s">
        <v>24</v>
      </c>
      <c r="AL13" s="172"/>
      <c r="AM13" s="112" t="s">
        <v>71</v>
      </c>
      <c r="BB13" s="51">
        <f>AI15+AJ15</f>
        <v>0</v>
      </c>
    </row>
    <row r="14" spans="1:61" ht="27.6" customHeight="1">
      <c r="A14" s="173"/>
      <c r="B14" s="174"/>
      <c r="C14" s="82" t="s">
        <v>0</v>
      </c>
      <c r="D14" s="89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90"/>
      <c r="AI14" s="85">
        <f>COUNTIF($D$14:$AH$14,"●")+COUNTIF($D$14:$AH$14,"▲")+COUNTIF($D$14:$AH$14,"■")</f>
        <v>0</v>
      </c>
      <c r="AJ14" s="55">
        <f>COUNTIF($D$14:$AH$14,"○")+COUNTIF($D$14:$AH$14,"△")</f>
        <v>0</v>
      </c>
      <c r="AK14" s="177"/>
      <c r="AL14" s="178"/>
      <c r="AM14" s="181">
        <f>AI15+AJ15</f>
        <v>0</v>
      </c>
      <c r="BA14" s="52">
        <f>EDATE(A11,1)</f>
        <v>45809</v>
      </c>
      <c r="BB14" s="51">
        <f>BA14-A11</f>
        <v>31</v>
      </c>
      <c r="BC14" s="1">
        <f>IF(BB13&lt;BB14,BB13,BB14)</f>
        <v>0</v>
      </c>
    </row>
    <row r="15" spans="1:61" ht="27.6" customHeight="1" thickBot="1">
      <c r="A15" s="175"/>
      <c r="B15" s="176"/>
      <c r="C15" s="83" t="s">
        <v>2</v>
      </c>
      <c r="D15" s="91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92"/>
      <c r="AI15" s="86">
        <f>COUNTIF($D$15:$AH$15,"●")+COUNTIF($D$15:$AH$15,"▲")+COUNTIF($D$15:$AH$15,"■")</f>
        <v>0</v>
      </c>
      <c r="AJ15" s="57">
        <f>COUNTIF($D$15:$AH$15,"○")+COUNTIF($D$15:$AH$15,"△")</f>
        <v>0</v>
      </c>
      <c r="AK15" s="179"/>
      <c r="AL15" s="180"/>
      <c r="AM15" s="182"/>
      <c r="BB15" s="53">
        <f>AK14/BB14</f>
        <v>0</v>
      </c>
      <c r="BC15" s="53" t="e">
        <f>AK14/BC14</f>
        <v>#DIV/0!</v>
      </c>
    </row>
    <row r="16" spans="1:61" ht="33.6" customHeight="1" thickBot="1">
      <c r="A16" s="149" t="s">
        <v>58</v>
      </c>
      <c r="B16" s="150"/>
      <c r="C16" s="155" t="s">
        <v>5</v>
      </c>
      <c r="D16" s="158"/>
      <c r="E16" s="140"/>
      <c r="F16" s="146"/>
      <c r="G16" s="146"/>
      <c r="H16" s="140"/>
      <c r="I16" s="140"/>
      <c r="J16" s="140"/>
      <c r="K16" s="140"/>
      <c r="L16" s="140"/>
      <c r="M16" s="140"/>
      <c r="N16" s="140"/>
      <c r="O16" s="140"/>
      <c r="P16" s="143"/>
      <c r="Q16" s="140"/>
      <c r="R16" s="140"/>
      <c r="S16" s="140"/>
      <c r="T16" s="140"/>
      <c r="U16" s="143"/>
      <c r="V16" s="140"/>
      <c r="W16" s="140"/>
      <c r="X16" s="140"/>
      <c r="Y16" s="140"/>
      <c r="Z16" s="140"/>
      <c r="AA16" s="143"/>
      <c r="AB16" s="143"/>
      <c r="AC16" s="140"/>
      <c r="AD16" s="140"/>
      <c r="AE16" s="140"/>
      <c r="AF16" s="140"/>
      <c r="AG16" s="140"/>
      <c r="AH16" s="183"/>
      <c r="AI16" s="186">
        <f>IF(A11="","",A11)</f>
        <v>45778</v>
      </c>
      <c r="AJ16" s="187"/>
      <c r="AK16" s="202" t="s">
        <v>87</v>
      </c>
      <c r="AL16" s="202"/>
      <c r="AM16" s="202"/>
      <c r="AN16" s="202"/>
      <c r="AO16" s="202"/>
      <c r="AP16" s="202"/>
      <c r="AQ16" s="202"/>
      <c r="AR16" s="202"/>
      <c r="AS16" s="203"/>
      <c r="AT16" s="16"/>
      <c r="AU16" s="127" t="s">
        <v>92</v>
      </c>
      <c r="AV16" s="128"/>
      <c r="AW16" s="128"/>
      <c r="AX16" s="128"/>
      <c r="AY16" s="129"/>
      <c r="BE16" s="137" t="s">
        <v>74</v>
      </c>
      <c r="BF16" s="138"/>
      <c r="BG16" s="138"/>
      <c r="BH16" s="138"/>
      <c r="BI16" s="139"/>
    </row>
    <row r="17" spans="1:61" ht="48.6" customHeight="1">
      <c r="A17" s="151"/>
      <c r="B17" s="152"/>
      <c r="C17" s="156"/>
      <c r="D17" s="159"/>
      <c r="E17" s="141"/>
      <c r="F17" s="147"/>
      <c r="G17" s="147"/>
      <c r="H17" s="141"/>
      <c r="I17" s="141"/>
      <c r="J17" s="141"/>
      <c r="K17" s="141"/>
      <c r="L17" s="141"/>
      <c r="M17" s="141"/>
      <c r="N17" s="141"/>
      <c r="O17" s="141"/>
      <c r="P17" s="144"/>
      <c r="Q17" s="141"/>
      <c r="R17" s="141"/>
      <c r="S17" s="141"/>
      <c r="T17" s="141"/>
      <c r="U17" s="144"/>
      <c r="V17" s="141"/>
      <c r="W17" s="141"/>
      <c r="X17" s="141"/>
      <c r="Y17" s="141"/>
      <c r="Z17" s="141"/>
      <c r="AA17" s="144"/>
      <c r="AB17" s="144"/>
      <c r="AC17" s="141"/>
      <c r="AD17" s="141"/>
      <c r="AE17" s="141"/>
      <c r="AF17" s="141"/>
      <c r="AG17" s="141"/>
      <c r="AH17" s="184"/>
      <c r="AI17" s="204" t="s">
        <v>30</v>
      </c>
      <c r="AJ17" s="205"/>
      <c r="AK17" s="205"/>
      <c r="AL17" s="205"/>
      <c r="AM17" s="206"/>
      <c r="AN17" s="207" t="s">
        <v>28</v>
      </c>
      <c r="AO17" s="205"/>
      <c r="AP17" s="205"/>
      <c r="AQ17" s="205"/>
      <c r="AR17" s="205"/>
      <c r="AS17" s="206"/>
      <c r="AT17" s="16"/>
      <c r="AU17" s="130" t="s">
        <v>91</v>
      </c>
      <c r="AV17" s="131"/>
      <c r="AW17" s="131"/>
      <c r="AX17" s="131"/>
      <c r="AY17" s="132"/>
      <c r="BA17" s="1" t="s">
        <v>45</v>
      </c>
      <c r="BE17" s="130" t="s">
        <v>75</v>
      </c>
      <c r="BF17" s="131"/>
      <c r="BG17" s="131"/>
      <c r="BH17" s="131"/>
      <c r="BI17" s="132"/>
    </row>
    <row r="18" spans="1:61" ht="30" customHeight="1">
      <c r="A18" s="151"/>
      <c r="B18" s="152"/>
      <c r="C18" s="156"/>
      <c r="D18" s="159"/>
      <c r="E18" s="141"/>
      <c r="F18" s="147"/>
      <c r="G18" s="147"/>
      <c r="H18" s="141"/>
      <c r="I18" s="141"/>
      <c r="J18" s="141"/>
      <c r="K18" s="141"/>
      <c r="L18" s="141"/>
      <c r="M18" s="141"/>
      <c r="N18" s="141"/>
      <c r="O18" s="141"/>
      <c r="P18" s="144"/>
      <c r="Q18" s="141"/>
      <c r="R18" s="141"/>
      <c r="S18" s="141"/>
      <c r="T18" s="141"/>
      <c r="U18" s="144"/>
      <c r="V18" s="141"/>
      <c r="W18" s="141"/>
      <c r="X18" s="141"/>
      <c r="Y18" s="141"/>
      <c r="Z18" s="141"/>
      <c r="AA18" s="144"/>
      <c r="AB18" s="144"/>
      <c r="AC18" s="141"/>
      <c r="AD18" s="141"/>
      <c r="AE18" s="141"/>
      <c r="AF18" s="141"/>
      <c r="AG18" s="141"/>
      <c r="AH18" s="184"/>
      <c r="AI18" s="32" t="s">
        <v>39</v>
      </c>
      <c r="AJ18" s="11">
        <f>IF(AI15="","",AI15)</f>
        <v>0</v>
      </c>
      <c r="AK18" s="208"/>
      <c r="AL18" s="209"/>
      <c r="AM18" s="210"/>
      <c r="AN18" s="214" t="s">
        <v>44</v>
      </c>
      <c r="AO18" s="215"/>
      <c r="AP18" s="11">
        <f>IF(AI15="","",AI15)</f>
        <v>0</v>
      </c>
      <c r="AQ18" s="208"/>
      <c r="AR18" s="209"/>
      <c r="AS18" s="210"/>
      <c r="AT18" s="16"/>
      <c r="AU18" s="110" t="s">
        <v>39</v>
      </c>
      <c r="AV18" s="113"/>
      <c r="AW18" s="123" t="s">
        <v>89</v>
      </c>
      <c r="AX18" s="133" t="s">
        <v>73</v>
      </c>
      <c r="AY18" s="134"/>
      <c r="BA18" s="1" t="s">
        <v>8</v>
      </c>
      <c r="BE18" s="110" t="s">
        <v>39</v>
      </c>
      <c r="BF18" s="113"/>
      <c r="BG18" s="107" t="s">
        <v>72</v>
      </c>
      <c r="BH18" s="133" t="s">
        <v>73</v>
      </c>
      <c r="BI18" s="134"/>
    </row>
    <row r="19" spans="1:61" ht="27.6" customHeight="1">
      <c r="A19" s="151"/>
      <c r="B19" s="152"/>
      <c r="C19" s="156"/>
      <c r="D19" s="159"/>
      <c r="E19" s="141"/>
      <c r="F19" s="147"/>
      <c r="G19" s="147"/>
      <c r="H19" s="141"/>
      <c r="I19" s="141"/>
      <c r="J19" s="141"/>
      <c r="K19" s="141"/>
      <c r="L19" s="141"/>
      <c r="M19" s="141"/>
      <c r="N19" s="141"/>
      <c r="O19" s="141"/>
      <c r="P19" s="144"/>
      <c r="Q19" s="141"/>
      <c r="R19" s="141"/>
      <c r="S19" s="141"/>
      <c r="T19" s="141"/>
      <c r="U19" s="144"/>
      <c r="V19" s="141"/>
      <c r="W19" s="141"/>
      <c r="X19" s="141"/>
      <c r="Y19" s="141"/>
      <c r="Z19" s="141"/>
      <c r="AA19" s="144"/>
      <c r="AB19" s="144"/>
      <c r="AC19" s="141"/>
      <c r="AD19" s="141"/>
      <c r="AE19" s="141"/>
      <c r="AF19" s="141"/>
      <c r="AG19" s="141"/>
      <c r="AH19" s="184"/>
      <c r="AI19" s="33" t="s">
        <v>43</v>
      </c>
      <c r="AJ19" s="11" t="str">
        <f>IF(AJ15+AI15=0,"",AJ15+AI15)</f>
        <v/>
      </c>
      <c r="AK19" s="211"/>
      <c r="AL19" s="212"/>
      <c r="AM19" s="213"/>
      <c r="AN19" s="18" t="s">
        <v>41</v>
      </c>
      <c r="AO19" s="96"/>
      <c r="AP19" s="11" t="str">
        <f>IF(AK14="","",AK14)</f>
        <v/>
      </c>
      <c r="AQ19" s="216"/>
      <c r="AR19" s="217"/>
      <c r="AS19" s="218"/>
      <c r="AT19" s="16"/>
      <c r="AU19" s="109" t="s">
        <v>43</v>
      </c>
      <c r="AV19" s="114"/>
      <c r="AW19" s="115" t="s">
        <v>72</v>
      </c>
      <c r="AX19" s="135"/>
      <c r="AY19" s="136"/>
      <c r="BA19" s="1" t="s">
        <v>7</v>
      </c>
      <c r="BE19" s="109" t="s">
        <v>43</v>
      </c>
      <c r="BF19" s="114"/>
      <c r="BG19" s="115" t="s">
        <v>72</v>
      </c>
      <c r="BH19" s="135"/>
      <c r="BI19" s="136"/>
    </row>
    <row r="20" spans="1:61" ht="27.6" customHeight="1" thickBot="1">
      <c r="A20" s="151"/>
      <c r="B20" s="152"/>
      <c r="C20" s="156"/>
      <c r="D20" s="159"/>
      <c r="E20" s="141"/>
      <c r="F20" s="147"/>
      <c r="G20" s="147"/>
      <c r="H20" s="141"/>
      <c r="I20" s="141"/>
      <c r="J20" s="141"/>
      <c r="K20" s="141"/>
      <c r="L20" s="141"/>
      <c r="M20" s="141"/>
      <c r="N20" s="141"/>
      <c r="O20" s="141"/>
      <c r="P20" s="144"/>
      <c r="Q20" s="141"/>
      <c r="R20" s="141"/>
      <c r="S20" s="141"/>
      <c r="T20" s="141"/>
      <c r="U20" s="144"/>
      <c r="V20" s="141"/>
      <c r="W20" s="141"/>
      <c r="X20" s="141"/>
      <c r="Y20" s="141"/>
      <c r="Z20" s="141"/>
      <c r="AA20" s="144"/>
      <c r="AB20" s="144"/>
      <c r="AC20" s="141"/>
      <c r="AD20" s="141"/>
      <c r="AE20" s="141"/>
      <c r="AF20" s="141"/>
      <c r="AG20" s="141"/>
      <c r="AH20" s="184"/>
      <c r="AI20" s="33" t="s">
        <v>12</v>
      </c>
      <c r="AJ20" s="43" t="s">
        <v>11</v>
      </c>
      <c r="AK20" s="38" t="s">
        <v>6</v>
      </c>
      <c r="AL20" s="44" t="str">
        <f>IFERROR(AJ18/AJ19,"")</f>
        <v/>
      </c>
      <c r="AM20" s="45"/>
      <c r="AN20" s="18" t="s">
        <v>12</v>
      </c>
      <c r="AO20" s="96"/>
      <c r="AP20" s="31" t="s">
        <v>25</v>
      </c>
      <c r="AQ20" s="216"/>
      <c r="AR20" s="217"/>
      <c r="AS20" s="218"/>
      <c r="AT20" s="16"/>
      <c r="AU20" s="109" t="s">
        <v>12</v>
      </c>
      <c r="AV20" s="116" t="s">
        <v>86</v>
      </c>
      <c r="AW20" s="38" t="s">
        <v>90</v>
      </c>
      <c r="AX20" s="44" t="str">
        <f>IFERROR(AV18/AV19,"")</f>
        <v/>
      </c>
      <c r="AY20" s="45"/>
      <c r="BA20" s="1" t="s">
        <v>17</v>
      </c>
      <c r="BE20" s="109" t="s">
        <v>12</v>
      </c>
      <c r="BF20" s="116" t="s">
        <v>11</v>
      </c>
      <c r="BG20" s="38" t="s">
        <v>69</v>
      </c>
      <c r="BH20" s="44" t="str">
        <f>IFERROR(BF18/BF19,"")</f>
        <v/>
      </c>
      <c r="BI20" s="45"/>
    </row>
    <row r="21" spans="1:61" ht="27.6" customHeight="1" thickBot="1">
      <c r="A21" s="151"/>
      <c r="B21" s="152"/>
      <c r="C21" s="156"/>
      <c r="D21" s="159"/>
      <c r="E21" s="141"/>
      <c r="F21" s="147"/>
      <c r="G21" s="147"/>
      <c r="H21" s="141"/>
      <c r="I21" s="141"/>
      <c r="J21" s="141"/>
      <c r="K21" s="141"/>
      <c r="L21" s="141"/>
      <c r="M21" s="141"/>
      <c r="N21" s="141"/>
      <c r="O21" s="141"/>
      <c r="P21" s="144"/>
      <c r="Q21" s="141"/>
      <c r="R21" s="141"/>
      <c r="S21" s="141"/>
      <c r="T21" s="141"/>
      <c r="U21" s="144"/>
      <c r="V21" s="141"/>
      <c r="W21" s="141"/>
      <c r="X21" s="141"/>
      <c r="Y21" s="141"/>
      <c r="Z21" s="141"/>
      <c r="AA21" s="144"/>
      <c r="AB21" s="144"/>
      <c r="AC21" s="141"/>
      <c r="AD21" s="141"/>
      <c r="AE21" s="141"/>
      <c r="AF21" s="141"/>
      <c r="AG21" s="141"/>
      <c r="AH21" s="184"/>
      <c r="AI21" s="34" t="s">
        <v>26</v>
      </c>
      <c r="AJ21" s="63" t="str">
        <f>IF(AL20="","",IF(AL20&gt;=28.5%,"達成","未達成"))</f>
        <v/>
      </c>
      <c r="AK21" s="221"/>
      <c r="AL21" s="221"/>
      <c r="AM21" s="222"/>
      <c r="AN21" s="22" t="s">
        <v>26</v>
      </c>
      <c r="AO21" s="30"/>
      <c r="AP21" s="63" t="str">
        <f>IF(AK14="","",IF(AP18="","",IF(AP18&gt;=AP19,"達成","未達成")))</f>
        <v/>
      </c>
      <c r="AQ21" s="219"/>
      <c r="AR21" s="219"/>
      <c r="AS21" s="220"/>
      <c r="AT21" s="16"/>
      <c r="AU21" s="111" t="s">
        <v>26</v>
      </c>
      <c r="AV21" s="63" t="str">
        <f>IF(AX20="","",IF(AX20&gt;=28.5%,"達成","未達成"))</f>
        <v/>
      </c>
      <c r="AW21" s="124"/>
      <c r="AX21" s="125"/>
      <c r="AY21" s="126"/>
      <c r="BA21" s="1" t="s">
        <v>9</v>
      </c>
      <c r="BE21" s="111" t="s">
        <v>26</v>
      </c>
      <c r="BF21" s="63" t="str">
        <f>IF(BH20="","",IF(BH20&gt;=28.5%,"達成","未達成"))</f>
        <v/>
      </c>
      <c r="BG21" s="124"/>
      <c r="BH21" s="125"/>
      <c r="BI21" s="126"/>
    </row>
    <row r="22" spans="1:61" ht="9" customHeight="1">
      <c r="A22" s="151"/>
      <c r="B22" s="152"/>
      <c r="C22" s="156"/>
      <c r="D22" s="159"/>
      <c r="E22" s="141"/>
      <c r="F22" s="147"/>
      <c r="G22" s="147"/>
      <c r="H22" s="141"/>
      <c r="I22" s="141"/>
      <c r="J22" s="141"/>
      <c r="K22" s="141"/>
      <c r="L22" s="141"/>
      <c r="M22" s="141"/>
      <c r="N22" s="141"/>
      <c r="O22" s="141"/>
      <c r="P22" s="144"/>
      <c r="Q22" s="141"/>
      <c r="R22" s="141"/>
      <c r="S22" s="141"/>
      <c r="T22" s="141"/>
      <c r="U22" s="144"/>
      <c r="V22" s="141"/>
      <c r="W22" s="141"/>
      <c r="X22" s="141"/>
      <c r="Y22" s="141"/>
      <c r="Z22" s="141"/>
      <c r="AA22" s="144"/>
      <c r="AB22" s="144"/>
      <c r="AC22" s="141"/>
      <c r="AD22" s="141"/>
      <c r="AE22" s="141"/>
      <c r="AF22" s="141"/>
      <c r="AG22" s="141"/>
      <c r="AH22" s="184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</row>
    <row r="23" spans="1:61" ht="9" customHeight="1" thickBot="1">
      <c r="A23" s="151"/>
      <c r="B23" s="152"/>
      <c r="C23" s="156"/>
      <c r="D23" s="159"/>
      <c r="E23" s="141"/>
      <c r="F23" s="147"/>
      <c r="G23" s="147"/>
      <c r="H23" s="141"/>
      <c r="I23" s="141"/>
      <c r="J23" s="141"/>
      <c r="K23" s="141"/>
      <c r="L23" s="141"/>
      <c r="M23" s="141"/>
      <c r="N23" s="141"/>
      <c r="O23" s="141"/>
      <c r="P23" s="144"/>
      <c r="Q23" s="141"/>
      <c r="R23" s="141"/>
      <c r="S23" s="141"/>
      <c r="T23" s="141"/>
      <c r="U23" s="144"/>
      <c r="V23" s="141"/>
      <c r="W23" s="141"/>
      <c r="X23" s="141"/>
      <c r="Y23" s="141"/>
      <c r="Z23" s="141"/>
      <c r="AA23" s="144"/>
      <c r="AB23" s="144"/>
      <c r="AC23" s="141"/>
      <c r="AD23" s="141"/>
      <c r="AE23" s="141"/>
      <c r="AF23" s="141"/>
      <c r="AG23" s="141"/>
      <c r="AH23" s="184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</row>
    <row r="24" spans="1:61" ht="29.4" customHeight="1">
      <c r="A24" s="151"/>
      <c r="B24" s="152"/>
      <c r="C24" s="156"/>
      <c r="D24" s="159"/>
      <c r="E24" s="141"/>
      <c r="F24" s="147"/>
      <c r="G24" s="147"/>
      <c r="H24" s="141"/>
      <c r="I24" s="141"/>
      <c r="J24" s="141"/>
      <c r="K24" s="141"/>
      <c r="L24" s="141"/>
      <c r="M24" s="141"/>
      <c r="N24" s="141"/>
      <c r="O24" s="141"/>
      <c r="P24" s="144"/>
      <c r="Q24" s="141"/>
      <c r="R24" s="141"/>
      <c r="S24" s="141"/>
      <c r="T24" s="141"/>
      <c r="U24" s="144"/>
      <c r="V24" s="141"/>
      <c r="W24" s="141"/>
      <c r="X24" s="141"/>
      <c r="Y24" s="141"/>
      <c r="Z24" s="141"/>
      <c r="AA24" s="144"/>
      <c r="AB24" s="144"/>
      <c r="AC24" s="141"/>
      <c r="AD24" s="141"/>
      <c r="AE24" s="141"/>
      <c r="AF24" s="141"/>
      <c r="AG24" s="141"/>
      <c r="AH24" s="184"/>
      <c r="AI24" s="188" t="s">
        <v>88</v>
      </c>
      <c r="AJ24" s="189"/>
      <c r="AK24" s="189"/>
      <c r="AL24" s="189"/>
      <c r="AM24" s="190"/>
      <c r="AN24" s="16"/>
      <c r="AO24" s="188" t="s">
        <v>88</v>
      </c>
      <c r="AP24" s="189"/>
      <c r="AQ24" s="189"/>
      <c r="AR24" s="189"/>
      <c r="AS24" s="190"/>
      <c r="AT24" s="16"/>
      <c r="AU24" s="188" t="s">
        <v>88</v>
      </c>
      <c r="AV24" s="189"/>
      <c r="AW24" s="189"/>
      <c r="AX24" s="189"/>
      <c r="AY24" s="190"/>
    </row>
    <row r="25" spans="1:61" ht="28.8" customHeight="1">
      <c r="A25" s="151"/>
      <c r="B25" s="152"/>
      <c r="C25" s="156"/>
      <c r="D25" s="159"/>
      <c r="E25" s="141"/>
      <c r="F25" s="147"/>
      <c r="G25" s="147"/>
      <c r="H25" s="141"/>
      <c r="I25" s="141"/>
      <c r="J25" s="141"/>
      <c r="K25" s="141"/>
      <c r="L25" s="141"/>
      <c r="M25" s="141"/>
      <c r="N25" s="141"/>
      <c r="O25" s="141"/>
      <c r="P25" s="144"/>
      <c r="Q25" s="141"/>
      <c r="R25" s="141"/>
      <c r="S25" s="141"/>
      <c r="T25" s="141"/>
      <c r="U25" s="144"/>
      <c r="V25" s="141"/>
      <c r="W25" s="141"/>
      <c r="X25" s="141"/>
      <c r="Y25" s="141"/>
      <c r="Z25" s="141"/>
      <c r="AA25" s="144"/>
      <c r="AB25" s="144"/>
      <c r="AC25" s="141"/>
      <c r="AD25" s="141"/>
      <c r="AE25" s="141"/>
      <c r="AF25" s="141"/>
      <c r="AG25" s="141"/>
      <c r="AH25" s="184"/>
      <c r="AI25" s="231">
        <v>1</v>
      </c>
      <c r="AJ25" s="19" t="s">
        <v>36</v>
      </c>
      <c r="AK25" s="19"/>
      <c r="AL25" s="19" t="s">
        <v>57</v>
      </c>
      <c r="AM25" s="23" t="s">
        <v>37</v>
      </c>
      <c r="AN25" s="16"/>
      <c r="AO25" s="233">
        <v>2</v>
      </c>
      <c r="AP25" s="19" t="s">
        <v>36</v>
      </c>
      <c r="AQ25" s="19"/>
      <c r="AR25" s="19" t="s">
        <v>57</v>
      </c>
      <c r="AS25" s="23" t="s">
        <v>37</v>
      </c>
      <c r="AT25" s="16"/>
      <c r="AU25" s="233">
        <v>3</v>
      </c>
      <c r="AV25" s="19" t="s">
        <v>36</v>
      </c>
      <c r="AW25" s="19"/>
      <c r="AX25" s="19" t="s">
        <v>57</v>
      </c>
      <c r="AY25" s="23" t="s">
        <v>37</v>
      </c>
    </row>
    <row r="26" spans="1:61" ht="25.8" customHeight="1" thickBot="1">
      <c r="A26" s="151"/>
      <c r="B26" s="152"/>
      <c r="C26" s="156"/>
      <c r="D26" s="159"/>
      <c r="E26" s="141"/>
      <c r="F26" s="147"/>
      <c r="G26" s="147"/>
      <c r="H26" s="141"/>
      <c r="I26" s="141"/>
      <c r="J26" s="141"/>
      <c r="K26" s="141"/>
      <c r="L26" s="141"/>
      <c r="M26" s="141"/>
      <c r="N26" s="141"/>
      <c r="O26" s="141"/>
      <c r="P26" s="144"/>
      <c r="Q26" s="141"/>
      <c r="R26" s="141"/>
      <c r="S26" s="141"/>
      <c r="T26" s="141"/>
      <c r="U26" s="144"/>
      <c r="V26" s="141"/>
      <c r="W26" s="141"/>
      <c r="X26" s="141"/>
      <c r="Y26" s="141"/>
      <c r="Z26" s="141"/>
      <c r="AA26" s="144"/>
      <c r="AB26" s="144"/>
      <c r="AC26" s="141"/>
      <c r="AD26" s="141"/>
      <c r="AE26" s="141"/>
      <c r="AF26" s="141"/>
      <c r="AG26" s="141"/>
      <c r="AH26" s="184"/>
      <c r="AI26" s="232"/>
      <c r="AJ26" s="25"/>
      <c r="AK26" s="26" t="s">
        <v>33</v>
      </c>
      <c r="AL26" s="25"/>
      <c r="AM26" s="108" t="str">
        <f>IF(AND(AJ26="",AL26=""),"",IF(AL26-AJ26+1&gt;7,"エラー",AL26-AJ26+1))</f>
        <v/>
      </c>
      <c r="AN26" s="16"/>
      <c r="AO26" s="234"/>
      <c r="AP26" s="25"/>
      <c r="AQ26" s="26" t="s">
        <v>33</v>
      </c>
      <c r="AR26" s="25"/>
      <c r="AS26" s="108" t="str">
        <f>IF(AND(AP26="",AR26=""),"",IF(AR26-AP26+1&gt;7,"エラー",AR26-AP26+1))</f>
        <v/>
      </c>
      <c r="AT26" s="16"/>
      <c r="AU26" s="234"/>
      <c r="AV26" s="25"/>
      <c r="AW26" s="26" t="s">
        <v>33</v>
      </c>
      <c r="AX26" s="25"/>
      <c r="AY26" s="108" t="str">
        <f>IF(AND(AV26="",AX26=""),"",IF(AX26-AV26+1&gt;7,"エラー",AX26-AV26+1))</f>
        <v/>
      </c>
    </row>
    <row r="27" spans="1:61" ht="54" customHeight="1">
      <c r="A27" s="151"/>
      <c r="B27" s="152"/>
      <c r="C27" s="156"/>
      <c r="D27" s="159"/>
      <c r="E27" s="141"/>
      <c r="F27" s="147"/>
      <c r="G27" s="147"/>
      <c r="H27" s="141"/>
      <c r="I27" s="141"/>
      <c r="J27" s="141"/>
      <c r="K27" s="141"/>
      <c r="L27" s="141"/>
      <c r="M27" s="141"/>
      <c r="N27" s="141"/>
      <c r="O27" s="141"/>
      <c r="P27" s="144"/>
      <c r="Q27" s="141"/>
      <c r="R27" s="141"/>
      <c r="S27" s="141"/>
      <c r="T27" s="141"/>
      <c r="U27" s="144"/>
      <c r="V27" s="141"/>
      <c r="W27" s="141"/>
      <c r="X27" s="141"/>
      <c r="Y27" s="141"/>
      <c r="Z27" s="141"/>
      <c r="AA27" s="144"/>
      <c r="AB27" s="144"/>
      <c r="AC27" s="141"/>
      <c r="AD27" s="141"/>
      <c r="AE27" s="141"/>
      <c r="AF27" s="141"/>
      <c r="AG27" s="141"/>
      <c r="AH27" s="184"/>
      <c r="AI27" s="191" t="s">
        <v>32</v>
      </c>
      <c r="AJ27" s="192"/>
      <c r="AK27" s="192"/>
      <c r="AL27" s="192"/>
      <c r="AM27" s="193"/>
      <c r="AN27" s="16"/>
      <c r="AO27" s="235" t="s">
        <v>32</v>
      </c>
      <c r="AP27" s="192"/>
      <c r="AQ27" s="192"/>
      <c r="AR27" s="192"/>
      <c r="AS27" s="193"/>
      <c r="AT27" s="16"/>
      <c r="AU27" s="235" t="s">
        <v>32</v>
      </c>
      <c r="AV27" s="192"/>
      <c r="AW27" s="192"/>
      <c r="AX27" s="192"/>
      <c r="AY27" s="193"/>
    </row>
    <row r="28" spans="1:61" ht="31.8" customHeight="1">
      <c r="A28" s="151"/>
      <c r="B28" s="152"/>
      <c r="C28" s="156"/>
      <c r="D28" s="159"/>
      <c r="E28" s="141"/>
      <c r="F28" s="147"/>
      <c r="G28" s="147"/>
      <c r="H28" s="141"/>
      <c r="I28" s="141"/>
      <c r="J28" s="141"/>
      <c r="K28" s="141"/>
      <c r="L28" s="141"/>
      <c r="M28" s="141"/>
      <c r="N28" s="141"/>
      <c r="O28" s="141"/>
      <c r="P28" s="144"/>
      <c r="Q28" s="141"/>
      <c r="R28" s="141"/>
      <c r="S28" s="141"/>
      <c r="T28" s="141"/>
      <c r="U28" s="144"/>
      <c r="V28" s="141"/>
      <c r="W28" s="141"/>
      <c r="X28" s="141"/>
      <c r="Y28" s="141"/>
      <c r="Z28" s="141"/>
      <c r="AA28" s="144"/>
      <c r="AB28" s="144"/>
      <c r="AC28" s="141"/>
      <c r="AD28" s="141"/>
      <c r="AE28" s="141"/>
      <c r="AF28" s="141"/>
      <c r="AG28" s="141"/>
      <c r="AH28" s="184"/>
      <c r="AI28" s="35" t="s">
        <v>39</v>
      </c>
      <c r="AJ28" s="20"/>
      <c r="AK28" s="223"/>
      <c r="AL28" s="224"/>
      <c r="AM28" s="225"/>
      <c r="AN28" s="16"/>
      <c r="AO28" s="24" t="s">
        <v>39</v>
      </c>
      <c r="AP28" s="20"/>
      <c r="AQ28" s="223"/>
      <c r="AR28" s="224"/>
      <c r="AS28" s="225"/>
      <c r="AT28" s="16"/>
      <c r="AU28" s="24" t="s">
        <v>39</v>
      </c>
      <c r="AV28" s="20"/>
      <c r="AW28" s="223"/>
      <c r="AX28" s="224"/>
      <c r="AY28" s="225"/>
    </row>
    <row r="29" spans="1:61" ht="24.6" customHeight="1" thickBot="1">
      <c r="A29" s="151"/>
      <c r="B29" s="152"/>
      <c r="C29" s="156"/>
      <c r="D29" s="159"/>
      <c r="E29" s="141"/>
      <c r="F29" s="147"/>
      <c r="G29" s="147"/>
      <c r="H29" s="141"/>
      <c r="I29" s="141"/>
      <c r="J29" s="141"/>
      <c r="K29" s="141"/>
      <c r="L29" s="141"/>
      <c r="M29" s="141"/>
      <c r="N29" s="141"/>
      <c r="O29" s="141"/>
      <c r="P29" s="144"/>
      <c r="Q29" s="141"/>
      <c r="R29" s="141"/>
      <c r="S29" s="141"/>
      <c r="T29" s="141"/>
      <c r="U29" s="144"/>
      <c r="V29" s="141"/>
      <c r="W29" s="141"/>
      <c r="X29" s="141"/>
      <c r="Y29" s="141"/>
      <c r="Z29" s="141"/>
      <c r="AA29" s="144"/>
      <c r="AB29" s="144"/>
      <c r="AC29" s="141"/>
      <c r="AD29" s="141"/>
      <c r="AE29" s="141"/>
      <c r="AF29" s="141"/>
      <c r="AG29" s="141"/>
      <c r="AH29" s="184"/>
      <c r="AI29" s="36" t="s">
        <v>12</v>
      </c>
      <c r="AJ29" s="31" t="s">
        <v>35</v>
      </c>
      <c r="AK29" s="226"/>
      <c r="AL29" s="227"/>
      <c r="AM29" s="228"/>
      <c r="AN29" s="16"/>
      <c r="AO29" s="97" t="s">
        <v>12</v>
      </c>
      <c r="AP29" s="31" t="s">
        <v>35</v>
      </c>
      <c r="AQ29" s="226"/>
      <c r="AR29" s="227"/>
      <c r="AS29" s="228"/>
      <c r="AT29" s="16"/>
      <c r="AU29" s="97" t="s">
        <v>12</v>
      </c>
      <c r="AV29" s="31" t="s">
        <v>35</v>
      </c>
      <c r="AW29" s="226"/>
      <c r="AX29" s="227"/>
      <c r="AY29" s="228"/>
    </row>
    <row r="30" spans="1:61" ht="24.6" customHeight="1" thickBot="1">
      <c r="A30" s="151"/>
      <c r="B30" s="152"/>
      <c r="C30" s="156"/>
      <c r="D30" s="159"/>
      <c r="E30" s="141"/>
      <c r="F30" s="147"/>
      <c r="G30" s="147"/>
      <c r="H30" s="141"/>
      <c r="I30" s="141"/>
      <c r="J30" s="141"/>
      <c r="K30" s="141"/>
      <c r="L30" s="141"/>
      <c r="M30" s="141"/>
      <c r="N30" s="141"/>
      <c r="O30" s="141"/>
      <c r="P30" s="144"/>
      <c r="Q30" s="141"/>
      <c r="R30" s="141"/>
      <c r="S30" s="141"/>
      <c r="T30" s="141"/>
      <c r="U30" s="144"/>
      <c r="V30" s="141"/>
      <c r="W30" s="141"/>
      <c r="X30" s="141"/>
      <c r="Y30" s="141"/>
      <c r="Z30" s="141"/>
      <c r="AA30" s="144"/>
      <c r="AB30" s="144"/>
      <c r="AC30" s="141"/>
      <c r="AD30" s="141"/>
      <c r="AE30" s="141"/>
      <c r="AF30" s="141"/>
      <c r="AG30" s="141"/>
      <c r="AH30" s="184"/>
      <c r="AI30" s="37" t="s">
        <v>26</v>
      </c>
      <c r="AJ30" s="63" t="str">
        <f>IF(AJ28="","",IF(AJ28&gt;=2,"達成","未達成"))</f>
        <v/>
      </c>
      <c r="AK30" s="229"/>
      <c r="AL30" s="229"/>
      <c r="AM30" s="230"/>
      <c r="AN30" s="16"/>
      <c r="AO30" s="17" t="s">
        <v>26</v>
      </c>
      <c r="AP30" s="63" t="str">
        <f>IF(AP28="","",IF(AP28&gt;=2,"達成","未達成"))</f>
        <v/>
      </c>
      <c r="AQ30" s="229"/>
      <c r="AR30" s="229"/>
      <c r="AS30" s="230"/>
      <c r="AT30" s="16"/>
      <c r="AU30" s="17" t="s">
        <v>26</v>
      </c>
      <c r="AV30" s="63" t="str">
        <f>IF(AV28="","",IF(AV28&gt;=2,"達成","未達成"))</f>
        <v/>
      </c>
      <c r="AW30" s="229"/>
      <c r="AX30" s="229"/>
      <c r="AY30" s="230"/>
    </row>
    <row r="31" spans="1:61" ht="35.4" customHeight="1">
      <c r="A31" s="151"/>
      <c r="B31" s="152"/>
      <c r="C31" s="156"/>
      <c r="D31" s="159"/>
      <c r="E31" s="141"/>
      <c r="F31" s="147"/>
      <c r="G31" s="147"/>
      <c r="H31" s="141"/>
      <c r="I31" s="141"/>
      <c r="J31" s="141"/>
      <c r="K31" s="141"/>
      <c r="L31" s="141"/>
      <c r="M31" s="141"/>
      <c r="N31" s="141"/>
      <c r="O31" s="141"/>
      <c r="P31" s="144"/>
      <c r="Q31" s="141"/>
      <c r="R31" s="141"/>
      <c r="S31" s="141"/>
      <c r="T31" s="141"/>
      <c r="U31" s="144"/>
      <c r="V31" s="141"/>
      <c r="W31" s="141"/>
      <c r="X31" s="141"/>
      <c r="Y31" s="141"/>
      <c r="Z31" s="141"/>
      <c r="AA31" s="144"/>
      <c r="AB31" s="144"/>
      <c r="AC31" s="141"/>
      <c r="AD31" s="141"/>
      <c r="AE31" s="141"/>
      <c r="AF31" s="141"/>
      <c r="AG31" s="141"/>
      <c r="AH31" s="184"/>
      <c r="AI31" s="236" t="s">
        <v>34</v>
      </c>
      <c r="AJ31" s="237"/>
      <c r="AK31" s="237"/>
      <c r="AL31" s="237"/>
      <c r="AM31" s="238"/>
      <c r="AN31" s="16"/>
      <c r="AO31" s="239" t="s">
        <v>34</v>
      </c>
      <c r="AP31" s="237"/>
      <c r="AQ31" s="237"/>
      <c r="AR31" s="237"/>
      <c r="AS31" s="238"/>
      <c r="AT31" s="16"/>
      <c r="AU31" s="239" t="s">
        <v>34</v>
      </c>
      <c r="AV31" s="237"/>
      <c r="AW31" s="237"/>
      <c r="AX31" s="237"/>
      <c r="AY31" s="238"/>
    </row>
    <row r="32" spans="1:61" ht="24.6" customHeight="1">
      <c r="A32" s="151"/>
      <c r="B32" s="152"/>
      <c r="C32" s="156"/>
      <c r="D32" s="159"/>
      <c r="E32" s="141"/>
      <c r="F32" s="147"/>
      <c r="G32" s="147"/>
      <c r="H32" s="141"/>
      <c r="I32" s="141"/>
      <c r="J32" s="141"/>
      <c r="K32" s="141"/>
      <c r="L32" s="141"/>
      <c r="M32" s="141"/>
      <c r="N32" s="141"/>
      <c r="O32" s="141"/>
      <c r="P32" s="144"/>
      <c r="Q32" s="141"/>
      <c r="R32" s="141"/>
      <c r="S32" s="141"/>
      <c r="T32" s="141"/>
      <c r="U32" s="144"/>
      <c r="V32" s="141"/>
      <c r="W32" s="141"/>
      <c r="X32" s="141"/>
      <c r="Y32" s="141"/>
      <c r="Z32" s="141"/>
      <c r="AA32" s="144"/>
      <c r="AB32" s="144"/>
      <c r="AC32" s="141"/>
      <c r="AD32" s="141"/>
      <c r="AE32" s="141"/>
      <c r="AF32" s="141"/>
      <c r="AG32" s="141"/>
      <c r="AH32" s="184"/>
      <c r="AI32" s="21" t="s">
        <v>40</v>
      </c>
      <c r="AJ32" s="11" t="str">
        <f>AM26</f>
        <v/>
      </c>
      <c r="AK32" s="194"/>
      <c r="AL32" s="195"/>
      <c r="AM32" s="196"/>
      <c r="AN32" s="16"/>
      <c r="AO32" s="18" t="s">
        <v>40</v>
      </c>
      <c r="AP32" s="11" t="str">
        <f>AS26</f>
        <v/>
      </c>
      <c r="AQ32" s="194"/>
      <c r="AR32" s="195"/>
      <c r="AS32" s="196"/>
      <c r="AT32" s="16"/>
      <c r="AU32" s="18" t="s">
        <v>40</v>
      </c>
      <c r="AV32" s="11" t="str">
        <f>AY26</f>
        <v/>
      </c>
      <c r="AW32" s="194"/>
      <c r="AX32" s="195"/>
      <c r="AY32" s="196"/>
    </row>
    <row r="33" spans="1:51" ht="24.6" customHeight="1">
      <c r="A33" s="151"/>
      <c r="B33" s="152"/>
      <c r="C33" s="156"/>
      <c r="D33" s="159"/>
      <c r="E33" s="141"/>
      <c r="F33" s="147"/>
      <c r="G33" s="147"/>
      <c r="H33" s="141"/>
      <c r="I33" s="141"/>
      <c r="J33" s="141"/>
      <c r="K33" s="141"/>
      <c r="L33" s="141"/>
      <c r="M33" s="141"/>
      <c r="N33" s="141"/>
      <c r="O33" s="141"/>
      <c r="P33" s="144"/>
      <c r="Q33" s="141"/>
      <c r="R33" s="141"/>
      <c r="S33" s="141"/>
      <c r="T33" s="141"/>
      <c r="U33" s="144"/>
      <c r="V33" s="141"/>
      <c r="W33" s="141"/>
      <c r="X33" s="141"/>
      <c r="Y33" s="141"/>
      <c r="Z33" s="141"/>
      <c r="AA33" s="144"/>
      <c r="AB33" s="144"/>
      <c r="AC33" s="141"/>
      <c r="AD33" s="141"/>
      <c r="AE33" s="141"/>
      <c r="AF33" s="141"/>
      <c r="AG33" s="141"/>
      <c r="AH33" s="184"/>
      <c r="AI33" s="21" t="s">
        <v>41</v>
      </c>
      <c r="AJ33" s="20"/>
      <c r="AK33" s="197"/>
      <c r="AL33" s="198"/>
      <c r="AM33" s="199"/>
      <c r="AN33" s="16"/>
      <c r="AO33" s="18" t="s">
        <v>41</v>
      </c>
      <c r="AP33" s="20"/>
      <c r="AQ33" s="197"/>
      <c r="AR33" s="198"/>
      <c r="AS33" s="199"/>
      <c r="AT33" s="16"/>
      <c r="AU33" s="18" t="s">
        <v>41</v>
      </c>
      <c r="AV33" s="20"/>
      <c r="AW33" s="197"/>
      <c r="AX33" s="198"/>
      <c r="AY33" s="199"/>
    </row>
    <row r="34" spans="1:51" ht="31.8" customHeight="1">
      <c r="A34" s="151"/>
      <c r="B34" s="152"/>
      <c r="C34" s="156"/>
      <c r="D34" s="159"/>
      <c r="E34" s="141"/>
      <c r="F34" s="147"/>
      <c r="G34" s="147"/>
      <c r="H34" s="141"/>
      <c r="I34" s="141"/>
      <c r="J34" s="141"/>
      <c r="K34" s="141"/>
      <c r="L34" s="141"/>
      <c r="M34" s="141"/>
      <c r="N34" s="141"/>
      <c r="O34" s="141"/>
      <c r="P34" s="144"/>
      <c r="Q34" s="141"/>
      <c r="R34" s="141"/>
      <c r="S34" s="141"/>
      <c r="T34" s="141"/>
      <c r="U34" s="144"/>
      <c r="V34" s="141"/>
      <c r="W34" s="141"/>
      <c r="X34" s="141"/>
      <c r="Y34" s="141"/>
      <c r="Z34" s="141"/>
      <c r="AA34" s="144"/>
      <c r="AB34" s="144"/>
      <c r="AC34" s="141"/>
      <c r="AD34" s="141"/>
      <c r="AE34" s="141"/>
      <c r="AF34" s="141"/>
      <c r="AG34" s="141"/>
      <c r="AH34" s="184"/>
      <c r="AI34" s="35" t="s">
        <v>42</v>
      </c>
      <c r="AJ34" s="20"/>
      <c r="AK34" s="197"/>
      <c r="AL34" s="198"/>
      <c r="AM34" s="199"/>
      <c r="AN34" s="16"/>
      <c r="AO34" s="24" t="s">
        <v>42</v>
      </c>
      <c r="AP34" s="20"/>
      <c r="AQ34" s="197"/>
      <c r="AR34" s="198"/>
      <c r="AS34" s="199"/>
      <c r="AT34" s="16"/>
      <c r="AU34" s="24" t="s">
        <v>42</v>
      </c>
      <c r="AV34" s="20"/>
      <c r="AW34" s="197"/>
      <c r="AX34" s="198"/>
      <c r="AY34" s="199"/>
    </row>
    <row r="35" spans="1:51" ht="24.6" customHeight="1" thickBot="1">
      <c r="A35" s="151"/>
      <c r="B35" s="152"/>
      <c r="C35" s="156"/>
      <c r="D35" s="159"/>
      <c r="E35" s="141"/>
      <c r="F35" s="147"/>
      <c r="G35" s="147"/>
      <c r="H35" s="141"/>
      <c r="I35" s="141"/>
      <c r="J35" s="141"/>
      <c r="K35" s="141"/>
      <c r="L35" s="141"/>
      <c r="M35" s="141"/>
      <c r="N35" s="141"/>
      <c r="O35" s="141"/>
      <c r="P35" s="144"/>
      <c r="Q35" s="141"/>
      <c r="R35" s="141"/>
      <c r="S35" s="141"/>
      <c r="T35" s="141"/>
      <c r="U35" s="144"/>
      <c r="V35" s="141"/>
      <c r="W35" s="141"/>
      <c r="X35" s="141"/>
      <c r="Y35" s="141"/>
      <c r="Z35" s="141"/>
      <c r="AA35" s="144"/>
      <c r="AB35" s="144"/>
      <c r="AC35" s="141"/>
      <c r="AD35" s="141"/>
      <c r="AE35" s="141"/>
      <c r="AF35" s="141"/>
      <c r="AG35" s="141"/>
      <c r="AH35" s="184"/>
      <c r="AI35" s="36" t="s">
        <v>12</v>
      </c>
      <c r="AJ35" s="31" t="s">
        <v>38</v>
      </c>
      <c r="AK35" s="197"/>
      <c r="AL35" s="198"/>
      <c r="AM35" s="199"/>
      <c r="AN35" s="16"/>
      <c r="AO35" s="97" t="s">
        <v>12</v>
      </c>
      <c r="AP35" s="31" t="s">
        <v>38</v>
      </c>
      <c r="AQ35" s="197"/>
      <c r="AR35" s="198"/>
      <c r="AS35" s="199"/>
      <c r="AT35" s="16"/>
      <c r="AU35" s="97" t="s">
        <v>12</v>
      </c>
      <c r="AV35" s="31" t="s">
        <v>38</v>
      </c>
      <c r="AW35" s="197"/>
      <c r="AX35" s="198"/>
      <c r="AY35" s="199"/>
    </row>
    <row r="36" spans="1:51" ht="24.6" customHeight="1" thickBot="1">
      <c r="A36" s="151"/>
      <c r="B36" s="152"/>
      <c r="C36" s="156"/>
      <c r="D36" s="159"/>
      <c r="E36" s="141"/>
      <c r="F36" s="147"/>
      <c r="G36" s="147"/>
      <c r="H36" s="141"/>
      <c r="I36" s="141"/>
      <c r="J36" s="141"/>
      <c r="K36" s="141"/>
      <c r="L36" s="141"/>
      <c r="M36" s="141"/>
      <c r="N36" s="141"/>
      <c r="O36" s="141"/>
      <c r="P36" s="144"/>
      <c r="Q36" s="141"/>
      <c r="R36" s="141"/>
      <c r="S36" s="141"/>
      <c r="T36" s="141"/>
      <c r="U36" s="144"/>
      <c r="V36" s="141"/>
      <c r="W36" s="141"/>
      <c r="X36" s="141"/>
      <c r="Y36" s="141"/>
      <c r="Z36" s="141"/>
      <c r="AA36" s="144"/>
      <c r="AB36" s="144"/>
      <c r="AC36" s="141"/>
      <c r="AD36" s="141"/>
      <c r="AE36" s="141"/>
      <c r="AF36" s="141"/>
      <c r="AG36" s="141"/>
      <c r="AH36" s="184"/>
      <c r="AI36" s="37" t="s">
        <v>26</v>
      </c>
      <c r="AJ36" s="63" t="str">
        <f>IF(AJ34="","",IF(AJ34&gt;=AJ33,"達成","未達成"))</f>
        <v/>
      </c>
      <c r="AK36" s="200"/>
      <c r="AL36" s="200"/>
      <c r="AM36" s="201"/>
      <c r="AN36" s="16"/>
      <c r="AO36" s="17" t="s">
        <v>26</v>
      </c>
      <c r="AP36" s="63" t="str">
        <f>IF(AP34="","",IF(AP34&gt;=AP33,"達成","未達成"))</f>
        <v/>
      </c>
      <c r="AQ36" s="200"/>
      <c r="AR36" s="200"/>
      <c r="AS36" s="201"/>
      <c r="AT36" s="16"/>
      <c r="AU36" s="17" t="s">
        <v>26</v>
      </c>
      <c r="AV36" s="63" t="str">
        <f>IF(AV34="","",IF(AV34&gt;=AV33,"達成","未達成"))</f>
        <v/>
      </c>
      <c r="AW36" s="200"/>
      <c r="AX36" s="200"/>
      <c r="AY36" s="201"/>
    </row>
    <row r="37" spans="1:51" ht="12" customHeight="1" thickBot="1">
      <c r="A37" s="151"/>
      <c r="B37" s="152"/>
      <c r="C37" s="156"/>
      <c r="D37" s="159"/>
      <c r="E37" s="141"/>
      <c r="F37" s="147"/>
      <c r="G37" s="147"/>
      <c r="H37" s="141"/>
      <c r="I37" s="141"/>
      <c r="J37" s="141"/>
      <c r="K37" s="141"/>
      <c r="L37" s="141"/>
      <c r="M37" s="141"/>
      <c r="N37" s="141"/>
      <c r="O37" s="141"/>
      <c r="P37" s="144"/>
      <c r="Q37" s="141"/>
      <c r="R37" s="141"/>
      <c r="S37" s="141"/>
      <c r="T37" s="141"/>
      <c r="U37" s="144"/>
      <c r="V37" s="141"/>
      <c r="W37" s="141"/>
      <c r="X37" s="141"/>
      <c r="Y37" s="141"/>
      <c r="Z37" s="141"/>
      <c r="AA37" s="144"/>
      <c r="AB37" s="144"/>
      <c r="AC37" s="141"/>
      <c r="AD37" s="141"/>
      <c r="AE37" s="141"/>
      <c r="AF37" s="141"/>
      <c r="AG37" s="141"/>
      <c r="AH37" s="184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</row>
    <row r="38" spans="1:51" ht="29.4" customHeight="1">
      <c r="A38" s="151"/>
      <c r="B38" s="152"/>
      <c r="C38" s="156"/>
      <c r="D38" s="159"/>
      <c r="E38" s="141"/>
      <c r="F38" s="147"/>
      <c r="G38" s="147"/>
      <c r="H38" s="141"/>
      <c r="I38" s="141"/>
      <c r="J38" s="141"/>
      <c r="K38" s="141"/>
      <c r="L38" s="141"/>
      <c r="M38" s="141"/>
      <c r="N38" s="141"/>
      <c r="O38" s="141"/>
      <c r="P38" s="144"/>
      <c r="Q38" s="141"/>
      <c r="R38" s="141"/>
      <c r="S38" s="141"/>
      <c r="T38" s="141"/>
      <c r="U38" s="144"/>
      <c r="V38" s="141"/>
      <c r="W38" s="141"/>
      <c r="X38" s="141"/>
      <c r="Y38" s="141"/>
      <c r="Z38" s="141"/>
      <c r="AA38" s="144"/>
      <c r="AB38" s="144"/>
      <c r="AC38" s="141"/>
      <c r="AD38" s="141"/>
      <c r="AE38" s="141"/>
      <c r="AF38" s="141"/>
      <c r="AG38" s="141"/>
      <c r="AH38" s="184"/>
      <c r="AI38" s="188" t="s">
        <v>88</v>
      </c>
      <c r="AJ38" s="189"/>
      <c r="AK38" s="189"/>
      <c r="AL38" s="189"/>
      <c r="AM38" s="190"/>
      <c r="AN38" s="16"/>
      <c r="AO38" s="188" t="s">
        <v>88</v>
      </c>
      <c r="AP38" s="189"/>
      <c r="AQ38" s="189"/>
      <c r="AR38" s="189"/>
      <c r="AS38" s="190"/>
      <c r="AT38" s="16"/>
      <c r="AU38" s="16"/>
      <c r="AV38" s="16"/>
      <c r="AW38" s="16"/>
      <c r="AX38" s="16"/>
      <c r="AY38" s="16"/>
    </row>
    <row r="39" spans="1:51" ht="28.8" customHeight="1">
      <c r="A39" s="151"/>
      <c r="B39" s="152"/>
      <c r="C39" s="156"/>
      <c r="D39" s="159"/>
      <c r="E39" s="141"/>
      <c r="F39" s="147"/>
      <c r="G39" s="147"/>
      <c r="H39" s="141"/>
      <c r="I39" s="141"/>
      <c r="J39" s="141"/>
      <c r="K39" s="141"/>
      <c r="L39" s="141"/>
      <c r="M39" s="141"/>
      <c r="N39" s="141"/>
      <c r="O39" s="141"/>
      <c r="P39" s="144"/>
      <c r="Q39" s="141"/>
      <c r="R39" s="141"/>
      <c r="S39" s="141"/>
      <c r="T39" s="141"/>
      <c r="U39" s="144"/>
      <c r="V39" s="141"/>
      <c r="W39" s="141"/>
      <c r="X39" s="141"/>
      <c r="Y39" s="141"/>
      <c r="Z39" s="141"/>
      <c r="AA39" s="144"/>
      <c r="AB39" s="144"/>
      <c r="AC39" s="141"/>
      <c r="AD39" s="141"/>
      <c r="AE39" s="141"/>
      <c r="AF39" s="141"/>
      <c r="AG39" s="141"/>
      <c r="AH39" s="184"/>
      <c r="AI39" s="231">
        <v>4</v>
      </c>
      <c r="AJ39" s="19" t="s">
        <v>36</v>
      </c>
      <c r="AK39" s="19"/>
      <c r="AL39" s="19" t="s">
        <v>57</v>
      </c>
      <c r="AM39" s="23" t="s">
        <v>37</v>
      </c>
      <c r="AN39" s="16"/>
      <c r="AO39" s="233">
        <v>5</v>
      </c>
      <c r="AP39" s="19" t="s">
        <v>36</v>
      </c>
      <c r="AQ39" s="19"/>
      <c r="AR39" s="19" t="s">
        <v>57</v>
      </c>
      <c r="AS39" s="23" t="s">
        <v>37</v>
      </c>
      <c r="AT39" s="16"/>
      <c r="AU39" s="16"/>
      <c r="AV39" s="16"/>
      <c r="AW39" s="16"/>
      <c r="AX39" s="16"/>
      <c r="AY39" s="16"/>
    </row>
    <row r="40" spans="1:51" ht="25.8" customHeight="1" thickBot="1">
      <c r="A40" s="151"/>
      <c r="B40" s="152"/>
      <c r="C40" s="156"/>
      <c r="D40" s="159"/>
      <c r="E40" s="141"/>
      <c r="F40" s="147"/>
      <c r="G40" s="147"/>
      <c r="H40" s="141"/>
      <c r="I40" s="141"/>
      <c r="J40" s="141"/>
      <c r="K40" s="141"/>
      <c r="L40" s="141"/>
      <c r="M40" s="141"/>
      <c r="N40" s="141"/>
      <c r="O40" s="141"/>
      <c r="P40" s="144"/>
      <c r="Q40" s="141"/>
      <c r="R40" s="141"/>
      <c r="S40" s="141"/>
      <c r="T40" s="141"/>
      <c r="U40" s="144"/>
      <c r="V40" s="141"/>
      <c r="W40" s="141"/>
      <c r="X40" s="141"/>
      <c r="Y40" s="141"/>
      <c r="Z40" s="141"/>
      <c r="AA40" s="144"/>
      <c r="AB40" s="144"/>
      <c r="AC40" s="141"/>
      <c r="AD40" s="141"/>
      <c r="AE40" s="141"/>
      <c r="AF40" s="141"/>
      <c r="AG40" s="141"/>
      <c r="AH40" s="184"/>
      <c r="AI40" s="232"/>
      <c r="AJ40" s="25"/>
      <c r="AK40" s="26" t="s">
        <v>33</v>
      </c>
      <c r="AL40" s="25"/>
      <c r="AM40" s="108" t="str">
        <f>IF(AND(AJ40="",AL40=""),"",IF(AL40-AJ40+1&gt;7,"エラー",AL40-AJ40+1))</f>
        <v/>
      </c>
      <c r="AN40" s="16"/>
      <c r="AO40" s="234"/>
      <c r="AP40" s="25"/>
      <c r="AQ40" s="26" t="s">
        <v>33</v>
      </c>
      <c r="AR40" s="25"/>
      <c r="AS40" s="108" t="str">
        <f>IF(AND(AP40="",AR40=""),"",IF(AR40-AP40+1&gt;7,"エラー",AR40-AP40+1))</f>
        <v/>
      </c>
      <c r="AT40" s="16"/>
      <c r="AU40" s="16"/>
      <c r="AV40" s="16"/>
      <c r="AW40" s="16"/>
      <c r="AX40" s="16"/>
      <c r="AY40" s="16"/>
    </row>
    <row r="41" spans="1:51" ht="54" customHeight="1">
      <c r="A41" s="151"/>
      <c r="B41" s="152"/>
      <c r="C41" s="156"/>
      <c r="D41" s="159"/>
      <c r="E41" s="141"/>
      <c r="F41" s="147"/>
      <c r="G41" s="147"/>
      <c r="H41" s="141"/>
      <c r="I41" s="141"/>
      <c r="J41" s="141"/>
      <c r="K41" s="141"/>
      <c r="L41" s="141"/>
      <c r="M41" s="141"/>
      <c r="N41" s="141"/>
      <c r="O41" s="141"/>
      <c r="P41" s="144"/>
      <c r="Q41" s="141"/>
      <c r="R41" s="141"/>
      <c r="S41" s="141"/>
      <c r="T41" s="141"/>
      <c r="U41" s="144"/>
      <c r="V41" s="141"/>
      <c r="W41" s="141"/>
      <c r="X41" s="141"/>
      <c r="Y41" s="141"/>
      <c r="Z41" s="141"/>
      <c r="AA41" s="144"/>
      <c r="AB41" s="144"/>
      <c r="AC41" s="141"/>
      <c r="AD41" s="141"/>
      <c r="AE41" s="141"/>
      <c r="AF41" s="141"/>
      <c r="AG41" s="141"/>
      <c r="AH41" s="184"/>
      <c r="AI41" s="191" t="s">
        <v>32</v>
      </c>
      <c r="AJ41" s="192"/>
      <c r="AK41" s="192"/>
      <c r="AL41" s="192"/>
      <c r="AM41" s="193"/>
      <c r="AN41" s="16"/>
      <c r="AO41" s="235" t="s">
        <v>32</v>
      </c>
      <c r="AP41" s="192"/>
      <c r="AQ41" s="192"/>
      <c r="AR41" s="192"/>
      <c r="AS41" s="193"/>
      <c r="AT41" s="16"/>
      <c r="AU41" s="16"/>
      <c r="AV41" s="16"/>
      <c r="AW41" s="16"/>
      <c r="AX41" s="16"/>
      <c r="AY41" s="16"/>
    </row>
    <row r="42" spans="1:51" ht="31.8" customHeight="1">
      <c r="A42" s="151"/>
      <c r="B42" s="152"/>
      <c r="C42" s="156"/>
      <c r="D42" s="159"/>
      <c r="E42" s="141"/>
      <c r="F42" s="147"/>
      <c r="G42" s="147"/>
      <c r="H42" s="141"/>
      <c r="I42" s="141"/>
      <c r="J42" s="141"/>
      <c r="K42" s="141"/>
      <c r="L42" s="141"/>
      <c r="M42" s="141"/>
      <c r="N42" s="141"/>
      <c r="O42" s="141"/>
      <c r="P42" s="144"/>
      <c r="Q42" s="141"/>
      <c r="R42" s="141"/>
      <c r="S42" s="141"/>
      <c r="T42" s="141"/>
      <c r="U42" s="144"/>
      <c r="V42" s="141"/>
      <c r="W42" s="141"/>
      <c r="X42" s="141"/>
      <c r="Y42" s="141"/>
      <c r="Z42" s="141"/>
      <c r="AA42" s="144"/>
      <c r="AB42" s="144"/>
      <c r="AC42" s="141"/>
      <c r="AD42" s="141"/>
      <c r="AE42" s="141"/>
      <c r="AF42" s="141"/>
      <c r="AG42" s="141"/>
      <c r="AH42" s="184"/>
      <c r="AI42" s="35" t="s">
        <v>39</v>
      </c>
      <c r="AJ42" s="20"/>
      <c r="AK42" s="223"/>
      <c r="AL42" s="224"/>
      <c r="AM42" s="225"/>
      <c r="AN42" s="16"/>
      <c r="AO42" s="24" t="s">
        <v>39</v>
      </c>
      <c r="AP42" s="20"/>
      <c r="AQ42" s="223"/>
      <c r="AR42" s="224"/>
      <c r="AS42" s="225"/>
      <c r="AT42" s="16"/>
      <c r="AU42" s="16"/>
      <c r="AV42" s="16"/>
      <c r="AW42" s="16"/>
      <c r="AX42" s="16"/>
      <c r="AY42" s="16"/>
    </row>
    <row r="43" spans="1:51" ht="24.6" customHeight="1" thickBot="1">
      <c r="A43" s="151"/>
      <c r="B43" s="152"/>
      <c r="C43" s="156"/>
      <c r="D43" s="159"/>
      <c r="E43" s="141"/>
      <c r="F43" s="147"/>
      <c r="G43" s="147"/>
      <c r="H43" s="141"/>
      <c r="I43" s="141"/>
      <c r="J43" s="141"/>
      <c r="K43" s="141"/>
      <c r="L43" s="141"/>
      <c r="M43" s="141"/>
      <c r="N43" s="141"/>
      <c r="O43" s="141"/>
      <c r="P43" s="144"/>
      <c r="Q43" s="141"/>
      <c r="R43" s="141"/>
      <c r="S43" s="141"/>
      <c r="T43" s="141"/>
      <c r="U43" s="144"/>
      <c r="V43" s="141"/>
      <c r="W43" s="141"/>
      <c r="X43" s="141"/>
      <c r="Y43" s="141"/>
      <c r="Z43" s="141"/>
      <c r="AA43" s="144"/>
      <c r="AB43" s="144"/>
      <c r="AC43" s="141"/>
      <c r="AD43" s="141"/>
      <c r="AE43" s="141"/>
      <c r="AF43" s="141"/>
      <c r="AG43" s="141"/>
      <c r="AH43" s="184"/>
      <c r="AI43" s="36" t="s">
        <v>12</v>
      </c>
      <c r="AJ43" s="31" t="s">
        <v>35</v>
      </c>
      <c r="AK43" s="226"/>
      <c r="AL43" s="227"/>
      <c r="AM43" s="228"/>
      <c r="AN43" s="16"/>
      <c r="AO43" s="97" t="s">
        <v>12</v>
      </c>
      <c r="AP43" s="31" t="s">
        <v>35</v>
      </c>
      <c r="AQ43" s="226"/>
      <c r="AR43" s="227"/>
      <c r="AS43" s="228"/>
      <c r="AT43" s="16"/>
      <c r="AU43" s="16"/>
      <c r="AV43" s="16"/>
      <c r="AW43" s="16"/>
      <c r="AX43" s="16"/>
      <c r="AY43" s="16"/>
    </row>
    <row r="44" spans="1:51" ht="24.6" customHeight="1" thickBot="1">
      <c r="A44" s="151"/>
      <c r="B44" s="152"/>
      <c r="C44" s="156"/>
      <c r="D44" s="159"/>
      <c r="E44" s="141"/>
      <c r="F44" s="147"/>
      <c r="G44" s="147"/>
      <c r="H44" s="141"/>
      <c r="I44" s="141"/>
      <c r="J44" s="141"/>
      <c r="K44" s="141"/>
      <c r="L44" s="141"/>
      <c r="M44" s="141"/>
      <c r="N44" s="141"/>
      <c r="O44" s="141"/>
      <c r="P44" s="144"/>
      <c r="Q44" s="141"/>
      <c r="R44" s="141"/>
      <c r="S44" s="141"/>
      <c r="T44" s="141"/>
      <c r="U44" s="144"/>
      <c r="V44" s="141"/>
      <c r="W44" s="141"/>
      <c r="X44" s="141"/>
      <c r="Y44" s="141"/>
      <c r="Z44" s="141"/>
      <c r="AA44" s="144"/>
      <c r="AB44" s="144"/>
      <c r="AC44" s="141"/>
      <c r="AD44" s="141"/>
      <c r="AE44" s="141"/>
      <c r="AF44" s="141"/>
      <c r="AG44" s="141"/>
      <c r="AH44" s="184"/>
      <c r="AI44" s="41" t="s">
        <v>26</v>
      </c>
      <c r="AJ44" s="63" t="str">
        <f>IF(AJ42="","",IF(AJ42&gt;=2,"達成","未達成"))</f>
        <v/>
      </c>
      <c r="AK44" s="229"/>
      <c r="AL44" s="229"/>
      <c r="AM44" s="230"/>
      <c r="AN44" s="16"/>
      <c r="AO44" s="42" t="s">
        <v>26</v>
      </c>
      <c r="AP44" s="63" t="str">
        <f>IF(AP42="","",IF(AP42&gt;=2,"達成","未達成"))</f>
        <v/>
      </c>
      <c r="AQ44" s="229"/>
      <c r="AR44" s="229"/>
      <c r="AS44" s="230"/>
      <c r="AT44" s="16"/>
      <c r="AU44" s="16"/>
      <c r="AV44" s="16"/>
      <c r="AW44" s="16"/>
      <c r="AX44" s="16"/>
      <c r="AY44" s="16"/>
    </row>
    <row r="45" spans="1:51" ht="35.4" customHeight="1">
      <c r="A45" s="151"/>
      <c r="B45" s="152"/>
      <c r="C45" s="156"/>
      <c r="D45" s="159"/>
      <c r="E45" s="141"/>
      <c r="F45" s="147"/>
      <c r="G45" s="147"/>
      <c r="H45" s="141"/>
      <c r="I45" s="141"/>
      <c r="J45" s="141"/>
      <c r="K45" s="141"/>
      <c r="L45" s="141"/>
      <c r="M45" s="141"/>
      <c r="N45" s="141"/>
      <c r="O45" s="141"/>
      <c r="P45" s="144"/>
      <c r="Q45" s="141"/>
      <c r="R45" s="141"/>
      <c r="S45" s="141"/>
      <c r="T45" s="141"/>
      <c r="U45" s="144"/>
      <c r="V45" s="141"/>
      <c r="W45" s="141"/>
      <c r="X45" s="141"/>
      <c r="Y45" s="141"/>
      <c r="Z45" s="141"/>
      <c r="AA45" s="144"/>
      <c r="AB45" s="144"/>
      <c r="AC45" s="141"/>
      <c r="AD45" s="141"/>
      <c r="AE45" s="141"/>
      <c r="AF45" s="141"/>
      <c r="AG45" s="141"/>
      <c r="AH45" s="184"/>
      <c r="AI45" s="191" t="s">
        <v>34</v>
      </c>
      <c r="AJ45" s="192"/>
      <c r="AK45" s="192"/>
      <c r="AL45" s="192"/>
      <c r="AM45" s="193"/>
      <c r="AN45" s="16"/>
      <c r="AO45" s="235" t="s">
        <v>34</v>
      </c>
      <c r="AP45" s="192"/>
      <c r="AQ45" s="192"/>
      <c r="AR45" s="192"/>
      <c r="AS45" s="193"/>
      <c r="AT45" s="16"/>
      <c r="AU45" s="16"/>
      <c r="AV45" s="16"/>
      <c r="AW45" s="16"/>
      <c r="AX45" s="16"/>
      <c r="AY45" s="16"/>
    </row>
    <row r="46" spans="1:51" ht="24.6" customHeight="1">
      <c r="A46" s="151"/>
      <c r="B46" s="152"/>
      <c r="C46" s="156"/>
      <c r="D46" s="159"/>
      <c r="E46" s="141"/>
      <c r="F46" s="147"/>
      <c r="G46" s="147"/>
      <c r="H46" s="141"/>
      <c r="I46" s="141"/>
      <c r="J46" s="141"/>
      <c r="K46" s="141"/>
      <c r="L46" s="141"/>
      <c r="M46" s="141"/>
      <c r="N46" s="141"/>
      <c r="O46" s="141"/>
      <c r="P46" s="144"/>
      <c r="Q46" s="141"/>
      <c r="R46" s="141"/>
      <c r="S46" s="141"/>
      <c r="T46" s="141"/>
      <c r="U46" s="144"/>
      <c r="V46" s="141"/>
      <c r="W46" s="141"/>
      <c r="X46" s="141"/>
      <c r="Y46" s="141"/>
      <c r="Z46" s="141"/>
      <c r="AA46" s="144"/>
      <c r="AB46" s="144"/>
      <c r="AC46" s="141"/>
      <c r="AD46" s="141"/>
      <c r="AE46" s="141"/>
      <c r="AF46" s="141"/>
      <c r="AG46" s="141"/>
      <c r="AH46" s="184"/>
      <c r="AI46" s="39" t="s">
        <v>40</v>
      </c>
      <c r="AJ46" s="29" t="str">
        <f>AM40</f>
        <v/>
      </c>
      <c r="AK46" s="194"/>
      <c r="AL46" s="195"/>
      <c r="AM46" s="196"/>
      <c r="AN46" s="16"/>
      <c r="AO46" s="28" t="s">
        <v>40</v>
      </c>
      <c r="AP46" s="29" t="str">
        <f>AS40</f>
        <v/>
      </c>
      <c r="AQ46" s="194"/>
      <c r="AR46" s="195"/>
      <c r="AS46" s="196"/>
      <c r="AT46" s="16"/>
      <c r="AU46" s="16"/>
      <c r="AV46" s="16"/>
      <c r="AW46" s="16"/>
      <c r="AX46" s="16"/>
      <c r="AY46" s="16"/>
    </row>
    <row r="47" spans="1:51" ht="24.6" customHeight="1">
      <c r="A47" s="151"/>
      <c r="B47" s="152"/>
      <c r="C47" s="156"/>
      <c r="D47" s="159"/>
      <c r="E47" s="141"/>
      <c r="F47" s="147"/>
      <c r="G47" s="147"/>
      <c r="H47" s="141"/>
      <c r="I47" s="141"/>
      <c r="J47" s="141"/>
      <c r="K47" s="141"/>
      <c r="L47" s="141"/>
      <c r="M47" s="141"/>
      <c r="N47" s="141"/>
      <c r="O47" s="141"/>
      <c r="P47" s="144"/>
      <c r="Q47" s="141"/>
      <c r="R47" s="141"/>
      <c r="S47" s="141"/>
      <c r="T47" s="141"/>
      <c r="U47" s="144"/>
      <c r="V47" s="141"/>
      <c r="W47" s="141"/>
      <c r="X47" s="141"/>
      <c r="Y47" s="141"/>
      <c r="Z47" s="141"/>
      <c r="AA47" s="144"/>
      <c r="AB47" s="144"/>
      <c r="AC47" s="141"/>
      <c r="AD47" s="141"/>
      <c r="AE47" s="141"/>
      <c r="AF47" s="141"/>
      <c r="AG47" s="141"/>
      <c r="AH47" s="184"/>
      <c r="AI47" s="21" t="s">
        <v>41</v>
      </c>
      <c r="AJ47" s="20"/>
      <c r="AK47" s="197"/>
      <c r="AL47" s="198"/>
      <c r="AM47" s="199"/>
      <c r="AN47" s="16"/>
      <c r="AO47" s="18" t="s">
        <v>41</v>
      </c>
      <c r="AP47" s="20"/>
      <c r="AQ47" s="197"/>
      <c r="AR47" s="198"/>
      <c r="AS47" s="199"/>
      <c r="AT47" s="16"/>
      <c r="AU47" s="16"/>
      <c r="AV47" s="16"/>
      <c r="AW47" s="16"/>
      <c r="AX47" s="16"/>
      <c r="AY47" s="16"/>
    </row>
    <row r="48" spans="1:51" ht="31.8" customHeight="1">
      <c r="A48" s="151"/>
      <c r="B48" s="152"/>
      <c r="C48" s="156"/>
      <c r="D48" s="159"/>
      <c r="E48" s="141"/>
      <c r="F48" s="147"/>
      <c r="G48" s="147"/>
      <c r="H48" s="141"/>
      <c r="I48" s="141"/>
      <c r="J48" s="141"/>
      <c r="K48" s="141"/>
      <c r="L48" s="141"/>
      <c r="M48" s="141"/>
      <c r="N48" s="141"/>
      <c r="O48" s="141"/>
      <c r="P48" s="144"/>
      <c r="Q48" s="141"/>
      <c r="R48" s="141"/>
      <c r="S48" s="141"/>
      <c r="T48" s="141"/>
      <c r="U48" s="144"/>
      <c r="V48" s="141"/>
      <c r="W48" s="141"/>
      <c r="X48" s="141"/>
      <c r="Y48" s="141"/>
      <c r="Z48" s="141"/>
      <c r="AA48" s="144"/>
      <c r="AB48" s="144"/>
      <c r="AC48" s="141"/>
      <c r="AD48" s="141"/>
      <c r="AE48" s="141"/>
      <c r="AF48" s="141"/>
      <c r="AG48" s="141"/>
      <c r="AH48" s="184"/>
      <c r="AI48" s="35" t="s">
        <v>42</v>
      </c>
      <c r="AJ48" s="20"/>
      <c r="AK48" s="197"/>
      <c r="AL48" s="198"/>
      <c r="AM48" s="199"/>
      <c r="AN48" s="16"/>
      <c r="AO48" s="24" t="s">
        <v>42</v>
      </c>
      <c r="AP48" s="20"/>
      <c r="AQ48" s="197"/>
      <c r="AR48" s="198"/>
      <c r="AS48" s="199"/>
      <c r="AT48" s="16"/>
      <c r="AU48" s="16"/>
      <c r="AV48" s="16"/>
      <c r="AW48" s="16"/>
      <c r="AX48" s="16"/>
      <c r="AY48" s="16"/>
    </row>
    <row r="49" spans="1:57" ht="24.6" customHeight="1" thickBot="1">
      <c r="A49" s="151"/>
      <c r="B49" s="152"/>
      <c r="C49" s="156"/>
      <c r="D49" s="159"/>
      <c r="E49" s="141"/>
      <c r="F49" s="147"/>
      <c r="G49" s="147"/>
      <c r="H49" s="141"/>
      <c r="I49" s="141"/>
      <c r="J49" s="141"/>
      <c r="K49" s="141"/>
      <c r="L49" s="141"/>
      <c r="M49" s="141"/>
      <c r="N49" s="141"/>
      <c r="O49" s="141"/>
      <c r="P49" s="144"/>
      <c r="Q49" s="141"/>
      <c r="R49" s="141"/>
      <c r="S49" s="141"/>
      <c r="T49" s="141"/>
      <c r="U49" s="144"/>
      <c r="V49" s="141"/>
      <c r="W49" s="141"/>
      <c r="X49" s="141"/>
      <c r="Y49" s="141"/>
      <c r="Z49" s="141"/>
      <c r="AA49" s="144"/>
      <c r="AB49" s="144"/>
      <c r="AC49" s="141"/>
      <c r="AD49" s="141"/>
      <c r="AE49" s="141"/>
      <c r="AF49" s="141"/>
      <c r="AG49" s="141"/>
      <c r="AH49" s="184"/>
      <c r="AI49" s="36" t="s">
        <v>12</v>
      </c>
      <c r="AJ49" s="31" t="s">
        <v>38</v>
      </c>
      <c r="AK49" s="197"/>
      <c r="AL49" s="198"/>
      <c r="AM49" s="199"/>
      <c r="AN49" s="16"/>
      <c r="AO49" s="97" t="s">
        <v>12</v>
      </c>
      <c r="AP49" s="31" t="s">
        <v>38</v>
      </c>
      <c r="AQ49" s="197"/>
      <c r="AR49" s="198"/>
      <c r="AS49" s="199"/>
      <c r="AT49" s="16"/>
      <c r="AU49" s="16"/>
      <c r="AV49" s="16"/>
      <c r="AW49" s="16"/>
      <c r="AX49" s="16"/>
      <c r="AY49" s="16"/>
    </row>
    <row r="50" spans="1:57" ht="24.6" customHeight="1" thickBot="1">
      <c r="A50" s="153"/>
      <c r="B50" s="154"/>
      <c r="C50" s="157"/>
      <c r="D50" s="160"/>
      <c r="E50" s="142"/>
      <c r="F50" s="148"/>
      <c r="G50" s="148"/>
      <c r="H50" s="142"/>
      <c r="I50" s="142"/>
      <c r="J50" s="142"/>
      <c r="K50" s="142"/>
      <c r="L50" s="142"/>
      <c r="M50" s="142"/>
      <c r="N50" s="142"/>
      <c r="O50" s="142"/>
      <c r="P50" s="145"/>
      <c r="Q50" s="142"/>
      <c r="R50" s="142"/>
      <c r="S50" s="142"/>
      <c r="T50" s="142"/>
      <c r="U50" s="145"/>
      <c r="V50" s="142"/>
      <c r="W50" s="142"/>
      <c r="X50" s="142"/>
      <c r="Y50" s="142"/>
      <c r="Z50" s="142"/>
      <c r="AA50" s="145"/>
      <c r="AB50" s="145"/>
      <c r="AC50" s="142"/>
      <c r="AD50" s="142"/>
      <c r="AE50" s="142"/>
      <c r="AF50" s="142"/>
      <c r="AG50" s="142"/>
      <c r="AH50" s="185"/>
      <c r="AI50" s="37" t="s">
        <v>26</v>
      </c>
      <c r="AJ50" s="63" t="str">
        <f>IF(AJ48="","",IF(AJ48&gt;=AJ47,"達成","未達成"))</f>
        <v/>
      </c>
      <c r="AK50" s="200"/>
      <c r="AL50" s="200"/>
      <c r="AM50" s="201"/>
      <c r="AN50" s="16"/>
      <c r="AO50" s="17" t="s">
        <v>26</v>
      </c>
      <c r="AP50" s="63" t="str">
        <f>IF(AP48="","",IF(AP48&gt;=AP47,"達成","未達成"))</f>
        <v/>
      </c>
      <c r="AQ50" s="200"/>
      <c r="AR50" s="200"/>
      <c r="AS50" s="201"/>
      <c r="AT50" s="16"/>
      <c r="AU50" s="16"/>
      <c r="AV50" s="16"/>
      <c r="AW50" s="16"/>
      <c r="AX50" s="16"/>
      <c r="AY50" s="16"/>
    </row>
    <row r="51" spans="1:57" ht="37.799999999999997" customHeight="1"/>
    <row r="52" spans="1:57" ht="21" customHeight="1"/>
    <row r="53" spans="1:57" ht="21" customHeight="1">
      <c r="BA53" s="117" t="s">
        <v>85</v>
      </c>
      <c r="BB53" s="118"/>
      <c r="BC53" s="118"/>
      <c r="BD53" s="118"/>
      <c r="BE53" s="118"/>
    </row>
    <row r="54" spans="1:57" ht="54" customHeight="1">
      <c r="BA54" s="119"/>
      <c r="BB54" s="120" t="s">
        <v>81</v>
      </c>
      <c r="BC54" s="120" t="s">
        <v>84</v>
      </c>
    </row>
    <row r="55" spans="1:57" ht="31.2" customHeight="1">
      <c r="BA55" s="120" t="s">
        <v>76</v>
      </c>
      <c r="BB55" s="121" t="s">
        <v>82</v>
      </c>
      <c r="BC55" s="122"/>
    </row>
    <row r="56" spans="1:57" ht="31.2" customHeight="1">
      <c r="BA56" s="120" t="s">
        <v>77</v>
      </c>
      <c r="BB56" s="121" t="s">
        <v>83</v>
      </c>
      <c r="BC56" s="121" t="s">
        <v>83</v>
      </c>
    </row>
    <row r="57" spans="1:57" ht="31.2" customHeight="1">
      <c r="BA57" s="120" t="s">
        <v>78</v>
      </c>
      <c r="BB57" s="122"/>
      <c r="BC57" s="122"/>
    </row>
    <row r="63" spans="1:57" ht="16.2">
      <c r="BA63" s="117" t="s">
        <v>85</v>
      </c>
      <c r="BB63" s="118"/>
      <c r="BC63" s="118"/>
    </row>
    <row r="64" spans="1:57" ht="52.8">
      <c r="BA64" s="119"/>
      <c r="BB64" s="120" t="s">
        <v>81</v>
      </c>
      <c r="BC64" s="120" t="s">
        <v>84</v>
      </c>
      <c r="BD64" s="120" t="s">
        <v>79</v>
      </c>
      <c r="BE64" s="120" t="s">
        <v>80</v>
      </c>
    </row>
    <row r="65" spans="53:57" ht="29.4" customHeight="1">
      <c r="BA65" s="120" t="s">
        <v>76</v>
      </c>
      <c r="BB65" s="121" t="s">
        <v>82</v>
      </c>
      <c r="BC65" s="122"/>
      <c r="BD65" s="121" t="s">
        <v>83</v>
      </c>
      <c r="BE65" s="122"/>
    </row>
    <row r="66" spans="53:57" ht="29.4" customHeight="1">
      <c r="BA66" s="120" t="s">
        <v>77</v>
      </c>
      <c r="BB66" s="121" t="s">
        <v>83</v>
      </c>
      <c r="BC66" s="121" t="s">
        <v>83</v>
      </c>
      <c r="BD66" s="121" t="s">
        <v>83</v>
      </c>
      <c r="BE66" s="121" t="s">
        <v>83</v>
      </c>
    </row>
    <row r="67" spans="53:57" ht="29.4" customHeight="1">
      <c r="BA67" s="120" t="s">
        <v>78</v>
      </c>
      <c r="BB67" s="122"/>
      <c r="BC67" s="122"/>
      <c r="BD67" s="122"/>
      <c r="BE67" s="121" t="s">
        <v>83</v>
      </c>
    </row>
  </sheetData>
  <mergeCells count="86">
    <mergeCell ref="AO38:AS38"/>
    <mergeCell ref="AI39:AI40"/>
    <mergeCell ref="AO39:AO40"/>
    <mergeCell ref="AQ46:AS50"/>
    <mergeCell ref="AO41:AS41"/>
    <mergeCell ref="AK42:AM44"/>
    <mergeCell ref="AQ42:AS44"/>
    <mergeCell ref="AI45:AM45"/>
    <mergeCell ref="AO45:AS45"/>
    <mergeCell ref="AW28:AY30"/>
    <mergeCell ref="AI31:AM31"/>
    <mergeCell ref="AO31:AS31"/>
    <mergeCell ref="AU31:AY31"/>
    <mergeCell ref="AK32:AM36"/>
    <mergeCell ref="AQ32:AS36"/>
    <mergeCell ref="AW32:AY36"/>
    <mergeCell ref="AU24:AY24"/>
    <mergeCell ref="AI25:AI26"/>
    <mergeCell ref="AO25:AO26"/>
    <mergeCell ref="AU25:AU26"/>
    <mergeCell ref="AI27:AM27"/>
    <mergeCell ref="AO27:AS27"/>
    <mergeCell ref="AU27:AY27"/>
    <mergeCell ref="AH16:AH50"/>
    <mergeCell ref="AI16:AJ16"/>
    <mergeCell ref="AI24:AM24"/>
    <mergeCell ref="AI41:AM41"/>
    <mergeCell ref="AK46:AM50"/>
    <mergeCell ref="AK16:AS16"/>
    <mergeCell ref="AI17:AM17"/>
    <mergeCell ref="AN17:AS17"/>
    <mergeCell ref="AK18:AM19"/>
    <mergeCell ref="AN18:AO18"/>
    <mergeCell ref="AQ18:AS21"/>
    <mergeCell ref="AK21:AM21"/>
    <mergeCell ref="AO24:AS24"/>
    <mergeCell ref="AK28:AM30"/>
    <mergeCell ref="AQ28:AS30"/>
    <mergeCell ref="AI38:AM38"/>
    <mergeCell ref="AB16:AB50"/>
    <mergeCell ref="AC16:AC50"/>
    <mergeCell ref="AD16:AD50"/>
    <mergeCell ref="AF16:AF50"/>
    <mergeCell ref="AG16:AG50"/>
    <mergeCell ref="AE16:AE50"/>
    <mergeCell ref="W16:W50"/>
    <mergeCell ref="X16:X50"/>
    <mergeCell ref="Y16:Y50"/>
    <mergeCell ref="Z16:Z50"/>
    <mergeCell ref="AA16:AA50"/>
    <mergeCell ref="A11:C12"/>
    <mergeCell ref="AI11:AM12"/>
    <mergeCell ref="A13:C13"/>
    <mergeCell ref="AK13:AL13"/>
    <mergeCell ref="A14:B15"/>
    <mergeCell ref="AK14:AL15"/>
    <mergeCell ref="AM14:AM15"/>
    <mergeCell ref="A16:B50"/>
    <mergeCell ref="C16:C50"/>
    <mergeCell ref="D16:D50"/>
    <mergeCell ref="E16:E50"/>
    <mergeCell ref="F16:F50"/>
    <mergeCell ref="T16:T50"/>
    <mergeCell ref="U16:U50"/>
    <mergeCell ref="V16:V50"/>
    <mergeCell ref="G16:G50"/>
    <mergeCell ref="S16:S50"/>
    <mergeCell ref="H16:H50"/>
    <mergeCell ref="I16:I50"/>
    <mergeCell ref="J16:J50"/>
    <mergeCell ref="K16:K50"/>
    <mergeCell ref="L16:L50"/>
    <mergeCell ref="M16:M50"/>
    <mergeCell ref="N16:N50"/>
    <mergeCell ref="O16:O50"/>
    <mergeCell ref="P16:P50"/>
    <mergeCell ref="Q16:Q50"/>
    <mergeCell ref="R16:R50"/>
    <mergeCell ref="AW21:AY21"/>
    <mergeCell ref="AU16:AY16"/>
    <mergeCell ref="AU17:AY17"/>
    <mergeCell ref="BE17:BI17"/>
    <mergeCell ref="BH18:BI19"/>
    <mergeCell ref="AX18:AY19"/>
    <mergeCell ref="BG21:BI21"/>
    <mergeCell ref="BE16:BI16"/>
  </mergeCells>
  <phoneticPr fontId="1"/>
  <conditionalFormatting sqref="AI17:AM21">
    <cfRule type="expression" dxfId="132" priority="104">
      <formula>$AK$14=""</formula>
    </cfRule>
    <cfRule type="expression" dxfId="131" priority="120">
      <formula>$BC$15&lt;0.285</formula>
    </cfRule>
    <cfRule type="expression" dxfId="130" priority="121">
      <formula>$BC$14&lt;28</formula>
    </cfRule>
  </conditionalFormatting>
  <conditionalFormatting sqref="AN17:AS21">
    <cfRule type="expression" dxfId="129" priority="106">
      <formula>AND($BC$14&gt;=28,$BC$15&gt;=0.285)</formula>
    </cfRule>
  </conditionalFormatting>
  <conditionalFormatting sqref="AI31:AM36">
    <cfRule type="expression" dxfId="128" priority="118">
      <formula>$AM$26=7</formula>
    </cfRule>
  </conditionalFormatting>
  <conditionalFormatting sqref="AO31:AS36">
    <cfRule type="expression" dxfId="127" priority="117">
      <formula>$AS$26=7</formula>
    </cfRule>
  </conditionalFormatting>
  <conditionalFormatting sqref="AU31:AY36">
    <cfRule type="expression" dxfId="126" priority="116">
      <formula>$AY$26=7</formula>
    </cfRule>
  </conditionalFormatting>
  <conditionalFormatting sqref="AI45:AM50">
    <cfRule type="expression" dxfId="125" priority="115">
      <formula>$AM$40=7</formula>
    </cfRule>
  </conditionalFormatting>
  <conditionalFormatting sqref="AO45:AS50">
    <cfRule type="expression" dxfId="124" priority="114">
      <formula>$AS$40=7</formula>
    </cfRule>
  </conditionalFormatting>
  <conditionalFormatting sqref="AI27:AM30">
    <cfRule type="expression" dxfId="123" priority="113">
      <formula>$AM$26&lt;7</formula>
    </cfRule>
  </conditionalFormatting>
  <conditionalFormatting sqref="AO27:AS30">
    <cfRule type="expression" dxfId="122" priority="112">
      <formula>$AS$26&lt;7</formula>
    </cfRule>
  </conditionalFormatting>
  <conditionalFormatting sqref="AU27:AY30">
    <cfRule type="expression" dxfId="121" priority="111">
      <formula>$AY$26&lt;7</formula>
    </cfRule>
  </conditionalFormatting>
  <conditionalFormatting sqref="AI41:AM44">
    <cfRule type="expression" dxfId="120" priority="110">
      <formula>$AM$40&lt;7</formula>
    </cfRule>
  </conditionalFormatting>
  <conditionalFormatting sqref="AO41:AS44">
    <cfRule type="expression" dxfId="119" priority="105">
      <formula>$AS$40&lt;7</formula>
    </cfRule>
  </conditionalFormatting>
  <conditionalFormatting sqref="D14:AH15">
    <cfRule type="cellIs" dxfId="118" priority="107" operator="equal">
      <formula>"■"</formula>
    </cfRule>
    <cfRule type="cellIs" dxfId="117" priority="108" operator="equal">
      <formula>"▲"</formula>
    </cfRule>
    <cfRule type="cellIs" dxfId="116" priority="109" operator="equal">
      <formula>"●"</formula>
    </cfRule>
  </conditionalFormatting>
  <conditionalFormatting sqref="AJ21 AP21">
    <cfRule type="cellIs" dxfId="115" priority="122" operator="equal">
      <formula>"達成"</formula>
    </cfRule>
  </conditionalFormatting>
  <conditionalFormatting sqref="AJ30 AJ36 AP30 AV30 AV36 AP36 AJ44 AP44 AJ50 AP50">
    <cfRule type="cellIs" dxfId="114" priority="119" operator="equal">
      <formula>"達成"</formula>
    </cfRule>
  </conditionalFormatting>
  <conditionalFormatting sqref="D11:D12">
    <cfRule type="expression" dxfId="113" priority="97">
      <formula>WEEKDAY($D$12,2)=7</formula>
    </cfRule>
    <cfRule type="expression" dxfId="112" priority="98">
      <formula>WEEKDAY($D$12,2)=6</formula>
    </cfRule>
  </conditionalFormatting>
  <conditionalFormatting sqref="E11:E12">
    <cfRule type="expression" dxfId="111" priority="95">
      <formula>WEEKDAY($E$12,2)=7</formula>
    </cfRule>
    <cfRule type="expression" dxfId="110" priority="96">
      <formula>WEEKDAY($E$12,2)=6</formula>
    </cfRule>
  </conditionalFormatting>
  <conditionalFormatting sqref="F11:F12">
    <cfRule type="expression" dxfId="109" priority="93">
      <formula>WEEKDAY($F$12,2)=7</formula>
    </cfRule>
    <cfRule type="expression" dxfId="108" priority="94">
      <formula>WEEKDAY($F$12,2)=6</formula>
    </cfRule>
  </conditionalFormatting>
  <conditionalFormatting sqref="G11:G12">
    <cfRule type="expression" dxfId="107" priority="91">
      <formula>WEEKDAY($G$12,2)=7</formula>
    </cfRule>
    <cfRule type="expression" dxfId="106" priority="92">
      <formula>WEEKDAY($G$12,2)=6</formula>
    </cfRule>
  </conditionalFormatting>
  <conditionalFormatting sqref="H11:H12">
    <cfRule type="expression" dxfId="105" priority="89">
      <formula>WEEKDAY($H$12,2)=7</formula>
    </cfRule>
    <cfRule type="expression" dxfId="104" priority="90">
      <formula>WEEKDAY($H$12,2)=6</formula>
    </cfRule>
  </conditionalFormatting>
  <conditionalFormatting sqref="I11:I12">
    <cfRule type="expression" dxfId="103" priority="87">
      <formula>WEEKDAY($I$12,2)=7</formula>
    </cfRule>
    <cfRule type="expression" dxfId="102" priority="88">
      <formula>WEEKDAY($I$12,2)=6</formula>
    </cfRule>
  </conditionalFormatting>
  <conditionalFormatting sqref="J11:J12">
    <cfRule type="expression" dxfId="101" priority="85">
      <formula>WEEKDAY($J$12,2)=7</formula>
    </cfRule>
    <cfRule type="expression" dxfId="100" priority="86">
      <formula>WEEKDAY($J$12,2)=6</formula>
    </cfRule>
  </conditionalFormatting>
  <conditionalFormatting sqref="K11:K12">
    <cfRule type="expression" dxfId="99" priority="83">
      <formula>WEEKDAY($K$12,2)=7</formula>
    </cfRule>
    <cfRule type="expression" dxfId="98" priority="84">
      <formula>WEEKDAY($K$12,2)=6</formula>
    </cfRule>
  </conditionalFormatting>
  <conditionalFormatting sqref="L11:L12">
    <cfRule type="expression" dxfId="97" priority="81">
      <formula>WEEKDAY($L$12,2)=7</formula>
    </cfRule>
    <cfRule type="expression" dxfId="96" priority="82">
      <formula>WEEKDAY($L$12,2)=6</formula>
    </cfRule>
  </conditionalFormatting>
  <conditionalFormatting sqref="N11:N12">
    <cfRule type="expression" dxfId="95" priority="79">
      <formula>WEEKDAY($N$12,2)=7</formula>
    </cfRule>
    <cfRule type="expression" dxfId="94" priority="80">
      <formula>WEEKDAY($N$12,2)=6</formula>
    </cfRule>
  </conditionalFormatting>
  <conditionalFormatting sqref="O11:O12">
    <cfRule type="expression" dxfId="93" priority="77">
      <formula>WEEKDAY($O$12,2)=7</formula>
    </cfRule>
    <cfRule type="expression" dxfId="92" priority="78">
      <formula>WEEKDAY($O$12,2)=6</formula>
    </cfRule>
  </conditionalFormatting>
  <conditionalFormatting sqref="P11:P12">
    <cfRule type="expression" dxfId="91" priority="75">
      <formula>WEEKDAY($P$12,2)=7</formula>
    </cfRule>
    <cfRule type="expression" dxfId="90" priority="76">
      <formula>WEEKDAY($P$12,2)=6</formula>
    </cfRule>
  </conditionalFormatting>
  <conditionalFormatting sqref="Q11:Q12">
    <cfRule type="expression" dxfId="89" priority="73">
      <formula>WEEKDAY($Q$12,2)=7</formula>
    </cfRule>
    <cfRule type="expression" dxfId="88" priority="74">
      <formula>WEEKDAY($Q$12,2)=6</formula>
    </cfRule>
  </conditionalFormatting>
  <conditionalFormatting sqref="R11:R12">
    <cfRule type="expression" dxfId="87" priority="71">
      <formula>WEEKDAY($R$12,2)=7</formula>
    </cfRule>
    <cfRule type="expression" dxfId="86" priority="72">
      <formula>WEEKDAY($R$12,2)=6</formula>
    </cfRule>
  </conditionalFormatting>
  <conditionalFormatting sqref="S11:S12">
    <cfRule type="expression" dxfId="85" priority="69">
      <formula>WEEKDAY($S$12,2)=7</formula>
    </cfRule>
    <cfRule type="expression" dxfId="84" priority="70">
      <formula>WEEKDAY($S$12,2)=6</formula>
    </cfRule>
  </conditionalFormatting>
  <conditionalFormatting sqref="T11:T12">
    <cfRule type="expression" dxfId="83" priority="67">
      <formula>WEEKDAY($T$12,2)=7</formula>
    </cfRule>
    <cfRule type="expression" dxfId="82" priority="68">
      <formula>WEEKDAY($T$12,2)=6</formula>
    </cfRule>
  </conditionalFormatting>
  <conditionalFormatting sqref="U11:U12">
    <cfRule type="expression" dxfId="81" priority="65">
      <formula>WEEKDAY($U$12,2)=7</formula>
    </cfRule>
    <cfRule type="expression" dxfId="80" priority="66">
      <formula>WEEKDAY($U$12,2)=6</formula>
    </cfRule>
  </conditionalFormatting>
  <conditionalFormatting sqref="V11:V12">
    <cfRule type="expression" dxfId="79" priority="63">
      <formula>WEEKDAY($V$12,2)=7</formula>
    </cfRule>
    <cfRule type="expression" dxfId="78" priority="64">
      <formula>WEEKDAY($V$12,2)=6</formula>
    </cfRule>
  </conditionalFormatting>
  <conditionalFormatting sqref="W11:W12">
    <cfRule type="expression" dxfId="77" priority="61">
      <formula>WEEKDAY($W$12,2)=6</formula>
    </cfRule>
    <cfRule type="expression" dxfId="76" priority="62">
      <formula>WEEKDAY($W$12,2)=7</formula>
    </cfRule>
  </conditionalFormatting>
  <conditionalFormatting sqref="X11:X12">
    <cfRule type="expression" dxfId="75" priority="59">
      <formula>WEEKDAY($X$12,2)=7</formula>
    </cfRule>
    <cfRule type="expression" dxfId="74" priority="60">
      <formula>WEEKDAY($X$12,2)=6</formula>
    </cfRule>
  </conditionalFormatting>
  <conditionalFormatting sqref="Y11:Y12">
    <cfRule type="expression" dxfId="73" priority="57">
      <formula>WEEKDAY($Y$12,2)=7</formula>
    </cfRule>
    <cfRule type="expression" dxfId="72" priority="58">
      <formula>WEEKDAY($Y$12,2)=6</formula>
    </cfRule>
  </conditionalFormatting>
  <conditionalFormatting sqref="Z11:Z12">
    <cfRule type="expression" dxfId="71" priority="55">
      <formula>WEEKDAY($Z$12,2)=7</formula>
    </cfRule>
    <cfRule type="expression" dxfId="70" priority="56">
      <formula>WEEKDAY($Z$12,2)=6</formula>
    </cfRule>
  </conditionalFormatting>
  <conditionalFormatting sqref="AA11:AA12">
    <cfRule type="expression" dxfId="69" priority="53">
      <formula>WEEKDAY($AA$12,2)=7</formula>
    </cfRule>
    <cfRule type="expression" dxfId="68" priority="54">
      <formula>WEEKDAY($AA$12,2)=6</formula>
    </cfRule>
  </conditionalFormatting>
  <conditionalFormatting sqref="AB11:AB12">
    <cfRule type="expression" dxfId="67" priority="51">
      <formula>WEEKDAY($AB$12,2)=7</formula>
    </cfRule>
    <cfRule type="expression" dxfId="66" priority="52">
      <formula>WEEKDAY($AB$12,2)=6</formula>
    </cfRule>
  </conditionalFormatting>
  <conditionalFormatting sqref="AC11:AC12">
    <cfRule type="expression" dxfId="65" priority="49">
      <formula>WEEKDAY($AC$12,2)=7</formula>
    </cfRule>
    <cfRule type="expression" dxfId="64" priority="50">
      <formula>WEEKDAY($AC$12,2)=6</formula>
    </cfRule>
  </conditionalFormatting>
  <conditionalFormatting sqref="AD11:AD12">
    <cfRule type="expression" dxfId="63" priority="47">
      <formula>WEEKDAY($AD$12,2)=7</formula>
    </cfRule>
    <cfRule type="expression" dxfId="62" priority="48">
      <formula>WEEKDAY($AD$12,2)=6</formula>
    </cfRule>
  </conditionalFormatting>
  <conditionalFormatting sqref="AE11:AE12">
    <cfRule type="expression" dxfId="61" priority="45">
      <formula>WEEKDAY($AE$12,2)=7</formula>
    </cfRule>
    <cfRule type="expression" dxfId="60" priority="46">
      <formula>WEEKDAY($AE$12,2)=6</formula>
    </cfRule>
  </conditionalFormatting>
  <conditionalFormatting sqref="AF11:AF12">
    <cfRule type="expression" dxfId="59" priority="43">
      <formula>WEEKDAY($AF$12,2)=7</formula>
    </cfRule>
    <cfRule type="expression" dxfId="58" priority="44">
      <formula>WEEKDAY($AF$12,2)=6</formula>
    </cfRule>
  </conditionalFormatting>
  <conditionalFormatting sqref="AG11:AG12">
    <cfRule type="expression" dxfId="57" priority="41">
      <formula>WEEKDAY($AG$12,2)=7</formula>
    </cfRule>
    <cfRule type="expression" dxfId="56" priority="42">
      <formula>WEEKDAY($AG$12,2)=6</formula>
    </cfRule>
  </conditionalFormatting>
  <conditionalFormatting sqref="AH11:AH12">
    <cfRule type="expression" dxfId="55" priority="39">
      <formula>WEEKDAY($AH$12,2)=7</formula>
    </cfRule>
    <cfRule type="expression" dxfId="54" priority="40">
      <formula>WEEKDAY($AH$12,2)=6</formula>
    </cfRule>
  </conditionalFormatting>
  <conditionalFormatting sqref="M11:M12">
    <cfRule type="expression" dxfId="53" priority="37">
      <formula>WEEKDAY($M$12,2)=7</formula>
    </cfRule>
    <cfRule type="expression" dxfId="52" priority="38">
      <formula>WEEKDAY($M$12,2)=6</formula>
    </cfRule>
  </conditionalFormatting>
  <conditionalFormatting sqref="BH20">
    <cfRule type="expression" dxfId="51" priority="34">
      <formula>$AK$14=""</formula>
    </cfRule>
    <cfRule type="expression" dxfId="50" priority="35">
      <formula>$BC$15&lt;0.285</formula>
    </cfRule>
    <cfRule type="expression" dxfId="49" priority="36">
      <formula>$BC$14&lt;28</formula>
    </cfRule>
  </conditionalFormatting>
  <conditionalFormatting sqref="BF21">
    <cfRule type="cellIs" dxfId="48" priority="29" operator="equal">
      <formula>"達成"</formula>
    </cfRule>
  </conditionalFormatting>
  <conditionalFormatting sqref="AX20">
    <cfRule type="expression" dxfId="47" priority="2">
      <formula>$AK$14=""</formula>
    </cfRule>
    <cfRule type="expression" dxfId="46" priority="3">
      <formula>$BC$15&lt;0.285</formula>
    </cfRule>
    <cfRule type="expression" dxfId="45" priority="4">
      <formula>$BC$14&lt;28</formula>
    </cfRule>
  </conditionalFormatting>
  <conditionalFormatting sqref="AV21">
    <cfRule type="cellIs" dxfId="44" priority="1" operator="equal">
      <formula>"達成"</formula>
    </cfRule>
  </conditionalFormatting>
  <dataValidations count="1">
    <dataValidation type="list" allowBlank="1" showInputMessage="1" showErrorMessage="1" sqref="D14:AH15">
      <formula1>$BA$17:$BA$21</formula1>
    </dataValidation>
  </dataValidations>
  <printOptions verticalCentered="1"/>
  <pageMargins left="0.70866141732283472" right="0.70866141732283472" top="0.74803149606299213" bottom="0.74803149606299213" header="0.31496062992125984" footer="0.31496062992125984"/>
  <pageSetup paperSize="9" scale="35" fitToHeight="0" orientation="landscape" cellComments="asDisplayed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C57"/>
  <sheetViews>
    <sheetView view="pageBreakPreview" topLeftCell="B1" zoomScale="55" zoomScaleNormal="70" zoomScaleSheetLayoutView="55" workbookViewId="0">
      <selection activeCell="S16" sqref="S16:S50"/>
    </sheetView>
  </sheetViews>
  <sheetFormatPr defaultColWidth="9" defaultRowHeight="13.2"/>
  <cols>
    <col min="1" max="2" width="15.6640625" style="1" customWidth="1"/>
    <col min="3" max="3" width="9" style="1"/>
    <col min="4" max="34" width="5.33203125" style="1" customWidth="1"/>
    <col min="35" max="35" width="15.33203125" style="1" customWidth="1"/>
    <col min="36" max="36" width="14.6640625" style="1" customWidth="1"/>
    <col min="37" max="37" width="4.6640625" style="1" customWidth="1"/>
    <col min="38" max="38" width="14.6640625" style="1" customWidth="1"/>
    <col min="39" max="39" width="9.33203125" style="1" customWidth="1"/>
    <col min="40" max="40" width="1.88671875" style="1" customWidth="1"/>
    <col min="41" max="41" width="15.33203125" style="1" customWidth="1"/>
    <col min="42" max="42" width="14.6640625" style="1" customWidth="1"/>
    <col min="43" max="43" width="4.6640625" style="1" customWidth="1"/>
    <col min="44" max="44" width="14.6640625" style="1" customWidth="1"/>
    <col min="45" max="45" width="9.33203125" style="1" customWidth="1"/>
    <col min="46" max="46" width="1.88671875" style="1" customWidth="1"/>
    <col min="47" max="47" width="15.33203125" style="1" customWidth="1"/>
    <col min="48" max="48" width="14.6640625" style="1" customWidth="1"/>
    <col min="49" max="49" width="4.6640625" style="1" customWidth="1"/>
    <col min="50" max="50" width="14.6640625" style="1" customWidth="1"/>
    <col min="51" max="51" width="9.33203125" style="1" customWidth="1"/>
    <col min="52" max="52" width="9" style="1"/>
    <col min="53" max="53" width="10.77734375" style="1" hidden="1" customWidth="1"/>
    <col min="54" max="55" width="9" style="1" hidden="1" customWidth="1"/>
    <col min="56" max="16384" width="9" style="1"/>
  </cols>
  <sheetData>
    <row r="1" spans="1:55" ht="22.95" customHeight="1">
      <c r="A1" s="65" t="s">
        <v>21</v>
      </c>
      <c r="B1" s="77"/>
      <c r="AJ1" s="8"/>
      <c r="AK1" s="8"/>
      <c r="AL1" s="8"/>
    </row>
    <row r="2" spans="1:55" ht="21">
      <c r="A2" s="77"/>
      <c r="B2" s="77"/>
    </row>
    <row r="3" spans="1:55" ht="21">
      <c r="A3" s="7"/>
      <c r="B3" s="68" t="s">
        <v>16</v>
      </c>
      <c r="C3" s="66" t="s">
        <v>14</v>
      </c>
      <c r="D3" s="60"/>
      <c r="E3" s="62"/>
      <c r="F3" s="60"/>
      <c r="G3" s="62"/>
      <c r="H3" s="62"/>
      <c r="I3" s="77"/>
    </row>
    <row r="4" spans="1:55" ht="21">
      <c r="A4" s="7"/>
      <c r="B4" s="69" t="s">
        <v>15</v>
      </c>
      <c r="C4" s="67" t="s">
        <v>13</v>
      </c>
      <c r="D4" s="61"/>
      <c r="E4" s="62"/>
      <c r="F4" s="61"/>
      <c r="G4" s="62"/>
      <c r="H4" s="62"/>
      <c r="I4" s="77"/>
    </row>
    <row r="5" spans="1:55" ht="25.8" customHeight="1" thickBot="1">
      <c r="I5" s="9"/>
      <c r="J5" s="9"/>
      <c r="K5" s="9"/>
      <c r="L5" s="9"/>
      <c r="M5" s="9"/>
      <c r="N5" s="9"/>
      <c r="AJ5" s="2"/>
      <c r="AK5" s="2"/>
      <c r="AL5" s="2"/>
    </row>
    <row r="6" spans="1:55" ht="25.8" customHeight="1" thickBot="1">
      <c r="B6" s="64"/>
      <c r="C6" s="74" t="s">
        <v>56</v>
      </c>
      <c r="I6" s="10"/>
      <c r="J6" s="10"/>
      <c r="K6" s="10"/>
      <c r="L6" s="101"/>
      <c r="M6" s="10"/>
      <c r="N6" s="10"/>
    </row>
    <row r="7" spans="1:55" ht="30" customHeight="1">
      <c r="B7" s="74" t="s">
        <v>64</v>
      </c>
      <c r="J7" s="9"/>
      <c r="K7" s="4"/>
      <c r="L7" s="4"/>
      <c r="M7" s="4"/>
      <c r="N7" s="4"/>
      <c r="AK7" s="2"/>
      <c r="AL7" s="2"/>
      <c r="AU7" s="62"/>
      <c r="AV7" s="62"/>
      <c r="AW7" s="62"/>
      <c r="AX7" s="70" t="s">
        <v>65</v>
      </c>
    </row>
    <row r="8" spans="1:55" ht="30" customHeight="1">
      <c r="A8" s="98"/>
      <c r="B8" s="99"/>
      <c r="C8" s="98"/>
      <c r="J8" s="6"/>
      <c r="K8" s="6"/>
      <c r="L8" s="6"/>
      <c r="M8" s="6"/>
      <c r="N8" s="6"/>
    </row>
    <row r="9" spans="1:55" ht="21" customHeight="1">
      <c r="A9" s="3"/>
      <c r="B9" s="3"/>
      <c r="C9" s="3"/>
      <c r="D9" s="5"/>
      <c r="E9" s="5"/>
      <c r="F9" s="5"/>
      <c r="G9" s="6"/>
      <c r="H9" s="6"/>
      <c r="I9" s="6"/>
      <c r="J9" s="6"/>
      <c r="K9" s="6"/>
      <c r="L9" s="6"/>
      <c r="M9" s="6"/>
      <c r="N9" s="6"/>
    </row>
    <row r="10" spans="1:55" ht="21" customHeight="1" thickBot="1">
      <c r="A10" s="3"/>
      <c r="B10" s="3"/>
      <c r="C10" s="3"/>
      <c r="D10" s="5"/>
      <c r="E10" s="5"/>
      <c r="F10" s="5"/>
      <c r="G10" s="6"/>
      <c r="H10" s="6"/>
      <c r="I10" s="6"/>
      <c r="J10" s="6"/>
      <c r="K10" s="6"/>
      <c r="L10" s="6"/>
      <c r="M10" s="6"/>
      <c r="N10" s="6"/>
    </row>
    <row r="11" spans="1:55" ht="21" customHeight="1">
      <c r="A11" s="161">
        <v>45778</v>
      </c>
      <c r="B11" s="162"/>
      <c r="C11" s="162"/>
      <c r="D11" s="47">
        <f>A11</f>
        <v>45778</v>
      </c>
      <c r="E11" s="46">
        <f>D11+1</f>
        <v>45779</v>
      </c>
      <c r="F11" s="102">
        <f t="shared" ref="F11:AB11" si="0">E11+1</f>
        <v>45780</v>
      </c>
      <c r="G11" s="102">
        <f t="shared" si="0"/>
        <v>45781</v>
      </c>
      <c r="H11" s="46">
        <f t="shared" si="0"/>
        <v>45782</v>
      </c>
      <c r="I11" s="46">
        <f t="shared" si="0"/>
        <v>45783</v>
      </c>
      <c r="J11" s="46">
        <f t="shared" si="0"/>
        <v>45784</v>
      </c>
      <c r="K11" s="46">
        <f t="shared" si="0"/>
        <v>45785</v>
      </c>
      <c r="L11" s="46">
        <f t="shared" si="0"/>
        <v>45786</v>
      </c>
      <c r="M11" s="102">
        <f t="shared" si="0"/>
        <v>45787</v>
      </c>
      <c r="N11" s="102">
        <f t="shared" si="0"/>
        <v>45788</v>
      </c>
      <c r="O11" s="46">
        <f t="shared" si="0"/>
        <v>45789</v>
      </c>
      <c r="P11" s="46">
        <f t="shared" si="0"/>
        <v>45790</v>
      </c>
      <c r="Q11" s="46">
        <f t="shared" si="0"/>
        <v>45791</v>
      </c>
      <c r="R11" s="46">
        <f t="shared" si="0"/>
        <v>45792</v>
      </c>
      <c r="S11" s="46">
        <f t="shared" si="0"/>
        <v>45793</v>
      </c>
      <c r="T11" s="102">
        <f t="shared" si="0"/>
        <v>45794</v>
      </c>
      <c r="U11" s="102">
        <f t="shared" si="0"/>
        <v>45795</v>
      </c>
      <c r="V11" s="46">
        <f t="shared" si="0"/>
        <v>45796</v>
      </c>
      <c r="W11" s="46">
        <f t="shared" si="0"/>
        <v>45797</v>
      </c>
      <c r="X11" s="46">
        <f t="shared" si="0"/>
        <v>45798</v>
      </c>
      <c r="Y11" s="46">
        <f t="shared" si="0"/>
        <v>45799</v>
      </c>
      <c r="Z11" s="46">
        <f t="shared" si="0"/>
        <v>45800</v>
      </c>
      <c r="AA11" s="102">
        <f t="shared" si="0"/>
        <v>45801</v>
      </c>
      <c r="AB11" s="102">
        <f t="shared" si="0"/>
        <v>45802</v>
      </c>
      <c r="AC11" s="46">
        <f>IFERROR(IF(AB11+1=$BA$14,"",AB11+1),"")</f>
        <v>45803</v>
      </c>
      <c r="AD11" s="46">
        <f t="shared" ref="AD11:AH11" si="1">IFERROR(IF(AC11+1=$BA$14,"",AC11+1),"")</f>
        <v>45804</v>
      </c>
      <c r="AE11" s="46">
        <f t="shared" si="1"/>
        <v>45805</v>
      </c>
      <c r="AF11" s="46">
        <f t="shared" si="1"/>
        <v>45806</v>
      </c>
      <c r="AG11" s="46">
        <f t="shared" si="1"/>
        <v>45807</v>
      </c>
      <c r="AH11" s="104">
        <f t="shared" si="1"/>
        <v>45808</v>
      </c>
      <c r="AI11" s="165" t="s">
        <v>27</v>
      </c>
      <c r="AJ11" s="165"/>
      <c r="AK11" s="165"/>
      <c r="AL11" s="165"/>
      <c r="AM11" s="166"/>
    </row>
    <row r="12" spans="1:55" ht="21" customHeight="1" thickBot="1">
      <c r="A12" s="163"/>
      <c r="B12" s="164"/>
      <c r="C12" s="164"/>
      <c r="D12" s="48">
        <f>D11</f>
        <v>45778</v>
      </c>
      <c r="E12" s="49">
        <f t="shared" ref="E12:AH12" si="2">E11</f>
        <v>45779</v>
      </c>
      <c r="F12" s="103">
        <f t="shared" si="2"/>
        <v>45780</v>
      </c>
      <c r="G12" s="103">
        <f t="shared" si="2"/>
        <v>45781</v>
      </c>
      <c r="H12" s="49">
        <f t="shared" si="2"/>
        <v>45782</v>
      </c>
      <c r="I12" s="49">
        <f t="shared" si="2"/>
        <v>45783</v>
      </c>
      <c r="J12" s="49">
        <f t="shared" si="2"/>
        <v>45784</v>
      </c>
      <c r="K12" s="49">
        <f t="shared" si="2"/>
        <v>45785</v>
      </c>
      <c r="L12" s="49">
        <f t="shared" si="2"/>
        <v>45786</v>
      </c>
      <c r="M12" s="103">
        <f t="shared" si="2"/>
        <v>45787</v>
      </c>
      <c r="N12" s="103">
        <f t="shared" si="2"/>
        <v>45788</v>
      </c>
      <c r="O12" s="49">
        <f t="shared" si="2"/>
        <v>45789</v>
      </c>
      <c r="P12" s="49">
        <f t="shared" si="2"/>
        <v>45790</v>
      </c>
      <c r="Q12" s="49">
        <f t="shared" si="2"/>
        <v>45791</v>
      </c>
      <c r="R12" s="49">
        <f t="shared" si="2"/>
        <v>45792</v>
      </c>
      <c r="S12" s="49">
        <f t="shared" si="2"/>
        <v>45793</v>
      </c>
      <c r="T12" s="103">
        <f t="shared" si="2"/>
        <v>45794</v>
      </c>
      <c r="U12" s="103">
        <f t="shared" si="2"/>
        <v>45795</v>
      </c>
      <c r="V12" s="49">
        <f t="shared" si="2"/>
        <v>45796</v>
      </c>
      <c r="W12" s="49">
        <f t="shared" si="2"/>
        <v>45797</v>
      </c>
      <c r="X12" s="49">
        <f t="shared" si="2"/>
        <v>45798</v>
      </c>
      <c r="Y12" s="49">
        <f t="shared" si="2"/>
        <v>45799</v>
      </c>
      <c r="Z12" s="49">
        <f t="shared" si="2"/>
        <v>45800</v>
      </c>
      <c r="AA12" s="103">
        <f t="shared" si="2"/>
        <v>45801</v>
      </c>
      <c r="AB12" s="103">
        <f t="shared" si="2"/>
        <v>45802</v>
      </c>
      <c r="AC12" s="49">
        <f t="shared" si="2"/>
        <v>45803</v>
      </c>
      <c r="AD12" s="49">
        <f t="shared" si="2"/>
        <v>45804</v>
      </c>
      <c r="AE12" s="49">
        <f t="shared" si="2"/>
        <v>45805</v>
      </c>
      <c r="AF12" s="49">
        <f t="shared" si="2"/>
        <v>45806</v>
      </c>
      <c r="AG12" s="49">
        <f t="shared" si="2"/>
        <v>45807</v>
      </c>
      <c r="AH12" s="105">
        <f t="shared" si="2"/>
        <v>45808</v>
      </c>
      <c r="AI12" s="167"/>
      <c r="AJ12" s="167"/>
      <c r="AK12" s="167"/>
      <c r="AL12" s="167"/>
      <c r="AM12" s="168"/>
    </row>
    <row r="13" spans="1:55" ht="66" customHeight="1" thickBot="1">
      <c r="A13" s="169" t="s">
        <v>59</v>
      </c>
      <c r="B13" s="170"/>
      <c r="C13" s="170"/>
      <c r="D13" s="75"/>
      <c r="E13" s="76"/>
      <c r="F13" s="76"/>
      <c r="G13" s="76"/>
      <c r="H13" s="76" t="s">
        <v>20</v>
      </c>
      <c r="I13" s="76" t="s">
        <v>20</v>
      </c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88"/>
      <c r="AI13" s="84" t="s">
        <v>22</v>
      </c>
      <c r="AJ13" s="13" t="s">
        <v>1</v>
      </c>
      <c r="AK13" s="171" t="s">
        <v>24</v>
      </c>
      <c r="AL13" s="172"/>
      <c r="AM13" s="112" t="s">
        <v>70</v>
      </c>
      <c r="BB13" s="51">
        <f>AI15+AJ15</f>
        <v>26</v>
      </c>
    </row>
    <row r="14" spans="1:55" ht="27.6" customHeight="1">
      <c r="A14" s="173"/>
      <c r="B14" s="174"/>
      <c r="C14" s="82" t="s">
        <v>0</v>
      </c>
      <c r="D14" s="89"/>
      <c r="E14" s="58" t="s">
        <v>3</v>
      </c>
      <c r="F14" s="58" t="s">
        <v>47</v>
      </c>
      <c r="G14" s="58" t="s">
        <v>47</v>
      </c>
      <c r="H14" s="58" t="s">
        <v>3</v>
      </c>
      <c r="I14" s="58" t="s">
        <v>3</v>
      </c>
      <c r="J14" s="58" t="s">
        <v>3</v>
      </c>
      <c r="K14" s="58" t="s">
        <v>3</v>
      </c>
      <c r="L14" s="58"/>
      <c r="M14" s="58"/>
      <c r="N14" s="58"/>
      <c r="O14" s="58"/>
      <c r="P14" s="58" t="s">
        <v>3</v>
      </c>
      <c r="Q14" s="58" t="s">
        <v>3</v>
      </c>
      <c r="R14" s="58" t="s">
        <v>3</v>
      </c>
      <c r="S14" s="58" t="s">
        <v>3</v>
      </c>
      <c r="T14" s="58" t="s">
        <v>47</v>
      </c>
      <c r="U14" s="58" t="s">
        <v>47</v>
      </c>
      <c r="V14" s="58" t="s">
        <v>3</v>
      </c>
      <c r="W14" s="58" t="s">
        <v>3</v>
      </c>
      <c r="X14" s="58" t="s">
        <v>3</v>
      </c>
      <c r="Y14" s="58" t="s">
        <v>3</v>
      </c>
      <c r="Z14" s="58" t="s">
        <v>3</v>
      </c>
      <c r="AA14" s="58" t="s">
        <v>47</v>
      </c>
      <c r="AB14" s="58" t="s">
        <v>47</v>
      </c>
      <c r="AC14" s="58" t="s">
        <v>3</v>
      </c>
      <c r="AD14" s="58" t="s">
        <v>3</v>
      </c>
      <c r="AE14" s="58" t="s">
        <v>3</v>
      </c>
      <c r="AF14" s="58" t="s">
        <v>3</v>
      </c>
      <c r="AG14" s="58" t="s">
        <v>3</v>
      </c>
      <c r="AH14" s="90" t="s">
        <v>47</v>
      </c>
      <c r="AI14" s="85">
        <f>COUNTIF($D$14:$AH$14,"●")+COUNTIF($D$14:$AH$14,"▲")+COUNTIF($D$14:$AH$14,"■")</f>
        <v>7</v>
      </c>
      <c r="AJ14" s="55">
        <f>COUNTIF($D$14:$AH$14,"○")+COUNTIF($D$14:$AH$14,"△")</f>
        <v>19</v>
      </c>
      <c r="AK14" s="177">
        <v>7</v>
      </c>
      <c r="AL14" s="178"/>
      <c r="AM14" s="181">
        <f>AI15+AJ15</f>
        <v>26</v>
      </c>
      <c r="BA14" s="52">
        <f>EDATE(A11,1)</f>
        <v>45809</v>
      </c>
      <c r="BB14" s="51">
        <f>BA14-A11</f>
        <v>31</v>
      </c>
      <c r="BC14" s="1">
        <f>IF(BB13&lt;BB14,BB13,BB14)</f>
        <v>26</v>
      </c>
    </row>
    <row r="15" spans="1:55" ht="27.6" customHeight="1" thickBot="1">
      <c r="A15" s="175"/>
      <c r="B15" s="176"/>
      <c r="C15" s="100" t="s">
        <v>2</v>
      </c>
      <c r="D15" s="91"/>
      <c r="E15" s="59" t="s">
        <v>3</v>
      </c>
      <c r="F15" s="59" t="s">
        <v>4</v>
      </c>
      <c r="G15" s="59" t="s">
        <v>47</v>
      </c>
      <c r="H15" s="59" t="s">
        <v>3</v>
      </c>
      <c r="I15" s="59" t="s">
        <v>3</v>
      </c>
      <c r="J15" s="59" t="s">
        <v>3</v>
      </c>
      <c r="K15" s="59" t="s">
        <v>3</v>
      </c>
      <c r="L15" s="59"/>
      <c r="M15" s="59"/>
      <c r="N15" s="59"/>
      <c r="O15" s="59"/>
      <c r="P15" s="59" t="s">
        <v>49</v>
      </c>
      <c r="Q15" s="59" t="s">
        <v>3</v>
      </c>
      <c r="R15" s="59" t="s">
        <v>3</v>
      </c>
      <c r="S15" s="59" t="s">
        <v>3</v>
      </c>
      <c r="T15" s="59" t="s">
        <v>47</v>
      </c>
      <c r="U15" s="59" t="s">
        <v>47</v>
      </c>
      <c r="V15" s="59" t="s">
        <v>3</v>
      </c>
      <c r="W15" s="59" t="s">
        <v>51</v>
      </c>
      <c r="X15" s="59" t="s">
        <v>3</v>
      </c>
      <c r="Y15" s="59" t="s">
        <v>3</v>
      </c>
      <c r="Z15" s="59" t="s">
        <v>3</v>
      </c>
      <c r="AA15" s="59" t="s">
        <v>4</v>
      </c>
      <c r="AB15" s="59" t="s">
        <v>47</v>
      </c>
      <c r="AC15" s="59" t="s">
        <v>3</v>
      </c>
      <c r="AD15" s="59" t="s">
        <v>3</v>
      </c>
      <c r="AE15" s="59" t="s">
        <v>3</v>
      </c>
      <c r="AF15" s="59" t="s">
        <v>3</v>
      </c>
      <c r="AG15" s="59" t="s">
        <v>3</v>
      </c>
      <c r="AH15" s="92" t="s">
        <v>4</v>
      </c>
      <c r="AI15" s="86">
        <f>COUNTIF($D$15:$AH$15,"●")+COUNTIF($D$15:$AH$15,"▲")+COUNTIF($D$15:$AH$15,"■")</f>
        <v>6</v>
      </c>
      <c r="AJ15" s="57">
        <f>COUNTIF($D$15:$AH$15,"○")+COUNTIF($D$15:$AH$15,"△")</f>
        <v>20</v>
      </c>
      <c r="AK15" s="179"/>
      <c r="AL15" s="180"/>
      <c r="AM15" s="182"/>
      <c r="BB15" s="53">
        <f>AK14/BB14</f>
        <v>0.22580645161290322</v>
      </c>
      <c r="BC15" s="53">
        <f>AK14/BC14</f>
        <v>0.26923076923076922</v>
      </c>
    </row>
    <row r="16" spans="1:55" ht="33.6" customHeight="1" thickBot="1">
      <c r="A16" s="149" t="s">
        <v>58</v>
      </c>
      <c r="B16" s="150"/>
      <c r="C16" s="155" t="s">
        <v>5</v>
      </c>
      <c r="D16" s="158"/>
      <c r="E16" s="140" t="s">
        <v>18</v>
      </c>
      <c r="F16" s="146" t="s">
        <v>55</v>
      </c>
      <c r="G16" s="146"/>
      <c r="H16" s="140"/>
      <c r="I16" s="140"/>
      <c r="J16" s="140"/>
      <c r="K16" s="140"/>
      <c r="L16" s="140" t="s">
        <v>60</v>
      </c>
      <c r="M16" s="140" t="s">
        <v>60</v>
      </c>
      <c r="N16" s="140" t="s">
        <v>60</v>
      </c>
      <c r="O16" s="140" t="s">
        <v>60</v>
      </c>
      <c r="P16" s="143" t="s">
        <v>53</v>
      </c>
      <c r="Q16" s="140"/>
      <c r="R16" s="140"/>
      <c r="S16" s="140"/>
      <c r="T16" s="140"/>
      <c r="U16" s="143"/>
      <c r="V16" s="140"/>
      <c r="W16" s="140" t="s">
        <v>10</v>
      </c>
      <c r="X16" s="140"/>
      <c r="Y16" s="140"/>
      <c r="Z16" s="140"/>
      <c r="AA16" s="143" t="s">
        <v>19</v>
      </c>
      <c r="AB16" s="143"/>
      <c r="AC16" s="140"/>
      <c r="AD16" s="140"/>
      <c r="AE16" s="140"/>
      <c r="AF16" s="140"/>
      <c r="AG16" s="140"/>
      <c r="AH16" s="183" t="s">
        <v>54</v>
      </c>
      <c r="AI16" s="186">
        <f>A11</f>
        <v>45778</v>
      </c>
      <c r="AJ16" s="187"/>
      <c r="AK16" s="202" t="s">
        <v>23</v>
      </c>
      <c r="AL16" s="202"/>
      <c r="AM16" s="202"/>
      <c r="AN16" s="202"/>
      <c r="AO16" s="202"/>
      <c r="AP16" s="202"/>
      <c r="AQ16" s="202"/>
      <c r="AR16" s="202"/>
      <c r="AS16" s="203"/>
      <c r="AT16" s="16"/>
      <c r="AU16" s="137" t="s">
        <v>74</v>
      </c>
      <c r="AV16" s="138"/>
      <c r="AW16" s="138"/>
      <c r="AX16" s="138"/>
      <c r="AY16" s="139"/>
    </row>
    <row r="17" spans="1:53" ht="48.6" customHeight="1">
      <c r="A17" s="151"/>
      <c r="B17" s="152"/>
      <c r="C17" s="156"/>
      <c r="D17" s="159"/>
      <c r="E17" s="141"/>
      <c r="F17" s="147"/>
      <c r="G17" s="147"/>
      <c r="H17" s="141"/>
      <c r="I17" s="141"/>
      <c r="J17" s="141"/>
      <c r="K17" s="141"/>
      <c r="L17" s="141"/>
      <c r="M17" s="141"/>
      <c r="N17" s="141"/>
      <c r="O17" s="141"/>
      <c r="P17" s="144"/>
      <c r="Q17" s="141"/>
      <c r="R17" s="141"/>
      <c r="S17" s="141"/>
      <c r="T17" s="141"/>
      <c r="U17" s="144"/>
      <c r="V17" s="141"/>
      <c r="W17" s="141"/>
      <c r="X17" s="141"/>
      <c r="Y17" s="141"/>
      <c r="Z17" s="141"/>
      <c r="AA17" s="144"/>
      <c r="AB17" s="144"/>
      <c r="AC17" s="141"/>
      <c r="AD17" s="141"/>
      <c r="AE17" s="141"/>
      <c r="AF17" s="141"/>
      <c r="AG17" s="141"/>
      <c r="AH17" s="184"/>
      <c r="AI17" s="204" t="s">
        <v>30</v>
      </c>
      <c r="AJ17" s="205"/>
      <c r="AK17" s="205"/>
      <c r="AL17" s="205"/>
      <c r="AM17" s="206"/>
      <c r="AN17" s="207" t="s">
        <v>29</v>
      </c>
      <c r="AO17" s="205"/>
      <c r="AP17" s="205"/>
      <c r="AQ17" s="205"/>
      <c r="AR17" s="205"/>
      <c r="AS17" s="206"/>
      <c r="AT17" s="16"/>
      <c r="AU17" s="130" t="s">
        <v>75</v>
      </c>
      <c r="AV17" s="131"/>
      <c r="AW17" s="131"/>
      <c r="AX17" s="131"/>
      <c r="AY17" s="132"/>
      <c r="BA17" s="1" t="s">
        <v>45</v>
      </c>
    </row>
    <row r="18" spans="1:53" ht="30" customHeight="1">
      <c r="A18" s="151"/>
      <c r="B18" s="152"/>
      <c r="C18" s="156"/>
      <c r="D18" s="159"/>
      <c r="E18" s="141"/>
      <c r="F18" s="147"/>
      <c r="G18" s="147"/>
      <c r="H18" s="141"/>
      <c r="I18" s="141"/>
      <c r="J18" s="141"/>
      <c r="K18" s="141"/>
      <c r="L18" s="141"/>
      <c r="M18" s="141"/>
      <c r="N18" s="141"/>
      <c r="O18" s="141"/>
      <c r="P18" s="144"/>
      <c r="Q18" s="141"/>
      <c r="R18" s="141"/>
      <c r="S18" s="141"/>
      <c r="T18" s="141"/>
      <c r="U18" s="144"/>
      <c r="V18" s="141"/>
      <c r="W18" s="141"/>
      <c r="X18" s="141"/>
      <c r="Y18" s="141"/>
      <c r="Z18" s="141"/>
      <c r="AA18" s="144"/>
      <c r="AB18" s="144"/>
      <c r="AC18" s="141"/>
      <c r="AD18" s="141"/>
      <c r="AE18" s="141"/>
      <c r="AF18" s="141"/>
      <c r="AG18" s="141"/>
      <c r="AH18" s="184"/>
      <c r="AI18" s="32" t="s">
        <v>39</v>
      </c>
      <c r="AJ18" s="11">
        <f>IF(AI15="","",AI15)</f>
        <v>6</v>
      </c>
      <c r="AK18" s="208"/>
      <c r="AL18" s="209"/>
      <c r="AM18" s="210"/>
      <c r="AN18" s="241" t="s">
        <v>44</v>
      </c>
      <c r="AO18" s="242"/>
      <c r="AP18" s="11">
        <f>IF(AI15="","",AI15)</f>
        <v>6</v>
      </c>
      <c r="AQ18" s="208"/>
      <c r="AR18" s="209"/>
      <c r="AS18" s="210"/>
      <c r="AT18" s="16"/>
      <c r="AU18" s="110" t="s">
        <v>39</v>
      </c>
      <c r="AV18" s="113"/>
      <c r="AW18" s="123" t="s">
        <v>72</v>
      </c>
      <c r="AX18" s="133" t="s">
        <v>73</v>
      </c>
      <c r="AY18" s="134"/>
      <c r="BA18" s="1" t="s">
        <v>46</v>
      </c>
    </row>
    <row r="19" spans="1:53" ht="27.6" customHeight="1">
      <c r="A19" s="151"/>
      <c r="B19" s="152"/>
      <c r="C19" s="156"/>
      <c r="D19" s="159"/>
      <c r="E19" s="141"/>
      <c r="F19" s="147"/>
      <c r="G19" s="147"/>
      <c r="H19" s="141"/>
      <c r="I19" s="141"/>
      <c r="J19" s="141"/>
      <c r="K19" s="141"/>
      <c r="L19" s="141"/>
      <c r="M19" s="141"/>
      <c r="N19" s="141"/>
      <c r="O19" s="141"/>
      <c r="P19" s="144"/>
      <c r="Q19" s="141"/>
      <c r="R19" s="141"/>
      <c r="S19" s="141"/>
      <c r="T19" s="141"/>
      <c r="U19" s="144"/>
      <c r="V19" s="141"/>
      <c r="W19" s="141"/>
      <c r="X19" s="141"/>
      <c r="Y19" s="141"/>
      <c r="Z19" s="141"/>
      <c r="AA19" s="144"/>
      <c r="AB19" s="144"/>
      <c r="AC19" s="141"/>
      <c r="AD19" s="141"/>
      <c r="AE19" s="141"/>
      <c r="AF19" s="141"/>
      <c r="AG19" s="141"/>
      <c r="AH19" s="184"/>
      <c r="AI19" s="33" t="s">
        <v>43</v>
      </c>
      <c r="AJ19" s="11">
        <f>IF(AJ15+AI15=0,"",AJ15+AI15)</f>
        <v>26</v>
      </c>
      <c r="AK19" s="211"/>
      <c r="AL19" s="212"/>
      <c r="AM19" s="213"/>
      <c r="AN19" s="18" t="s">
        <v>41</v>
      </c>
      <c r="AO19" s="14"/>
      <c r="AP19" s="11">
        <f>IF(AK14="","",AK14)</f>
        <v>7</v>
      </c>
      <c r="AQ19" s="216"/>
      <c r="AR19" s="217"/>
      <c r="AS19" s="218"/>
      <c r="AT19" s="16"/>
      <c r="AU19" s="109" t="s">
        <v>43</v>
      </c>
      <c r="AV19" s="114"/>
      <c r="AW19" s="115" t="s">
        <v>72</v>
      </c>
      <c r="AX19" s="135"/>
      <c r="AY19" s="136"/>
      <c r="BA19" s="1" t="s">
        <v>48</v>
      </c>
    </row>
    <row r="20" spans="1:53" ht="27.6" customHeight="1" thickBot="1">
      <c r="A20" s="151"/>
      <c r="B20" s="152"/>
      <c r="C20" s="156"/>
      <c r="D20" s="159"/>
      <c r="E20" s="141"/>
      <c r="F20" s="147"/>
      <c r="G20" s="147"/>
      <c r="H20" s="141"/>
      <c r="I20" s="141"/>
      <c r="J20" s="141"/>
      <c r="K20" s="141"/>
      <c r="L20" s="141"/>
      <c r="M20" s="141"/>
      <c r="N20" s="141"/>
      <c r="O20" s="141"/>
      <c r="P20" s="144"/>
      <c r="Q20" s="141"/>
      <c r="R20" s="141"/>
      <c r="S20" s="141"/>
      <c r="T20" s="141"/>
      <c r="U20" s="144"/>
      <c r="V20" s="141"/>
      <c r="W20" s="141"/>
      <c r="X20" s="141"/>
      <c r="Y20" s="141"/>
      <c r="Z20" s="141"/>
      <c r="AA20" s="144"/>
      <c r="AB20" s="144"/>
      <c r="AC20" s="141"/>
      <c r="AD20" s="141"/>
      <c r="AE20" s="141"/>
      <c r="AF20" s="141"/>
      <c r="AG20" s="141"/>
      <c r="AH20" s="184"/>
      <c r="AI20" s="33" t="s">
        <v>12</v>
      </c>
      <c r="AJ20" s="43" t="s">
        <v>11</v>
      </c>
      <c r="AK20" s="38" t="s">
        <v>6</v>
      </c>
      <c r="AL20" s="44">
        <f>IFERROR(AJ18/AJ19,"")</f>
        <v>0.23076923076923078</v>
      </c>
      <c r="AM20" s="45"/>
      <c r="AN20" s="18" t="s">
        <v>12</v>
      </c>
      <c r="AO20" s="14"/>
      <c r="AP20" s="31" t="s">
        <v>25</v>
      </c>
      <c r="AQ20" s="216"/>
      <c r="AR20" s="217"/>
      <c r="AS20" s="218"/>
      <c r="AT20" s="16"/>
      <c r="AU20" s="109" t="s">
        <v>12</v>
      </c>
      <c r="AV20" s="116" t="s">
        <v>86</v>
      </c>
      <c r="AW20" s="38" t="s">
        <v>69</v>
      </c>
      <c r="AX20" s="44" t="str">
        <f>IFERROR(AV18/AV19,"")</f>
        <v/>
      </c>
      <c r="AY20" s="45"/>
      <c r="BA20" s="1" t="s">
        <v>50</v>
      </c>
    </row>
    <row r="21" spans="1:53" ht="27.6" customHeight="1" thickBot="1">
      <c r="A21" s="151"/>
      <c r="B21" s="152"/>
      <c r="C21" s="156"/>
      <c r="D21" s="159"/>
      <c r="E21" s="141"/>
      <c r="F21" s="147"/>
      <c r="G21" s="147"/>
      <c r="H21" s="141"/>
      <c r="I21" s="141"/>
      <c r="J21" s="141"/>
      <c r="K21" s="141"/>
      <c r="L21" s="141"/>
      <c r="M21" s="141"/>
      <c r="N21" s="141"/>
      <c r="O21" s="141"/>
      <c r="P21" s="144"/>
      <c r="Q21" s="141"/>
      <c r="R21" s="141"/>
      <c r="S21" s="141"/>
      <c r="T21" s="141"/>
      <c r="U21" s="144"/>
      <c r="V21" s="141"/>
      <c r="W21" s="141"/>
      <c r="X21" s="141"/>
      <c r="Y21" s="141"/>
      <c r="Z21" s="141"/>
      <c r="AA21" s="144"/>
      <c r="AB21" s="144"/>
      <c r="AC21" s="141"/>
      <c r="AD21" s="141"/>
      <c r="AE21" s="141"/>
      <c r="AF21" s="141"/>
      <c r="AG21" s="141"/>
      <c r="AH21" s="184"/>
      <c r="AI21" s="34" t="s">
        <v>26</v>
      </c>
      <c r="AJ21" s="63" t="str">
        <f>IF(AL20="","",IF(AL20&gt;=28.5%,"達成","未達成"))</f>
        <v>未達成</v>
      </c>
      <c r="AK21" s="221"/>
      <c r="AL21" s="221"/>
      <c r="AM21" s="222"/>
      <c r="AN21" s="22" t="s">
        <v>26</v>
      </c>
      <c r="AO21" s="30"/>
      <c r="AP21" s="63" t="str">
        <f>IF(AP18="","",IF(AP18&gt;=AP19,"達成","未達成"))</f>
        <v>未達成</v>
      </c>
      <c r="AQ21" s="219"/>
      <c r="AR21" s="219"/>
      <c r="AS21" s="220"/>
      <c r="AT21" s="16"/>
      <c r="AU21" s="111" t="s">
        <v>26</v>
      </c>
      <c r="AV21" s="63" t="str">
        <f>IF(AX20="","",IF(AX20&gt;=28.5%,"達成","未達成"))</f>
        <v/>
      </c>
      <c r="AW21" s="124"/>
      <c r="AX21" s="125"/>
      <c r="AY21" s="126"/>
      <c r="BA21" s="1" t="s">
        <v>52</v>
      </c>
    </row>
    <row r="22" spans="1:53" ht="9" customHeight="1">
      <c r="A22" s="151"/>
      <c r="B22" s="152"/>
      <c r="C22" s="156"/>
      <c r="D22" s="159"/>
      <c r="E22" s="141"/>
      <c r="F22" s="147"/>
      <c r="G22" s="147"/>
      <c r="H22" s="141"/>
      <c r="I22" s="141"/>
      <c r="J22" s="141"/>
      <c r="K22" s="141"/>
      <c r="L22" s="141"/>
      <c r="M22" s="141"/>
      <c r="N22" s="141"/>
      <c r="O22" s="141"/>
      <c r="P22" s="144"/>
      <c r="Q22" s="141"/>
      <c r="R22" s="141"/>
      <c r="S22" s="141"/>
      <c r="T22" s="141"/>
      <c r="U22" s="144"/>
      <c r="V22" s="141"/>
      <c r="W22" s="141"/>
      <c r="X22" s="141"/>
      <c r="Y22" s="141"/>
      <c r="Z22" s="141"/>
      <c r="AA22" s="144"/>
      <c r="AB22" s="144"/>
      <c r="AC22" s="141"/>
      <c r="AD22" s="141"/>
      <c r="AE22" s="141"/>
      <c r="AF22" s="141"/>
      <c r="AG22" s="141"/>
      <c r="AH22" s="184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</row>
    <row r="23" spans="1:53" ht="9" customHeight="1" thickBot="1">
      <c r="A23" s="151"/>
      <c r="B23" s="152"/>
      <c r="C23" s="156"/>
      <c r="D23" s="159"/>
      <c r="E23" s="141"/>
      <c r="F23" s="147"/>
      <c r="G23" s="147"/>
      <c r="H23" s="141"/>
      <c r="I23" s="141"/>
      <c r="J23" s="141"/>
      <c r="K23" s="141"/>
      <c r="L23" s="141"/>
      <c r="M23" s="141"/>
      <c r="N23" s="141"/>
      <c r="O23" s="141"/>
      <c r="P23" s="144"/>
      <c r="Q23" s="141"/>
      <c r="R23" s="141"/>
      <c r="S23" s="141"/>
      <c r="T23" s="141"/>
      <c r="U23" s="144"/>
      <c r="V23" s="141"/>
      <c r="W23" s="141"/>
      <c r="X23" s="141"/>
      <c r="Y23" s="141"/>
      <c r="Z23" s="141"/>
      <c r="AA23" s="144"/>
      <c r="AB23" s="144"/>
      <c r="AC23" s="141"/>
      <c r="AD23" s="141"/>
      <c r="AE23" s="141"/>
      <c r="AF23" s="141"/>
      <c r="AG23" s="141"/>
      <c r="AH23" s="184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</row>
    <row r="24" spans="1:53" ht="29.4" customHeight="1">
      <c r="A24" s="151"/>
      <c r="B24" s="152"/>
      <c r="C24" s="156"/>
      <c r="D24" s="159"/>
      <c r="E24" s="141"/>
      <c r="F24" s="147"/>
      <c r="G24" s="147"/>
      <c r="H24" s="141"/>
      <c r="I24" s="141"/>
      <c r="J24" s="141"/>
      <c r="K24" s="141"/>
      <c r="L24" s="141"/>
      <c r="M24" s="141"/>
      <c r="N24" s="141"/>
      <c r="O24" s="141"/>
      <c r="P24" s="144"/>
      <c r="Q24" s="141"/>
      <c r="R24" s="141"/>
      <c r="S24" s="141"/>
      <c r="T24" s="141"/>
      <c r="U24" s="144"/>
      <c r="V24" s="141"/>
      <c r="W24" s="141"/>
      <c r="X24" s="141"/>
      <c r="Y24" s="141"/>
      <c r="Z24" s="141"/>
      <c r="AA24" s="144"/>
      <c r="AB24" s="144"/>
      <c r="AC24" s="141"/>
      <c r="AD24" s="141"/>
      <c r="AE24" s="141"/>
      <c r="AF24" s="141"/>
      <c r="AG24" s="141"/>
      <c r="AH24" s="184"/>
      <c r="AI24" s="188" t="s">
        <v>31</v>
      </c>
      <c r="AJ24" s="189"/>
      <c r="AK24" s="189"/>
      <c r="AL24" s="189"/>
      <c r="AM24" s="190"/>
      <c r="AN24" s="16"/>
      <c r="AO24" s="240" t="s">
        <v>31</v>
      </c>
      <c r="AP24" s="189"/>
      <c r="AQ24" s="189"/>
      <c r="AR24" s="189"/>
      <c r="AS24" s="190"/>
      <c r="AT24" s="16"/>
      <c r="AU24" s="240" t="s">
        <v>31</v>
      </c>
      <c r="AV24" s="189"/>
      <c r="AW24" s="189"/>
      <c r="AX24" s="189"/>
      <c r="AY24" s="190"/>
    </row>
    <row r="25" spans="1:53" ht="28.8" customHeight="1">
      <c r="A25" s="151"/>
      <c r="B25" s="152"/>
      <c r="C25" s="156"/>
      <c r="D25" s="159"/>
      <c r="E25" s="141"/>
      <c r="F25" s="147"/>
      <c r="G25" s="147"/>
      <c r="H25" s="141"/>
      <c r="I25" s="141"/>
      <c r="J25" s="141"/>
      <c r="K25" s="141"/>
      <c r="L25" s="141"/>
      <c r="M25" s="141"/>
      <c r="N25" s="141"/>
      <c r="O25" s="141"/>
      <c r="P25" s="144"/>
      <c r="Q25" s="141"/>
      <c r="R25" s="141"/>
      <c r="S25" s="141"/>
      <c r="T25" s="141"/>
      <c r="U25" s="144"/>
      <c r="V25" s="141"/>
      <c r="W25" s="141"/>
      <c r="X25" s="141"/>
      <c r="Y25" s="141"/>
      <c r="Z25" s="141"/>
      <c r="AA25" s="144"/>
      <c r="AB25" s="144"/>
      <c r="AC25" s="141"/>
      <c r="AD25" s="141"/>
      <c r="AE25" s="141"/>
      <c r="AF25" s="141"/>
      <c r="AG25" s="141"/>
      <c r="AH25" s="184"/>
      <c r="AI25" s="231">
        <v>1</v>
      </c>
      <c r="AJ25" s="19" t="s">
        <v>36</v>
      </c>
      <c r="AK25" s="19"/>
      <c r="AL25" s="19" t="s">
        <v>57</v>
      </c>
      <c r="AM25" s="23" t="s">
        <v>37</v>
      </c>
      <c r="AN25" s="16"/>
      <c r="AO25" s="233">
        <v>2</v>
      </c>
      <c r="AP25" s="19" t="s">
        <v>36</v>
      </c>
      <c r="AQ25" s="19"/>
      <c r="AR25" s="19" t="s">
        <v>57</v>
      </c>
      <c r="AS25" s="23" t="s">
        <v>37</v>
      </c>
      <c r="AT25" s="16"/>
      <c r="AU25" s="233">
        <v>3</v>
      </c>
      <c r="AV25" s="19" t="s">
        <v>36</v>
      </c>
      <c r="AW25" s="19"/>
      <c r="AX25" s="19" t="s">
        <v>57</v>
      </c>
      <c r="AY25" s="23" t="s">
        <v>37</v>
      </c>
    </row>
    <row r="26" spans="1:53" ht="25.8" customHeight="1" thickBot="1">
      <c r="A26" s="151"/>
      <c r="B26" s="152"/>
      <c r="C26" s="156"/>
      <c r="D26" s="159"/>
      <c r="E26" s="141"/>
      <c r="F26" s="147"/>
      <c r="G26" s="147"/>
      <c r="H26" s="141"/>
      <c r="I26" s="141"/>
      <c r="J26" s="141"/>
      <c r="K26" s="141"/>
      <c r="L26" s="141"/>
      <c r="M26" s="141"/>
      <c r="N26" s="141"/>
      <c r="O26" s="141"/>
      <c r="P26" s="144"/>
      <c r="Q26" s="141"/>
      <c r="R26" s="141"/>
      <c r="S26" s="141"/>
      <c r="T26" s="141"/>
      <c r="U26" s="144"/>
      <c r="V26" s="141"/>
      <c r="W26" s="141"/>
      <c r="X26" s="141"/>
      <c r="Y26" s="141"/>
      <c r="Z26" s="141"/>
      <c r="AA26" s="144"/>
      <c r="AB26" s="144"/>
      <c r="AC26" s="141"/>
      <c r="AD26" s="141"/>
      <c r="AE26" s="141"/>
      <c r="AF26" s="141"/>
      <c r="AG26" s="141"/>
      <c r="AH26" s="184"/>
      <c r="AI26" s="232"/>
      <c r="AJ26" s="25">
        <v>45779</v>
      </c>
      <c r="AK26" s="26" t="s">
        <v>33</v>
      </c>
      <c r="AL26" s="25">
        <v>45779</v>
      </c>
      <c r="AM26" s="27">
        <f>IF(AND(AJ26&lt;&gt;"",AL26&lt;&gt;""),AL26-AJ26+1,"")</f>
        <v>1</v>
      </c>
      <c r="AN26" s="16"/>
      <c r="AO26" s="234"/>
      <c r="AP26" s="25">
        <v>45780</v>
      </c>
      <c r="AQ26" s="26" t="s">
        <v>33</v>
      </c>
      <c r="AR26" s="25">
        <v>45785</v>
      </c>
      <c r="AS26" s="27">
        <f>IF(AND(AP26&lt;&gt;"",AR26&lt;&gt;""),AR26-AP26+1,"")</f>
        <v>6</v>
      </c>
      <c r="AT26" s="16"/>
      <c r="AU26" s="234"/>
      <c r="AV26" s="25">
        <v>45790</v>
      </c>
      <c r="AW26" s="26" t="s">
        <v>33</v>
      </c>
      <c r="AX26" s="25">
        <v>45793</v>
      </c>
      <c r="AY26" s="27">
        <f>IF(AND(AV26&lt;&gt;"",AX26&lt;&gt;""),AX26-AV26+1,"")</f>
        <v>4</v>
      </c>
    </row>
    <row r="27" spans="1:53" ht="54" customHeight="1">
      <c r="A27" s="151"/>
      <c r="B27" s="152"/>
      <c r="C27" s="156"/>
      <c r="D27" s="159"/>
      <c r="E27" s="141"/>
      <c r="F27" s="147"/>
      <c r="G27" s="147"/>
      <c r="H27" s="141"/>
      <c r="I27" s="141"/>
      <c r="J27" s="141"/>
      <c r="K27" s="141"/>
      <c r="L27" s="141"/>
      <c r="M27" s="141"/>
      <c r="N27" s="141"/>
      <c r="O27" s="141"/>
      <c r="P27" s="144"/>
      <c r="Q27" s="141"/>
      <c r="R27" s="141"/>
      <c r="S27" s="141"/>
      <c r="T27" s="141"/>
      <c r="U27" s="144"/>
      <c r="V27" s="141"/>
      <c r="W27" s="141"/>
      <c r="X27" s="141"/>
      <c r="Y27" s="141"/>
      <c r="Z27" s="141"/>
      <c r="AA27" s="144"/>
      <c r="AB27" s="144"/>
      <c r="AC27" s="141"/>
      <c r="AD27" s="141"/>
      <c r="AE27" s="141"/>
      <c r="AF27" s="141"/>
      <c r="AG27" s="141"/>
      <c r="AH27" s="184"/>
      <c r="AI27" s="191" t="s">
        <v>32</v>
      </c>
      <c r="AJ27" s="192"/>
      <c r="AK27" s="192"/>
      <c r="AL27" s="192"/>
      <c r="AM27" s="193"/>
      <c r="AN27" s="16"/>
      <c r="AO27" s="235" t="s">
        <v>32</v>
      </c>
      <c r="AP27" s="192"/>
      <c r="AQ27" s="192"/>
      <c r="AR27" s="192"/>
      <c r="AS27" s="193"/>
      <c r="AT27" s="16"/>
      <c r="AU27" s="235" t="s">
        <v>32</v>
      </c>
      <c r="AV27" s="192"/>
      <c r="AW27" s="192"/>
      <c r="AX27" s="192"/>
      <c r="AY27" s="193"/>
    </row>
    <row r="28" spans="1:53" ht="31.8" customHeight="1">
      <c r="A28" s="151"/>
      <c r="B28" s="152"/>
      <c r="C28" s="156"/>
      <c r="D28" s="159"/>
      <c r="E28" s="141"/>
      <c r="F28" s="147"/>
      <c r="G28" s="147"/>
      <c r="H28" s="141"/>
      <c r="I28" s="141"/>
      <c r="J28" s="141"/>
      <c r="K28" s="141"/>
      <c r="L28" s="141"/>
      <c r="M28" s="141"/>
      <c r="N28" s="141"/>
      <c r="O28" s="141"/>
      <c r="P28" s="144"/>
      <c r="Q28" s="141"/>
      <c r="R28" s="141"/>
      <c r="S28" s="141"/>
      <c r="T28" s="141"/>
      <c r="U28" s="144"/>
      <c r="V28" s="141"/>
      <c r="W28" s="141"/>
      <c r="X28" s="141"/>
      <c r="Y28" s="141"/>
      <c r="Z28" s="141"/>
      <c r="AA28" s="144"/>
      <c r="AB28" s="144"/>
      <c r="AC28" s="141"/>
      <c r="AD28" s="141"/>
      <c r="AE28" s="141"/>
      <c r="AF28" s="141"/>
      <c r="AG28" s="141"/>
      <c r="AH28" s="184"/>
      <c r="AI28" s="35" t="s">
        <v>39</v>
      </c>
      <c r="AJ28" s="20"/>
      <c r="AK28" s="223"/>
      <c r="AL28" s="224"/>
      <c r="AM28" s="225"/>
      <c r="AN28" s="16"/>
      <c r="AO28" s="24" t="s">
        <v>39</v>
      </c>
      <c r="AP28" s="20"/>
      <c r="AQ28" s="223"/>
      <c r="AR28" s="224"/>
      <c r="AS28" s="225"/>
      <c r="AT28" s="16"/>
      <c r="AU28" s="24" t="s">
        <v>39</v>
      </c>
      <c r="AV28" s="20"/>
      <c r="AW28" s="223"/>
      <c r="AX28" s="224"/>
      <c r="AY28" s="225"/>
    </row>
    <row r="29" spans="1:53" ht="24.6" customHeight="1" thickBot="1">
      <c r="A29" s="151"/>
      <c r="B29" s="152"/>
      <c r="C29" s="156"/>
      <c r="D29" s="159"/>
      <c r="E29" s="141"/>
      <c r="F29" s="147"/>
      <c r="G29" s="147"/>
      <c r="H29" s="141"/>
      <c r="I29" s="141"/>
      <c r="J29" s="141"/>
      <c r="K29" s="141"/>
      <c r="L29" s="141"/>
      <c r="M29" s="141"/>
      <c r="N29" s="141"/>
      <c r="O29" s="141"/>
      <c r="P29" s="144"/>
      <c r="Q29" s="141"/>
      <c r="R29" s="141"/>
      <c r="S29" s="141"/>
      <c r="T29" s="141"/>
      <c r="U29" s="144"/>
      <c r="V29" s="141"/>
      <c r="W29" s="141"/>
      <c r="X29" s="141"/>
      <c r="Y29" s="141"/>
      <c r="Z29" s="141"/>
      <c r="AA29" s="144"/>
      <c r="AB29" s="144"/>
      <c r="AC29" s="141"/>
      <c r="AD29" s="141"/>
      <c r="AE29" s="141"/>
      <c r="AF29" s="141"/>
      <c r="AG29" s="141"/>
      <c r="AH29" s="184"/>
      <c r="AI29" s="36" t="s">
        <v>12</v>
      </c>
      <c r="AJ29" s="31" t="s">
        <v>35</v>
      </c>
      <c r="AK29" s="226"/>
      <c r="AL29" s="227"/>
      <c r="AM29" s="228"/>
      <c r="AN29" s="16"/>
      <c r="AO29" s="15" t="s">
        <v>12</v>
      </c>
      <c r="AP29" s="31" t="s">
        <v>35</v>
      </c>
      <c r="AQ29" s="226"/>
      <c r="AR29" s="227"/>
      <c r="AS29" s="228"/>
      <c r="AT29" s="16"/>
      <c r="AU29" s="15" t="s">
        <v>12</v>
      </c>
      <c r="AV29" s="31" t="s">
        <v>35</v>
      </c>
      <c r="AW29" s="226"/>
      <c r="AX29" s="227"/>
      <c r="AY29" s="228"/>
    </row>
    <row r="30" spans="1:53" ht="24.6" customHeight="1" thickBot="1">
      <c r="A30" s="151"/>
      <c r="B30" s="152"/>
      <c r="C30" s="156"/>
      <c r="D30" s="159"/>
      <c r="E30" s="141"/>
      <c r="F30" s="147"/>
      <c r="G30" s="147"/>
      <c r="H30" s="141"/>
      <c r="I30" s="141"/>
      <c r="J30" s="141"/>
      <c r="K30" s="141"/>
      <c r="L30" s="141"/>
      <c r="M30" s="141"/>
      <c r="N30" s="141"/>
      <c r="O30" s="141"/>
      <c r="P30" s="144"/>
      <c r="Q30" s="141"/>
      <c r="R30" s="141"/>
      <c r="S30" s="141"/>
      <c r="T30" s="141"/>
      <c r="U30" s="144"/>
      <c r="V30" s="141"/>
      <c r="W30" s="141"/>
      <c r="X30" s="141"/>
      <c r="Y30" s="141"/>
      <c r="Z30" s="141"/>
      <c r="AA30" s="144"/>
      <c r="AB30" s="144"/>
      <c r="AC30" s="141"/>
      <c r="AD30" s="141"/>
      <c r="AE30" s="141"/>
      <c r="AF30" s="141"/>
      <c r="AG30" s="141"/>
      <c r="AH30" s="184"/>
      <c r="AI30" s="37" t="s">
        <v>26</v>
      </c>
      <c r="AJ30" s="63" t="str">
        <f>IF(AJ28="","",IF(AJ28&gt;=2,"達成","未達成"))</f>
        <v/>
      </c>
      <c r="AK30" s="229"/>
      <c r="AL30" s="229"/>
      <c r="AM30" s="230"/>
      <c r="AN30" s="16"/>
      <c r="AO30" s="17" t="s">
        <v>26</v>
      </c>
      <c r="AP30" s="63" t="str">
        <f>IF(AP28="","",IF(AP28&gt;=2,"達成","未達成"))</f>
        <v/>
      </c>
      <c r="AQ30" s="229"/>
      <c r="AR30" s="229"/>
      <c r="AS30" s="230"/>
      <c r="AT30" s="16"/>
      <c r="AU30" s="17" t="s">
        <v>26</v>
      </c>
      <c r="AV30" s="63" t="str">
        <f>IF(AV28="","",IF(AV28&gt;=2,"達成","未達成"))</f>
        <v/>
      </c>
      <c r="AW30" s="229"/>
      <c r="AX30" s="229"/>
      <c r="AY30" s="230"/>
    </row>
    <row r="31" spans="1:53" ht="35.4" customHeight="1">
      <c r="A31" s="151"/>
      <c r="B31" s="152"/>
      <c r="C31" s="156"/>
      <c r="D31" s="159"/>
      <c r="E31" s="141"/>
      <c r="F31" s="147"/>
      <c r="G31" s="147"/>
      <c r="H31" s="141"/>
      <c r="I31" s="141"/>
      <c r="J31" s="141"/>
      <c r="K31" s="141"/>
      <c r="L31" s="141"/>
      <c r="M31" s="141"/>
      <c r="N31" s="141"/>
      <c r="O31" s="141"/>
      <c r="P31" s="144"/>
      <c r="Q31" s="141"/>
      <c r="R31" s="141"/>
      <c r="S31" s="141"/>
      <c r="T31" s="141"/>
      <c r="U31" s="144"/>
      <c r="V31" s="141"/>
      <c r="W31" s="141"/>
      <c r="X31" s="141"/>
      <c r="Y31" s="141"/>
      <c r="Z31" s="141"/>
      <c r="AA31" s="144"/>
      <c r="AB31" s="144"/>
      <c r="AC31" s="141"/>
      <c r="AD31" s="141"/>
      <c r="AE31" s="141"/>
      <c r="AF31" s="141"/>
      <c r="AG31" s="141"/>
      <c r="AH31" s="184"/>
      <c r="AI31" s="236" t="s">
        <v>34</v>
      </c>
      <c r="AJ31" s="237"/>
      <c r="AK31" s="237"/>
      <c r="AL31" s="237"/>
      <c r="AM31" s="238"/>
      <c r="AN31" s="16"/>
      <c r="AO31" s="239" t="s">
        <v>34</v>
      </c>
      <c r="AP31" s="237"/>
      <c r="AQ31" s="237"/>
      <c r="AR31" s="237"/>
      <c r="AS31" s="238"/>
      <c r="AT31" s="16"/>
      <c r="AU31" s="239" t="s">
        <v>34</v>
      </c>
      <c r="AV31" s="237"/>
      <c r="AW31" s="237"/>
      <c r="AX31" s="237"/>
      <c r="AY31" s="238"/>
    </row>
    <row r="32" spans="1:53" ht="24.6" customHeight="1">
      <c r="A32" s="151"/>
      <c r="B32" s="152"/>
      <c r="C32" s="156"/>
      <c r="D32" s="159"/>
      <c r="E32" s="141"/>
      <c r="F32" s="147"/>
      <c r="G32" s="147"/>
      <c r="H32" s="141"/>
      <c r="I32" s="141"/>
      <c r="J32" s="141"/>
      <c r="K32" s="141"/>
      <c r="L32" s="141"/>
      <c r="M32" s="141"/>
      <c r="N32" s="141"/>
      <c r="O32" s="141"/>
      <c r="P32" s="144"/>
      <c r="Q32" s="141"/>
      <c r="R32" s="141"/>
      <c r="S32" s="141"/>
      <c r="T32" s="141"/>
      <c r="U32" s="144"/>
      <c r="V32" s="141"/>
      <c r="W32" s="141"/>
      <c r="X32" s="141"/>
      <c r="Y32" s="141"/>
      <c r="Z32" s="141"/>
      <c r="AA32" s="144"/>
      <c r="AB32" s="144"/>
      <c r="AC32" s="141"/>
      <c r="AD32" s="141"/>
      <c r="AE32" s="141"/>
      <c r="AF32" s="141"/>
      <c r="AG32" s="141"/>
      <c r="AH32" s="184"/>
      <c r="AI32" s="21" t="s">
        <v>40</v>
      </c>
      <c r="AJ32" s="11">
        <f>AM26</f>
        <v>1</v>
      </c>
      <c r="AK32" s="194"/>
      <c r="AL32" s="195"/>
      <c r="AM32" s="196"/>
      <c r="AN32" s="16"/>
      <c r="AO32" s="18" t="s">
        <v>40</v>
      </c>
      <c r="AP32" s="11">
        <f>AS26</f>
        <v>6</v>
      </c>
      <c r="AQ32" s="194"/>
      <c r="AR32" s="195"/>
      <c r="AS32" s="196"/>
      <c r="AT32" s="16"/>
      <c r="AU32" s="18" t="s">
        <v>40</v>
      </c>
      <c r="AV32" s="11">
        <f>AY26</f>
        <v>4</v>
      </c>
      <c r="AW32" s="194"/>
      <c r="AX32" s="195"/>
      <c r="AY32" s="196"/>
    </row>
    <row r="33" spans="1:51" ht="24.6" customHeight="1">
      <c r="A33" s="151"/>
      <c r="B33" s="152"/>
      <c r="C33" s="156"/>
      <c r="D33" s="159"/>
      <c r="E33" s="141"/>
      <c r="F33" s="147"/>
      <c r="G33" s="147"/>
      <c r="H33" s="141"/>
      <c r="I33" s="141"/>
      <c r="J33" s="141"/>
      <c r="K33" s="141"/>
      <c r="L33" s="141"/>
      <c r="M33" s="141"/>
      <c r="N33" s="141"/>
      <c r="O33" s="141"/>
      <c r="P33" s="144"/>
      <c r="Q33" s="141"/>
      <c r="R33" s="141"/>
      <c r="S33" s="141"/>
      <c r="T33" s="141"/>
      <c r="U33" s="144"/>
      <c r="V33" s="141"/>
      <c r="W33" s="141"/>
      <c r="X33" s="141"/>
      <c r="Y33" s="141"/>
      <c r="Z33" s="141"/>
      <c r="AA33" s="144"/>
      <c r="AB33" s="144"/>
      <c r="AC33" s="141"/>
      <c r="AD33" s="141"/>
      <c r="AE33" s="141"/>
      <c r="AF33" s="141"/>
      <c r="AG33" s="141"/>
      <c r="AH33" s="184"/>
      <c r="AI33" s="21" t="s">
        <v>41</v>
      </c>
      <c r="AJ33" s="20">
        <v>0</v>
      </c>
      <c r="AK33" s="197"/>
      <c r="AL33" s="198"/>
      <c r="AM33" s="199"/>
      <c r="AN33" s="16"/>
      <c r="AO33" s="18" t="s">
        <v>41</v>
      </c>
      <c r="AP33" s="20">
        <v>2</v>
      </c>
      <c r="AQ33" s="197"/>
      <c r="AR33" s="198"/>
      <c r="AS33" s="199"/>
      <c r="AT33" s="16"/>
      <c r="AU33" s="18" t="s">
        <v>41</v>
      </c>
      <c r="AV33" s="20">
        <v>0</v>
      </c>
      <c r="AW33" s="197"/>
      <c r="AX33" s="198"/>
      <c r="AY33" s="199"/>
    </row>
    <row r="34" spans="1:51" ht="31.8" customHeight="1">
      <c r="A34" s="151"/>
      <c r="B34" s="152"/>
      <c r="C34" s="156"/>
      <c r="D34" s="159"/>
      <c r="E34" s="141"/>
      <c r="F34" s="147"/>
      <c r="G34" s="147"/>
      <c r="H34" s="141"/>
      <c r="I34" s="141"/>
      <c r="J34" s="141"/>
      <c r="K34" s="141"/>
      <c r="L34" s="141"/>
      <c r="M34" s="141"/>
      <c r="N34" s="141"/>
      <c r="O34" s="141"/>
      <c r="P34" s="144"/>
      <c r="Q34" s="141"/>
      <c r="R34" s="141"/>
      <c r="S34" s="141"/>
      <c r="T34" s="141"/>
      <c r="U34" s="144"/>
      <c r="V34" s="141"/>
      <c r="W34" s="141"/>
      <c r="X34" s="141"/>
      <c r="Y34" s="141"/>
      <c r="Z34" s="141"/>
      <c r="AA34" s="144"/>
      <c r="AB34" s="144"/>
      <c r="AC34" s="141"/>
      <c r="AD34" s="141"/>
      <c r="AE34" s="141"/>
      <c r="AF34" s="141"/>
      <c r="AG34" s="141"/>
      <c r="AH34" s="184"/>
      <c r="AI34" s="35" t="s">
        <v>42</v>
      </c>
      <c r="AJ34" s="20">
        <v>0</v>
      </c>
      <c r="AK34" s="197"/>
      <c r="AL34" s="198"/>
      <c r="AM34" s="199"/>
      <c r="AN34" s="16"/>
      <c r="AO34" s="24" t="s">
        <v>42</v>
      </c>
      <c r="AP34" s="20">
        <v>1</v>
      </c>
      <c r="AQ34" s="197"/>
      <c r="AR34" s="198"/>
      <c r="AS34" s="199"/>
      <c r="AT34" s="16"/>
      <c r="AU34" s="24" t="s">
        <v>42</v>
      </c>
      <c r="AV34" s="20">
        <v>1</v>
      </c>
      <c r="AW34" s="197"/>
      <c r="AX34" s="198"/>
      <c r="AY34" s="199"/>
    </row>
    <row r="35" spans="1:51" ht="24.6" customHeight="1" thickBot="1">
      <c r="A35" s="151"/>
      <c r="B35" s="152"/>
      <c r="C35" s="156"/>
      <c r="D35" s="159"/>
      <c r="E35" s="141"/>
      <c r="F35" s="147"/>
      <c r="G35" s="147"/>
      <c r="H35" s="141"/>
      <c r="I35" s="141"/>
      <c r="J35" s="141"/>
      <c r="K35" s="141"/>
      <c r="L35" s="141"/>
      <c r="M35" s="141"/>
      <c r="N35" s="141"/>
      <c r="O35" s="141"/>
      <c r="P35" s="144"/>
      <c r="Q35" s="141"/>
      <c r="R35" s="141"/>
      <c r="S35" s="141"/>
      <c r="T35" s="141"/>
      <c r="U35" s="144"/>
      <c r="V35" s="141"/>
      <c r="W35" s="141"/>
      <c r="X35" s="141"/>
      <c r="Y35" s="141"/>
      <c r="Z35" s="141"/>
      <c r="AA35" s="144"/>
      <c r="AB35" s="144"/>
      <c r="AC35" s="141"/>
      <c r="AD35" s="141"/>
      <c r="AE35" s="141"/>
      <c r="AF35" s="141"/>
      <c r="AG35" s="141"/>
      <c r="AH35" s="184"/>
      <c r="AI35" s="36" t="s">
        <v>12</v>
      </c>
      <c r="AJ35" s="31" t="s">
        <v>38</v>
      </c>
      <c r="AK35" s="197"/>
      <c r="AL35" s="198"/>
      <c r="AM35" s="199"/>
      <c r="AN35" s="16"/>
      <c r="AO35" s="15" t="s">
        <v>12</v>
      </c>
      <c r="AP35" s="31" t="s">
        <v>38</v>
      </c>
      <c r="AQ35" s="197"/>
      <c r="AR35" s="198"/>
      <c r="AS35" s="199"/>
      <c r="AT35" s="16"/>
      <c r="AU35" s="15" t="s">
        <v>12</v>
      </c>
      <c r="AV35" s="31" t="s">
        <v>38</v>
      </c>
      <c r="AW35" s="197"/>
      <c r="AX35" s="198"/>
      <c r="AY35" s="199"/>
    </row>
    <row r="36" spans="1:51" ht="24.6" customHeight="1" thickBot="1">
      <c r="A36" s="151"/>
      <c r="B36" s="152"/>
      <c r="C36" s="156"/>
      <c r="D36" s="159"/>
      <c r="E36" s="141"/>
      <c r="F36" s="147"/>
      <c r="G36" s="147"/>
      <c r="H36" s="141"/>
      <c r="I36" s="141"/>
      <c r="J36" s="141"/>
      <c r="K36" s="141"/>
      <c r="L36" s="141"/>
      <c r="M36" s="141"/>
      <c r="N36" s="141"/>
      <c r="O36" s="141"/>
      <c r="P36" s="144"/>
      <c r="Q36" s="141"/>
      <c r="R36" s="141"/>
      <c r="S36" s="141"/>
      <c r="T36" s="141"/>
      <c r="U36" s="144"/>
      <c r="V36" s="141"/>
      <c r="W36" s="141"/>
      <c r="X36" s="141"/>
      <c r="Y36" s="141"/>
      <c r="Z36" s="141"/>
      <c r="AA36" s="144"/>
      <c r="AB36" s="144"/>
      <c r="AC36" s="141"/>
      <c r="AD36" s="141"/>
      <c r="AE36" s="141"/>
      <c r="AF36" s="141"/>
      <c r="AG36" s="141"/>
      <c r="AH36" s="184"/>
      <c r="AI36" s="37" t="s">
        <v>26</v>
      </c>
      <c r="AJ36" s="63" t="str">
        <f>IF(AJ34="","",IF(AJ34&gt;=AJ33,"達成","未達成"))</f>
        <v>達成</v>
      </c>
      <c r="AK36" s="200"/>
      <c r="AL36" s="200"/>
      <c r="AM36" s="201"/>
      <c r="AN36" s="16"/>
      <c r="AO36" s="17" t="s">
        <v>26</v>
      </c>
      <c r="AP36" s="63" t="str">
        <f>IF(AP34="","",IF(AP34&gt;=AP33,"達成","未達成"))</f>
        <v>未達成</v>
      </c>
      <c r="AQ36" s="200"/>
      <c r="AR36" s="200"/>
      <c r="AS36" s="201"/>
      <c r="AT36" s="16"/>
      <c r="AU36" s="17" t="s">
        <v>26</v>
      </c>
      <c r="AV36" s="63" t="str">
        <f>IF(AV34="","",IF(AV34&gt;=AV33,"達成","未達成"))</f>
        <v>達成</v>
      </c>
      <c r="AW36" s="200"/>
      <c r="AX36" s="200"/>
      <c r="AY36" s="201"/>
    </row>
    <row r="37" spans="1:51" ht="12" customHeight="1" thickBot="1">
      <c r="A37" s="151"/>
      <c r="B37" s="152"/>
      <c r="C37" s="156"/>
      <c r="D37" s="159"/>
      <c r="E37" s="141"/>
      <c r="F37" s="147"/>
      <c r="G37" s="147"/>
      <c r="H37" s="141"/>
      <c r="I37" s="141"/>
      <c r="J37" s="141"/>
      <c r="K37" s="141"/>
      <c r="L37" s="141"/>
      <c r="M37" s="141"/>
      <c r="N37" s="141"/>
      <c r="O37" s="141"/>
      <c r="P37" s="144"/>
      <c r="Q37" s="141"/>
      <c r="R37" s="141"/>
      <c r="S37" s="141"/>
      <c r="T37" s="141"/>
      <c r="U37" s="144"/>
      <c r="V37" s="141"/>
      <c r="W37" s="141"/>
      <c r="X37" s="141"/>
      <c r="Y37" s="141"/>
      <c r="Z37" s="141"/>
      <c r="AA37" s="144"/>
      <c r="AB37" s="144"/>
      <c r="AC37" s="141"/>
      <c r="AD37" s="141"/>
      <c r="AE37" s="141"/>
      <c r="AF37" s="141"/>
      <c r="AG37" s="141"/>
      <c r="AH37" s="184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</row>
    <row r="38" spans="1:51" ht="29.4" customHeight="1">
      <c r="A38" s="151"/>
      <c r="B38" s="152"/>
      <c r="C38" s="156"/>
      <c r="D38" s="159"/>
      <c r="E38" s="141"/>
      <c r="F38" s="147"/>
      <c r="G38" s="147"/>
      <c r="H38" s="141"/>
      <c r="I38" s="141"/>
      <c r="J38" s="141"/>
      <c r="K38" s="141"/>
      <c r="L38" s="141"/>
      <c r="M38" s="141"/>
      <c r="N38" s="141"/>
      <c r="O38" s="141"/>
      <c r="P38" s="144"/>
      <c r="Q38" s="141"/>
      <c r="R38" s="141"/>
      <c r="S38" s="141"/>
      <c r="T38" s="141"/>
      <c r="U38" s="144"/>
      <c r="V38" s="141"/>
      <c r="W38" s="141"/>
      <c r="X38" s="141"/>
      <c r="Y38" s="141"/>
      <c r="Z38" s="141"/>
      <c r="AA38" s="144"/>
      <c r="AB38" s="144"/>
      <c r="AC38" s="141"/>
      <c r="AD38" s="141"/>
      <c r="AE38" s="141"/>
      <c r="AF38" s="141"/>
      <c r="AG38" s="141"/>
      <c r="AH38" s="184"/>
      <c r="AI38" s="188" t="s">
        <v>31</v>
      </c>
      <c r="AJ38" s="189"/>
      <c r="AK38" s="189"/>
      <c r="AL38" s="189"/>
      <c r="AM38" s="190"/>
      <c r="AN38" s="16"/>
      <c r="AO38" s="240" t="s">
        <v>31</v>
      </c>
      <c r="AP38" s="189"/>
      <c r="AQ38" s="189"/>
      <c r="AR38" s="189"/>
      <c r="AS38" s="190"/>
      <c r="AT38" s="16"/>
      <c r="AU38" s="16"/>
      <c r="AV38" s="16"/>
      <c r="AW38" s="16"/>
      <c r="AX38" s="16"/>
      <c r="AY38" s="16"/>
    </row>
    <row r="39" spans="1:51" ht="28.8" customHeight="1">
      <c r="A39" s="151"/>
      <c r="B39" s="152"/>
      <c r="C39" s="156"/>
      <c r="D39" s="159"/>
      <c r="E39" s="141"/>
      <c r="F39" s="147"/>
      <c r="G39" s="147"/>
      <c r="H39" s="141"/>
      <c r="I39" s="141"/>
      <c r="J39" s="141"/>
      <c r="K39" s="141"/>
      <c r="L39" s="141"/>
      <c r="M39" s="141"/>
      <c r="N39" s="141"/>
      <c r="O39" s="141"/>
      <c r="P39" s="144"/>
      <c r="Q39" s="141"/>
      <c r="R39" s="141"/>
      <c r="S39" s="141"/>
      <c r="T39" s="141"/>
      <c r="U39" s="144"/>
      <c r="V39" s="141"/>
      <c r="W39" s="141"/>
      <c r="X39" s="141"/>
      <c r="Y39" s="141"/>
      <c r="Z39" s="141"/>
      <c r="AA39" s="144"/>
      <c r="AB39" s="144"/>
      <c r="AC39" s="141"/>
      <c r="AD39" s="141"/>
      <c r="AE39" s="141"/>
      <c r="AF39" s="141"/>
      <c r="AG39" s="141"/>
      <c r="AH39" s="184"/>
      <c r="AI39" s="231">
        <v>4</v>
      </c>
      <c r="AJ39" s="19" t="s">
        <v>36</v>
      </c>
      <c r="AK39" s="19"/>
      <c r="AL39" s="19" t="s">
        <v>57</v>
      </c>
      <c r="AM39" s="23" t="s">
        <v>37</v>
      </c>
      <c r="AN39" s="16"/>
      <c r="AO39" s="233">
        <v>5</v>
      </c>
      <c r="AP39" s="19" t="s">
        <v>36</v>
      </c>
      <c r="AQ39" s="19"/>
      <c r="AR39" s="19" t="s">
        <v>57</v>
      </c>
      <c r="AS39" s="23" t="s">
        <v>37</v>
      </c>
      <c r="AT39" s="16"/>
      <c r="AU39" s="16"/>
      <c r="AV39" s="16"/>
      <c r="AW39" s="16"/>
      <c r="AX39" s="16"/>
      <c r="AY39" s="16"/>
    </row>
    <row r="40" spans="1:51" ht="25.8" customHeight="1" thickBot="1">
      <c r="A40" s="151"/>
      <c r="B40" s="152"/>
      <c r="C40" s="156"/>
      <c r="D40" s="159"/>
      <c r="E40" s="141"/>
      <c r="F40" s="147"/>
      <c r="G40" s="147"/>
      <c r="H40" s="141"/>
      <c r="I40" s="141"/>
      <c r="J40" s="141"/>
      <c r="K40" s="141"/>
      <c r="L40" s="141"/>
      <c r="M40" s="141"/>
      <c r="N40" s="141"/>
      <c r="O40" s="141"/>
      <c r="P40" s="144"/>
      <c r="Q40" s="141"/>
      <c r="R40" s="141"/>
      <c r="S40" s="141"/>
      <c r="T40" s="141"/>
      <c r="U40" s="144"/>
      <c r="V40" s="141"/>
      <c r="W40" s="141"/>
      <c r="X40" s="141"/>
      <c r="Y40" s="141"/>
      <c r="Z40" s="141"/>
      <c r="AA40" s="144"/>
      <c r="AB40" s="144"/>
      <c r="AC40" s="141"/>
      <c r="AD40" s="141"/>
      <c r="AE40" s="141"/>
      <c r="AF40" s="141"/>
      <c r="AG40" s="141"/>
      <c r="AH40" s="184"/>
      <c r="AI40" s="232"/>
      <c r="AJ40" s="25">
        <v>45794</v>
      </c>
      <c r="AK40" s="26" t="s">
        <v>33</v>
      </c>
      <c r="AL40" s="25">
        <v>45800</v>
      </c>
      <c r="AM40" s="27">
        <f>IF(AND(AJ40&lt;&gt;"",AL40&lt;&gt;""),AL40-AJ40+1,"")</f>
        <v>7</v>
      </c>
      <c r="AN40" s="16"/>
      <c r="AO40" s="234"/>
      <c r="AP40" s="25">
        <v>45801</v>
      </c>
      <c r="AQ40" s="26" t="s">
        <v>33</v>
      </c>
      <c r="AR40" s="25">
        <v>45807</v>
      </c>
      <c r="AS40" s="27">
        <f>IF(AND(AP40&lt;&gt;"",AR40&lt;&gt;""),AR40-AP40+1,"")</f>
        <v>7</v>
      </c>
      <c r="AT40" s="16"/>
      <c r="AU40" s="16"/>
      <c r="AV40" s="16"/>
      <c r="AW40" s="16"/>
      <c r="AX40" s="16"/>
      <c r="AY40" s="16"/>
    </row>
    <row r="41" spans="1:51" ht="54" customHeight="1">
      <c r="A41" s="151"/>
      <c r="B41" s="152"/>
      <c r="C41" s="156"/>
      <c r="D41" s="159"/>
      <c r="E41" s="141"/>
      <c r="F41" s="147"/>
      <c r="G41" s="147"/>
      <c r="H41" s="141"/>
      <c r="I41" s="141"/>
      <c r="J41" s="141"/>
      <c r="K41" s="141"/>
      <c r="L41" s="141"/>
      <c r="M41" s="141"/>
      <c r="N41" s="141"/>
      <c r="O41" s="141"/>
      <c r="P41" s="144"/>
      <c r="Q41" s="141"/>
      <c r="R41" s="141"/>
      <c r="S41" s="141"/>
      <c r="T41" s="141"/>
      <c r="U41" s="144"/>
      <c r="V41" s="141"/>
      <c r="W41" s="141"/>
      <c r="X41" s="141"/>
      <c r="Y41" s="141"/>
      <c r="Z41" s="141"/>
      <c r="AA41" s="144"/>
      <c r="AB41" s="144"/>
      <c r="AC41" s="141"/>
      <c r="AD41" s="141"/>
      <c r="AE41" s="141"/>
      <c r="AF41" s="141"/>
      <c r="AG41" s="141"/>
      <c r="AH41" s="184"/>
      <c r="AI41" s="191" t="s">
        <v>32</v>
      </c>
      <c r="AJ41" s="192"/>
      <c r="AK41" s="192"/>
      <c r="AL41" s="192"/>
      <c r="AM41" s="193"/>
      <c r="AN41" s="16"/>
      <c r="AO41" s="235" t="s">
        <v>32</v>
      </c>
      <c r="AP41" s="192"/>
      <c r="AQ41" s="192"/>
      <c r="AR41" s="192"/>
      <c r="AS41" s="193"/>
      <c r="AT41" s="16"/>
      <c r="AU41" s="16"/>
      <c r="AV41" s="16"/>
      <c r="AW41" s="16"/>
      <c r="AX41" s="16"/>
      <c r="AY41" s="16"/>
    </row>
    <row r="42" spans="1:51" ht="31.8" customHeight="1">
      <c r="A42" s="151"/>
      <c r="B42" s="152"/>
      <c r="C42" s="156"/>
      <c r="D42" s="159"/>
      <c r="E42" s="141"/>
      <c r="F42" s="147"/>
      <c r="G42" s="147"/>
      <c r="H42" s="141"/>
      <c r="I42" s="141"/>
      <c r="J42" s="141"/>
      <c r="K42" s="141"/>
      <c r="L42" s="141"/>
      <c r="M42" s="141"/>
      <c r="N42" s="141"/>
      <c r="O42" s="141"/>
      <c r="P42" s="144"/>
      <c r="Q42" s="141"/>
      <c r="R42" s="141"/>
      <c r="S42" s="141"/>
      <c r="T42" s="141"/>
      <c r="U42" s="144"/>
      <c r="V42" s="141"/>
      <c r="W42" s="141"/>
      <c r="X42" s="141"/>
      <c r="Y42" s="141"/>
      <c r="Z42" s="141"/>
      <c r="AA42" s="144"/>
      <c r="AB42" s="144"/>
      <c r="AC42" s="141"/>
      <c r="AD42" s="141"/>
      <c r="AE42" s="141"/>
      <c r="AF42" s="141"/>
      <c r="AG42" s="141"/>
      <c r="AH42" s="184"/>
      <c r="AI42" s="35" t="s">
        <v>39</v>
      </c>
      <c r="AJ42" s="20">
        <v>3</v>
      </c>
      <c r="AK42" s="223"/>
      <c r="AL42" s="224"/>
      <c r="AM42" s="225"/>
      <c r="AN42" s="16"/>
      <c r="AO42" s="24" t="s">
        <v>39</v>
      </c>
      <c r="AP42" s="20">
        <v>1</v>
      </c>
      <c r="AQ42" s="223"/>
      <c r="AR42" s="224"/>
      <c r="AS42" s="225"/>
      <c r="AT42" s="16"/>
      <c r="AU42" s="16"/>
      <c r="AV42" s="16"/>
      <c r="AW42" s="16"/>
      <c r="AX42" s="16"/>
      <c r="AY42" s="16"/>
    </row>
    <row r="43" spans="1:51" ht="24.6" customHeight="1" thickBot="1">
      <c r="A43" s="151"/>
      <c r="B43" s="152"/>
      <c r="C43" s="156"/>
      <c r="D43" s="159"/>
      <c r="E43" s="141"/>
      <c r="F43" s="147"/>
      <c r="G43" s="147"/>
      <c r="H43" s="141"/>
      <c r="I43" s="141"/>
      <c r="J43" s="141"/>
      <c r="K43" s="141"/>
      <c r="L43" s="141"/>
      <c r="M43" s="141"/>
      <c r="N43" s="141"/>
      <c r="O43" s="141"/>
      <c r="P43" s="144"/>
      <c r="Q43" s="141"/>
      <c r="R43" s="141"/>
      <c r="S43" s="141"/>
      <c r="T43" s="141"/>
      <c r="U43" s="144"/>
      <c r="V43" s="141"/>
      <c r="W43" s="141"/>
      <c r="X43" s="141"/>
      <c r="Y43" s="141"/>
      <c r="Z43" s="141"/>
      <c r="AA43" s="144"/>
      <c r="AB43" s="144"/>
      <c r="AC43" s="141"/>
      <c r="AD43" s="141"/>
      <c r="AE43" s="141"/>
      <c r="AF43" s="141"/>
      <c r="AG43" s="141"/>
      <c r="AH43" s="184"/>
      <c r="AI43" s="36" t="s">
        <v>12</v>
      </c>
      <c r="AJ43" s="31" t="s">
        <v>35</v>
      </c>
      <c r="AK43" s="226"/>
      <c r="AL43" s="227"/>
      <c r="AM43" s="228"/>
      <c r="AN43" s="16"/>
      <c r="AO43" s="15" t="s">
        <v>12</v>
      </c>
      <c r="AP43" s="31" t="s">
        <v>35</v>
      </c>
      <c r="AQ43" s="226"/>
      <c r="AR43" s="227"/>
      <c r="AS43" s="228"/>
      <c r="AT43" s="16"/>
      <c r="AU43" s="16"/>
      <c r="AV43" s="16"/>
      <c r="AW43" s="16"/>
      <c r="AX43" s="16"/>
      <c r="AY43" s="16"/>
    </row>
    <row r="44" spans="1:51" ht="24.6" customHeight="1" thickBot="1">
      <c r="A44" s="151"/>
      <c r="B44" s="152"/>
      <c r="C44" s="156"/>
      <c r="D44" s="159"/>
      <c r="E44" s="141"/>
      <c r="F44" s="147"/>
      <c r="G44" s="147"/>
      <c r="H44" s="141"/>
      <c r="I44" s="141"/>
      <c r="J44" s="141"/>
      <c r="K44" s="141"/>
      <c r="L44" s="141"/>
      <c r="M44" s="141"/>
      <c r="N44" s="141"/>
      <c r="O44" s="141"/>
      <c r="P44" s="144"/>
      <c r="Q44" s="141"/>
      <c r="R44" s="141"/>
      <c r="S44" s="141"/>
      <c r="T44" s="141"/>
      <c r="U44" s="144"/>
      <c r="V44" s="141"/>
      <c r="W44" s="141"/>
      <c r="X44" s="141"/>
      <c r="Y44" s="141"/>
      <c r="Z44" s="141"/>
      <c r="AA44" s="144"/>
      <c r="AB44" s="144"/>
      <c r="AC44" s="141"/>
      <c r="AD44" s="141"/>
      <c r="AE44" s="141"/>
      <c r="AF44" s="141"/>
      <c r="AG44" s="141"/>
      <c r="AH44" s="184"/>
      <c r="AI44" s="41" t="s">
        <v>26</v>
      </c>
      <c r="AJ44" s="63" t="str">
        <f>IF(AJ42="","",IF(AJ42&gt;=2,"達成","未達成"))</f>
        <v>達成</v>
      </c>
      <c r="AK44" s="229"/>
      <c r="AL44" s="229"/>
      <c r="AM44" s="230"/>
      <c r="AN44" s="16"/>
      <c r="AO44" s="42" t="s">
        <v>26</v>
      </c>
      <c r="AP44" s="63" t="str">
        <f>IF(AP42="","",IF(AP42&gt;=2,"達成","未達成"))</f>
        <v>未達成</v>
      </c>
      <c r="AQ44" s="229"/>
      <c r="AR44" s="229"/>
      <c r="AS44" s="230"/>
      <c r="AT44" s="16"/>
      <c r="AU44" s="16"/>
      <c r="AV44" s="16"/>
      <c r="AW44" s="16"/>
      <c r="AX44" s="16"/>
      <c r="AY44" s="16"/>
    </row>
    <row r="45" spans="1:51" ht="35.4" customHeight="1">
      <c r="A45" s="151"/>
      <c r="B45" s="152"/>
      <c r="C45" s="156"/>
      <c r="D45" s="159"/>
      <c r="E45" s="141"/>
      <c r="F45" s="147"/>
      <c r="G45" s="147"/>
      <c r="H45" s="141"/>
      <c r="I45" s="141"/>
      <c r="J45" s="141"/>
      <c r="K45" s="141"/>
      <c r="L45" s="141"/>
      <c r="M45" s="141"/>
      <c r="N45" s="141"/>
      <c r="O45" s="141"/>
      <c r="P45" s="144"/>
      <c r="Q45" s="141"/>
      <c r="R45" s="141"/>
      <c r="S45" s="141"/>
      <c r="T45" s="141"/>
      <c r="U45" s="144"/>
      <c r="V45" s="141"/>
      <c r="W45" s="141"/>
      <c r="X45" s="141"/>
      <c r="Y45" s="141"/>
      <c r="Z45" s="141"/>
      <c r="AA45" s="144"/>
      <c r="AB45" s="144"/>
      <c r="AC45" s="141"/>
      <c r="AD45" s="141"/>
      <c r="AE45" s="141"/>
      <c r="AF45" s="141"/>
      <c r="AG45" s="141"/>
      <c r="AH45" s="184"/>
      <c r="AI45" s="191" t="s">
        <v>34</v>
      </c>
      <c r="AJ45" s="192"/>
      <c r="AK45" s="192"/>
      <c r="AL45" s="192"/>
      <c r="AM45" s="193"/>
      <c r="AN45" s="16"/>
      <c r="AO45" s="235" t="s">
        <v>34</v>
      </c>
      <c r="AP45" s="192"/>
      <c r="AQ45" s="192"/>
      <c r="AR45" s="192"/>
      <c r="AS45" s="193"/>
      <c r="AT45" s="16"/>
      <c r="AU45" s="16"/>
      <c r="AV45" s="16"/>
      <c r="AW45" s="16"/>
      <c r="AX45" s="16"/>
      <c r="AY45" s="16"/>
    </row>
    <row r="46" spans="1:51" ht="24.6" customHeight="1">
      <c r="A46" s="151"/>
      <c r="B46" s="152"/>
      <c r="C46" s="156"/>
      <c r="D46" s="159"/>
      <c r="E46" s="141"/>
      <c r="F46" s="147"/>
      <c r="G46" s="147"/>
      <c r="H46" s="141"/>
      <c r="I46" s="141"/>
      <c r="J46" s="141"/>
      <c r="K46" s="141"/>
      <c r="L46" s="141"/>
      <c r="M46" s="141"/>
      <c r="N46" s="141"/>
      <c r="O46" s="141"/>
      <c r="P46" s="144"/>
      <c r="Q46" s="141"/>
      <c r="R46" s="141"/>
      <c r="S46" s="141"/>
      <c r="T46" s="141"/>
      <c r="U46" s="144"/>
      <c r="V46" s="141"/>
      <c r="W46" s="141"/>
      <c r="X46" s="141"/>
      <c r="Y46" s="141"/>
      <c r="Z46" s="141"/>
      <c r="AA46" s="144"/>
      <c r="AB46" s="144"/>
      <c r="AC46" s="141"/>
      <c r="AD46" s="141"/>
      <c r="AE46" s="141"/>
      <c r="AF46" s="141"/>
      <c r="AG46" s="141"/>
      <c r="AH46" s="184"/>
      <c r="AI46" s="39" t="s">
        <v>40</v>
      </c>
      <c r="AJ46" s="29">
        <f>AM40</f>
        <v>7</v>
      </c>
      <c r="AK46" s="194"/>
      <c r="AL46" s="195"/>
      <c r="AM46" s="196"/>
      <c r="AN46" s="16"/>
      <c r="AO46" s="28" t="s">
        <v>40</v>
      </c>
      <c r="AP46" s="29">
        <f>AS40</f>
        <v>7</v>
      </c>
      <c r="AQ46" s="194"/>
      <c r="AR46" s="195"/>
      <c r="AS46" s="196"/>
      <c r="AT46" s="16"/>
      <c r="AU46" s="16"/>
      <c r="AV46" s="16"/>
      <c r="AW46" s="16"/>
      <c r="AX46" s="16"/>
      <c r="AY46" s="16"/>
    </row>
    <row r="47" spans="1:51" ht="24.6" customHeight="1">
      <c r="A47" s="151"/>
      <c r="B47" s="152"/>
      <c r="C47" s="156"/>
      <c r="D47" s="159"/>
      <c r="E47" s="141"/>
      <c r="F47" s="147"/>
      <c r="G47" s="147"/>
      <c r="H47" s="141"/>
      <c r="I47" s="141"/>
      <c r="J47" s="141"/>
      <c r="K47" s="141"/>
      <c r="L47" s="141"/>
      <c r="M47" s="141"/>
      <c r="N47" s="141"/>
      <c r="O47" s="141"/>
      <c r="P47" s="144"/>
      <c r="Q47" s="141"/>
      <c r="R47" s="141"/>
      <c r="S47" s="141"/>
      <c r="T47" s="141"/>
      <c r="U47" s="144"/>
      <c r="V47" s="141"/>
      <c r="W47" s="141"/>
      <c r="X47" s="141"/>
      <c r="Y47" s="141"/>
      <c r="Z47" s="141"/>
      <c r="AA47" s="144"/>
      <c r="AB47" s="144"/>
      <c r="AC47" s="141"/>
      <c r="AD47" s="141"/>
      <c r="AE47" s="141"/>
      <c r="AF47" s="141"/>
      <c r="AG47" s="141"/>
      <c r="AH47" s="184"/>
      <c r="AI47" s="21" t="s">
        <v>41</v>
      </c>
      <c r="AJ47" s="20"/>
      <c r="AK47" s="197"/>
      <c r="AL47" s="198"/>
      <c r="AM47" s="199"/>
      <c r="AN47" s="16"/>
      <c r="AO47" s="18" t="s">
        <v>41</v>
      </c>
      <c r="AP47" s="20"/>
      <c r="AQ47" s="197"/>
      <c r="AR47" s="198"/>
      <c r="AS47" s="199"/>
      <c r="AT47" s="16"/>
      <c r="AU47" s="16"/>
      <c r="AV47" s="16"/>
      <c r="AW47" s="16"/>
      <c r="AX47" s="16"/>
      <c r="AY47" s="16"/>
    </row>
    <row r="48" spans="1:51" ht="31.8" customHeight="1">
      <c r="A48" s="151"/>
      <c r="B48" s="152"/>
      <c r="C48" s="156"/>
      <c r="D48" s="159"/>
      <c r="E48" s="141"/>
      <c r="F48" s="147"/>
      <c r="G48" s="147"/>
      <c r="H48" s="141"/>
      <c r="I48" s="141"/>
      <c r="J48" s="141"/>
      <c r="K48" s="141"/>
      <c r="L48" s="141"/>
      <c r="M48" s="141"/>
      <c r="N48" s="141"/>
      <c r="O48" s="141"/>
      <c r="P48" s="144"/>
      <c r="Q48" s="141"/>
      <c r="R48" s="141"/>
      <c r="S48" s="141"/>
      <c r="T48" s="141"/>
      <c r="U48" s="144"/>
      <c r="V48" s="141"/>
      <c r="W48" s="141"/>
      <c r="X48" s="141"/>
      <c r="Y48" s="141"/>
      <c r="Z48" s="141"/>
      <c r="AA48" s="144"/>
      <c r="AB48" s="144"/>
      <c r="AC48" s="141"/>
      <c r="AD48" s="141"/>
      <c r="AE48" s="141"/>
      <c r="AF48" s="141"/>
      <c r="AG48" s="141"/>
      <c r="AH48" s="184"/>
      <c r="AI48" s="35" t="s">
        <v>42</v>
      </c>
      <c r="AJ48" s="20"/>
      <c r="AK48" s="197"/>
      <c r="AL48" s="198"/>
      <c r="AM48" s="199"/>
      <c r="AN48" s="16"/>
      <c r="AO48" s="24" t="s">
        <v>42</v>
      </c>
      <c r="AP48" s="20"/>
      <c r="AQ48" s="197"/>
      <c r="AR48" s="198"/>
      <c r="AS48" s="199"/>
      <c r="AT48" s="16"/>
      <c r="AU48" s="16"/>
      <c r="AV48" s="16"/>
      <c r="AW48" s="16"/>
      <c r="AX48" s="16"/>
      <c r="AY48" s="16"/>
    </row>
    <row r="49" spans="1:51" ht="24.6" customHeight="1" thickBot="1">
      <c r="A49" s="151"/>
      <c r="B49" s="152"/>
      <c r="C49" s="156"/>
      <c r="D49" s="159"/>
      <c r="E49" s="141"/>
      <c r="F49" s="147"/>
      <c r="G49" s="147"/>
      <c r="H49" s="141"/>
      <c r="I49" s="141"/>
      <c r="J49" s="141"/>
      <c r="K49" s="141"/>
      <c r="L49" s="141"/>
      <c r="M49" s="141"/>
      <c r="N49" s="141"/>
      <c r="O49" s="141"/>
      <c r="P49" s="144"/>
      <c r="Q49" s="141"/>
      <c r="R49" s="141"/>
      <c r="S49" s="141"/>
      <c r="T49" s="141"/>
      <c r="U49" s="144"/>
      <c r="V49" s="141"/>
      <c r="W49" s="141"/>
      <c r="X49" s="141"/>
      <c r="Y49" s="141"/>
      <c r="Z49" s="141"/>
      <c r="AA49" s="144"/>
      <c r="AB49" s="144"/>
      <c r="AC49" s="141"/>
      <c r="AD49" s="141"/>
      <c r="AE49" s="141"/>
      <c r="AF49" s="141"/>
      <c r="AG49" s="141"/>
      <c r="AH49" s="184"/>
      <c r="AI49" s="36" t="s">
        <v>12</v>
      </c>
      <c r="AJ49" s="31" t="s">
        <v>38</v>
      </c>
      <c r="AK49" s="197"/>
      <c r="AL49" s="198"/>
      <c r="AM49" s="199"/>
      <c r="AN49" s="16"/>
      <c r="AO49" s="15" t="s">
        <v>12</v>
      </c>
      <c r="AP49" s="31" t="s">
        <v>38</v>
      </c>
      <c r="AQ49" s="197"/>
      <c r="AR49" s="198"/>
      <c r="AS49" s="199"/>
      <c r="AT49" s="16"/>
      <c r="AU49" s="16"/>
      <c r="AV49" s="16"/>
      <c r="AW49" s="16"/>
      <c r="AX49" s="16"/>
      <c r="AY49" s="16"/>
    </row>
    <row r="50" spans="1:51" ht="24.6" customHeight="1" thickBot="1">
      <c r="A50" s="153"/>
      <c r="B50" s="154"/>
      <c r="C50" s="157"/>
      <c r="D50" s="160"/>
      <c r="E50" s="142"/>
      <c r="F50" s="148"/>
      <c r="G50" s="148"/>
      <c r="H50" s="142"/>
      <c r="I50" s="142"/>
      <c r="J50" s="142"/>
      <c r="K50" s="142"/>
      <c r="L50" s="142"/>
      <c r="M50" s="142"/>
      <c r="N50" s="142"/>
      <c r="O50" s="142"/>
      <c r="P50" s="145"/>
      <c r="Q50" s="142"/>
      <c r="R50" s="142"/>
      <c r="S50" s="142"/>
      <c r="T50" s="142"/>
      <c r="U50" s="145"/>
      <c r="V50" s="142"/>
      <c r="W50" s="142"/>
      <c r="X50" s="142"/>
      <c r="Y50" s="142"/>
      <c r="Z50" s="142"/>
      <c r="AA50" s="145"/>
      <c r="AB50" s="145"/>
      <c r="AC50" s="142"/>
      <c r="AD50" s="142"/>
      <c r="AE50" s="142"/>
      <c r="AF50" s="142"/>
      <c r="AG50" s="142"/>
      <c r="AH50" s="185"/>
      <c r="AI50" s="37" t="s">
        <v>26</v>
      </c>
      <c r="AJ50" s="63" t="str">
        <f>IF(AJ48="","",IF(AJ48&gt;=AJ47,"達成","未達成"))</f>
        <v/>
      </c>
      <c r="AK50" s="200"/>
      <c r="AL50" s="200"/>
      <c r="AM50" s="201"/>
      <c r="AN50" s="16"/>
      <c r="AO50" s="17" t="s">
        <v>26</v>
      </c>
      <c r="AP50" s="63" t="str">
        <f>IF(AP48="","",IF(AP48&gt;=AP47,"達成","未達成"))</f>
        <v/>
      </c>
      <c r="AQ50" s="200"/>
      <c r="AR50" s="200"/>
      <c r="AS50" s="201"/>
      <c r="AT50" s="16"/>
      <c r="AU50" s="16"/>
      <c r="AV50" s="16"/>
      <c r="AW50" s="16"/>
      <c r="AX50" s="16"/>
      <c r="AY50" s="16"/>
    </row>
    <row r="51" spans="1:51" ht="37.799999999999997" customHeight="1"/>
    <row r="52" spans="1:51" ht="21" customHeight="1"/>
    <row r="53" spans="1:51" ht="21" customHeight="1"/>
    <row r="54" spans="1:51" ht="32.4" customHeight="1"/>
    <row r="55" spans="1:51" ht="19.8" customHeight="1"/>
    <row r="56" spans="1:51" ht="19.8" customHeight="1"/>
    <row r="57" spans="1:51" ht="13.2" customHeight="1"/>
  </sheetData>
  <mergeCells count="82">
    <mergeCell ref="H16:H50"/>
    <mergeCell ref="G16:G50"/>
    <mergeCell ref="AH16:AH50"/>
    <mergeCell ref="AD16:AD50"/>
    <mergeCell ref="I16:I50"/>
    <mergeCell ref="C16:C50"/>
    <mergeCell ref="J16:J50"/>
    <mergeCell ref="S16:S50"/>
    <mergeCell ref="R16:R50"/>
    <mergeCell ref="Q16:Q50"/>
    <mergeCell ref="P16:P50"/>
    <mergeCell ref="O16:O50"/>
    <mergeCell ref="K16:K50"/>
    <mergeCell ref="E16:E50"/>
    <mergeCell ref="N16:N50"/>
    <mergeCell ref="M16:M50"/>
    <mergeCell ref="L16:L50"/>
    <mergeCell ref="F16:F50"/>
    <mergeCell ref="AK42:AM44"/>
    <mergeCell ref="AO31:AS31"/>
    <mergeCell ref="AO45:AS45"/>
    <mergeCell ref="AW32:AY36"/>
    <mergeCell ref="D16:D50"/>
    <mergeCell ref="X16:X50"/>
    <mergeCell ref="W16:W50"/>
    <mergeCell ref="V16:V50"/>
    <mergeCell ref="U16:U50"/>
    <mergeCell ref="T16:T50"/>
    <mergeCell ref="Y16:Y50"/>
    <mergeCell ref="AC16:AC50"/>
    <mergeCell ref="AB16:AB50"/>
    <mergeCell ref="AA16:AA50"/>
    <mergeCell ref="Z16:Z50"/>
    <mergeCell ref="AO39:AO40"/>
    <mergeCell ref="AI11:AM12"/>
    <mergeCell ref="A11:C12"/>
    <mergeCell ref="AQ46:AS50"/>
    <mergeCell ref="AK13:AL13"/>
    <mergeCell ref="AI17:AM17"/>
    <mergeCell ref="AI16:AJ16"/>
    <mergeCell ref="AK16:AS16"/>
    <mergeCell ref="AM14:AM15"/>
    <mergeCell ref="AK14:AL15"/>
    <mergeCell ref="AN18:AO18"/>
    <mergeCell ref="AN17:AS17"/>
    <mergeCell ref="AQ28:AS30"/>
    <mergeCell ref="AO41:AS41"/>
    <mergeCell ref="AI41:AM41"/>
    <mergeCell ref="AI31:AM31"/>
    <mergeCell ref="AQ32:AS36"/>
    <mergeCell ref="A13:C13"/>
    <mergeCell ref="A14:B15"/>
    <mergeCell ref="AF16:AF50"/>
    <mergeCell ref="AE16:AE50"/>
    <mergeCell ref="AW28:AY30"/>
    <mergeCell ref="AU24:AY24"/>
    <mergeCell ref="AU25:AU26"/>
    <mergeCell ref="AU27:AY27"/>
    <mergeCell ref="AU31:AY31"/>
    <mergeCell ref="A16:B50"/>
    <mergeCell ref="AK46:AM50"/>
    <mergeCell ref="AK18:AM19"/>
    <mergeCell ref="AI45:AM45"/>
    <mergeCell ref="AQ42:AS44"/>
    <mergeCell ref="AG16:AG50"/>
    <mergeCell ref="AO38:AS38"/>
    <mergeCell ref="AX18:AY19"/>
    <mergeCell ref="AW21:AY21"/>
    <mergeCell ref="AI39:AI40"/>
    <mergeCell ref="AU16:AY16"/>
    <mergeCell ref="AU17:AY17"/>
    <mergeCell ref="AQ18:AS21"/>
    <mergeCell ref="AK21:AM21"/>
    <mergeCell ref="AI38:AM38"/>
    <mergeCell ref="AO24:AS24"/>
    <mergeCell ref="AI24:AM24"/>
    <mergeCell ref="AO25:AO26"/>
    <mergeCell ref="AI25:AI26"/>
    <mergeCell ref="AO27:AS27"/>
    <mergeCell ref="AI27:AM27"/>
    <mergeCell ref="AK32:AM36"/>
    <mergeCell ref="AK28:AM30"/>
  </mergeCells>
  <phoneticPr fontId="1"/>
  <conditionalFormatting sqref="AI17:AM21">
    <cfRule type="expression" dxfId="43" priority="62">
      <formula>$BC$15&lt;0.285</formula>
    </cfRule>
    <cfRule type="expression" dxfId="42" priority="66">
      <formula>$BC$14&lt;28</formula>
    </cfRule>
  </conditionalFormatting>
  <conditionalFormatting sqref="AN17:AS21">
    <cfRule type="expression" dxfId="41" priority="48">
      <formula>AND($BC$14&gt;=28,$BC$15&gt;=0.285)</formula>
    </cfRule>
  </conditionalFormatting>
  <conditionalFormatting sqref="AI31:AM36">
    <cfRule type="expression" dxfId="40" priority="60">
      <formula>$AM$26=7</formula>
    </cfRule>
  </conditionalFormatting>
  <conditionalFormatting sqref="AO31:AS36">
    <cfRule type="expression" dxfId="39" priority="59">
      <formula>$AS$26=7</formula>
    </cfRule>
  </conditionalFormatting>
  <conditionalFormatting sqref="AU31:AY36">
    <cfRule type="expression" dxfId="38" priority="58">
      <formula>$AY$26=7</formula>
    </cfRule>
  </conditionalFormatting>
  <conditionalFormatting sqref="AI45:AM50">
    <cfRule type="expression" dxfId="37" priority="57">
      <formula>$AM$40=7</formula>
    </cfRule>
  </conditionalFormatting>
  <conditionalFormatting sqref="AO45:AS50">
    <cfRule type="expression" dxfId="36" priority="56">
      <formula>$AS$40=7</formula>
    </cfRule>
  </conditionalFormatting>
  <conditionalFormatting sqref="AI27:AM30">
    <cfRule type="expression" dxfId="35" priority="55">
      <formula>$AM$26&lt;7</formula>
    </cfRule>
  </conditionalFormatting>
  <conditionalFormatting sqref="AO27:AS30">
    <cfRule type="expression" dxfId="34" priority="54">
      <formula>$AS$26&lt;7</formula>
    </cfRule>
  </conditionalFormatting>
  <conditionalFormatting sqref="AU27:AY30">
    <cfRule type="expression" dxfId="33" priority="53">
      <formula>$AY$26&lt;7</formula>
    </cfRule>
  </conditionalFormatting>
  <conditionalFormatting sqref="AI41:AM44">
    <cfRule type="expression" dxfId="32" priority="52">
      <formula>$AM$40&lt;7</formula>
    </cfRule>
  </conditionalFormatting>
  <conditionalFormatting sqref="AO41:AS44">
    <cfRule type="expression" dxfId="31" priority="47">
      <formula>$AS$40&lt;7</formula>
    </cfRule>
  </conditionalFormatting>
  <conditionalFormatting sqref="D14:AH15">
    <cfRule type="cellIs" dxfId="30" priority="49" operator="equal">
      <formula>"■"</formula>
    </cfRule>
    <cfRule type="cellIs" dxfId="29" priority="50" operator="equal">
      <formula>"▲"</formula>
    </cfRule>
    <cfRule type="cellIs" dxfId="28" priority="51" operator="equal">
      <formula>"●"</formula>
    </cfRule>
  </conditionalFormatting>
  <conditionalFormatting sqref="AJ21 AP21">
    <cfRule type="cellIs" dxfId="27" priority="67" operator="equal">
      <formula>"達成"</formula>
    </cfRule>
  </conditionalFormatting>
  <conditionalFormatting sqref="AJ30 AJ36 AP30 AV30 AV36 AP36 AJ44 AP44 AJ50 AP50">
    <cfRule type="cellIs" dxfId="26" priority="61" operator="equal">
      <formula>"達成"</formula>
    </cfRule>
  </conditionalFormatting>
  <conditionalFormatting sqref="AX20">
    <cfRule type="expression" dxfId="25" priority="2">
      <formula>$AK$14=""</formula>
    </cfRule>
    <cfRule type="expression" dxfId="24" priority="3">
      <formula>$BC$15&lt;0.285</formula>
    </cfRule>
    <cfRule type="expression" dxfId="23" priority="4">
      <formula>$BC$14&lt;28</formula>
    </cfRule>
  </conditionalFormatting>
  <conditionalFormatting sqref="AV21">
    <cfRule type="cellIs" dxfId="22" priority="1" operator="equal">
      <formula>"達成"</formula>
    </cfRule>
  </conditionalFormatting>
  <dataValidations count="1">
    <dataValidation type="list" allowBlank="1" showInputMessage="1" showErrorMessage="1" sqref="D14:AH15">
      <formula1>$BA$17:$BA$21</formula1>
    </dataValidation>
  </dataValidations>
  <printOptions verticalCentered="1"/>
  <pageMargins left="0.70866141732283472" right="0.70866141732283472" top="0.74803149606299213" bottom="0.74803149606299213" header="0.31496062992125984" footer="0.31496062992125984"/>
  <pageSetup paperSize="9" scale="35" fitToHeight="0" orientation="landscape" cellComments="asDisplayed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C57"/>
  <sheetViews>
    <sheetView view="pageBreakPreview" topLeftCell="B1" zoomScale="55" zoomScaleNormal="70" zoomScaleSheetLayoutView="55" workbookViewId="0">
      <selection activeCell="AV20" sqref="AV20"/>
    </sheetView>
  </sheetViews>
  <sheetFormatPr defaultColWidth="9" defaultRowHeight="13.2"/>
  <cols>
    <col min="1" max="2" width="15.6640625" style="1" customWidth="1"/>
    <col min="3" max="3" width="9" style="1"/>
    <col min="4" max="34" width="5.33203125" style="1" customWidth="1"/>
    <col min="35" max="35" width="15.33203125" style="1" customWidth="1"/>
    <col min="36" max="36" width="14.6640625" style="1" customWidth="1"/>
    <col min="37" max="37" width="4.6640625" style="1" customWidth="1"/>
    <col min="38" max="38" width="14.6640625" style="1" customWidth="1"/>
    <col min="39" max="39" width="9.33203125" style="1" customWidth="1"/>
    <col min="40" max="40" width="1.88671875" style="1" customWidth="1"/>
    <col min="41" max="41" width="15.33203125" style="1" customWidth="1"/>
    <col min="42" max="42" width="14.6640625" style="1" customWidth="1"/>
    <col min="43" max="43" width="4.6640625" style="1" customWidth="1"/>
    <col min="44" max="44" width="14.6640625" style="1" customWidth="1"/>
    <col min="45" max="45" width="9.33203125" style="1" customWidth="1"/>
    <col min="46" max="46" width="1.88671875" style="1" customWidth="1"/>
    <col min="47" max="47" width="15.33203125" style="1" customWidth="1"/>
    <col min="48" max="48" width="14.6640625" style="1" customWidth="1"/>
    <col min="49" max="49" width="4.6640625" style="1" customWidth="1"/>
    <col min="50" max="50" width="14.6640625" style="1" customWidth="1"/>
    <col min="51" max="51" width="9.33203125" style="1" customWidth="1"/>
    <col min="52" max="52" width="9" style="1"/>
    <col min="53" max="53" width="10.77734375" style="1" hidden="1" customWidth="1"/>
    <col min="54" max="55" width="9" style="1" hidden="1" customWidth="1"/>
    <col min="56" max="16384" width="9" style="1"/>
  </cols>
  <sheetData>
    <row r="1" spans="1:55" ht="22.95" customHeight="1">
      <c r="A1" s="65" t="s">
        <v>21</v>
      </c>
      <c r="B1" s="71"/>
      <c r="AJ1" s="8"/>
      <c r="AK1" s="8"/>
      <c r="AL1" s="8"/>
    </row>
    <row r="2" spans="1:55" ht="21">
      <c r="A2" s="71"/>
      <c r="B2" s="71"/>
    </row>
    <row r="3" spans="1:55" ht="21">
      <c r="A3" s="7"/>
      <c r="B3" s="68" t="s">
        <v>16</v>
      </c>
      <c r="C3" s="66" t="s">
        <v>14</v>
      </c>
      <c r="D3" s="60"/>
      <c r="E3" s="62"/>
      <c r="F3" s="60"/>
      <c r="G3" s="62"/>
      <c r="H3" s="62"/>
      <c r="I3" s="71"/>
    </row>
    <row r="4" spans="1:55" ht="21">
      <c r="A4" s="7"/>
      <c r="B4" s="69" t="s">
        <v>15</v>
      </c>
      <c r="C4" s="67" t="s">
        <v>13</v>
      </c>
      <c r="D4" s="61"/>
      <c r="E4" s="62"/>
      <c r="F4" s="61"/>
      <c r="G4" s="62"/>
      <c r="H4" s="62"/>
      <c r="I4" s="71"/>
    </row>
    <row r="5" spans="1:55" ht="25.8" customHeight="1" thickBot="1">
      <c r="I5" s="9"/>
      <c r="J5" s="9"/>
      <c r="K5" s="9"/>
      <c r="L5" s="9"/>
      <c r="M5" s="9"/>
      <c r="N5" s="9"/>
      <c r="AJ5" s="2"/>
      <c r="AK5" s="2"/>
      <c r="AL5" s="2"/>
    </row>
    <row r="6" spans="1:55" ht="25.8" customHeight="1" thickBot="1">
      <c r="B6" s="64"/>
      <c r="C6" s="74" t="s">
        <v>56</v>
      </c>
      <c r="I6" s="10"/>
      <c r="J6" s="10"/>
      <c r="K6" s="10"/>
      <c r="L6" s="10"/>
      <c r="M6" s="10"/>
      <c r="N6" s="10"/>
    </row>
    <row r="7" spans="1:55" ht="30" customHeight="1">
      <c r="B7" s="74" t="s">
        <v>64</v>
      </c>
      <c r="J7" s="9"/>
      <c r="K7" s="9"/>
      <c r="L7" s="9"/>
      <c r="M7" s="9"/>
      <c r="N7" s="9"/>
      <c r="AK7" s="2"/>
      <c r="AL7" s="2"/>
      <c r="AU7" s="62"/>
      <c r="AV7" s="62"/>
      <c r="AW7" s="62"/>
      <c r="AX7" s="70" t="s">
        <v>66</v>
      </c>
    </row>
    <row r="8" spans="1:55" ht="30" customHeight="1">
      <c r="J8" s="10"/>
      <c r="K8" s="10"/>
      <c r="L8" s="10"/>
      <c r="M8" s="10"/>
      <c r="N8" s="10"/>
    </row>
    <row r="9" spans="1:55" ht="21" customHeight="1">
      <c r="A9" s="71"/>
      <c r="B9" s="71"/>
      <c r="C9" s="71"/>
      <c r="D9" s="5"/>
      <c r="E9" s="5"/>
      <c r="F9" s="5"/>
      <c r="G9" s="10"/>
      <c r="H9" s="10"/>
      <c r="I9" s="10"/>
      <c r="J9" s="10"/>
      <c r="K9" s="10"/>
      <c r="L9" s="10"/>
      <c r="M9" s="10"/>
      <c r="N9" s="10"/>
    </row>
    <row r="10" spans="1:55" ht="21" customHeight="1" thickBot="1">
      <c r="A10" s="71"/>
      <c r="B10" s="71"/>
      <c r="C10" s="71"/>
      <c r="D10" s="5"/>
      <c r="E10" s="5"/>
      <c r="F10" s="5"/>
      <c r="G10" s="10"/>
      <c r="H10" s="10"/>
      <c r="I10" s="10"/>
      <c r="J10" s="10"/>
      <c r="K10" s="10"/>
      <c r="L10" s="10"/>
      <c r="M10" s="10"/>
      <c r="N10" s="10"/>
    </row>
    <row r="11" spans="1:55" ht="21" customHeight="1">
      <c r="A11" s="161">
        <v>45809</v>
      </c>
      <c r="B11" s="162"/>
      <c r="C11" s="162"/>
      <c r="D11" s="47">
        <f>A11</f>
        <v>45809</v>
      </c>
      <c r="E11" s="46">
        <f>D11+1</f>
        <v>45810</v>
      </c>
      <c r="F11" s="46">
        <f t="shared" ref="F11:AB11" si="0">E11+1</f>
        <v>45811</v>
      </c>
      <c r="G11" s="46">
        <f t="shared" si="0"/>
        <v>45812</v>
      </c>
      <c r="H11" s="46">
        <f t="shared" si="0"/>
        <v>45813</v>
      </c>
      <c r="I11" s="46">
        <f t="shared" si="0"/>
        <v>45814</v>
      </c>
      <c r="J11" s="46">
        <f t="shared" si="0"/>
        <v>45815</v>
      </c>
      <c r="K11" s="46">
        <f t="shared" si="0"/>
        <v>45816</v>
      </c>
      <c r="L11" s="46">
        <f t="shared" si="0"/>
        <v>45817</v>
      </c>
      <c r="M11" s="46">
        <f t="shared" si="0"/>
        <v>45818</v>
      </c>
      <c r="N11" s="46">
        <f t="shared" si="0"/>
        <v>45819</v>
      </c>
      <c r="O11" s="46">
        <f t="shared" si="0"/>
        <v>45820</v>
      </c>
      <c r="P11" s="46">
        <f t="shared" si="0"/>
        <v>45821</v>
      </c>
      <c r="Q11" s="46">
        <f t="shared" si="0"/>
        <v>45822</v>
      </c>
      <c r="R11" s="46">
        <f t="shared" si="0"/>
        <v>45823</v>
      </c>
      <c r="S11" s="46">
        <f t="shared" si="0"/>
        <v>45824</v>
      </c>
      <c r="T11" s="46">
        <f t="shared" si="0"/>
        <v>45825</v>
      </c>
      <c r="U11" s="46">
        <f t="shared" si="0"/>
        <v>45826</v>
      </c>
      <c r="V11" s="46">
        <f t="shared" si="0"/>
        <v>45827</v>
      </c>
      <c r="W11" s="46">
        <f t="shared" si="0"/>
        <v>45828</v>
      </c>
      <c r="X11" s="46">
        <f t="shared" si="0"/>
        <v>45829</v>
      </c>
      <c r="Y11" s="46">
        <f t="shared" si="0"/>
        <v>45830</v>
      </c>
      <c r="Z11" s="46">
        <f t="shared" si="0"/>
        <v>45831</v>
      </c>
      <c r="AA11" s="46">
        <f t="shared" si="0"/>
        <v>45832</v>
      </c>
      <c r="AB11" s="46">
        <f t="shared" si="0"/>
        <v>45833</v>
      </c>
      <c r="AC11" s="46">
        <f>IFERROR(IF(AB11+1=$BA$14,"",AB11+1),"")</f>
        <v>45834</v>
      </c>
      <c r="AD11" s="46">
        <f t="shared" ref="AD11:AH11" si="1">IFERROR(IF(AC11+1=$BA$14,"",AC11+1),"")</f>
        <v>45835</v>
      </c>
      <c r="AE11" s="46">
        <f t="shared" si="1"/>
        <v>45836</v>
      </c>
      <c r="AF11" s="46">
        <f t="shared" si="1"/>
        <v>45837</v>
      </c>
      <c r="AG11" s="46">
        <f t="shared" si="1"/>
        <v>45838</v>
      </c>
      <c r="AH11" s="87" t="str">
        <f t="shared" si="1"/>
        <v/>
      </c>
      <c r="AI11" s="243" t="s">
        <v>27</v>
      </c>
      <c r="AJ11" s="165"/>
      <c r="AK11" s="165"/>
      <c r="AL11" s="165"/>
      <c r="AM11" s="166"/>
    </row>
    <row r="12" spans="1:55" ht="21" customHeight="1" thickBot="1">
      <c r="A12" s="163"/>
      <c r="B12" s="164"/>
      <c r="C12" s="164"/>
      <c r="D12" s="48">
        <f>D11</f>
        <v>45809</v>
      </c>
      <c r="E12" s="49">
        <f t="shared" ref="E12:AH12" si="2">E11</f>
        <v>45810</v>
      </c>
      <c r="F12" s="49">
        <f t="shared" si="2"/>
        <v>45811</v>
      </c>
      <c r="G12" s="49">
        <f t="shared" si="2"/>
        <v>45812</v>
      </c>
      <c r="H12" s="49">
        <f t="shared" si="2"/>
        <v>45813</v>
      </c>
      <c r="I12" s="49">
        <f t="shared" si="2"/>
        <v>45814</v>
      </c>
      <c r="J12" s="49">
        <f t="shared" si="2"/>
        <v>45815</v>
      </c>
      <c r="K12" s="49">
        <f t="shared" si="2"/>
        <v>45816</v>
      </c>
      <c r="L12" s="49">
        <f t="shared" si="2"/>
        <v>45817</v>
      </c>
      <c r="M12" s="49">
        <f t="shared" si="2"/>
        <v>45818</v>
      </c>
      <c r="N12" s="49">
        <f t="shared" si="2"/>
        <v>45819</v>
      </c>
      <c r="O12" s="49">
        <f t="shared" si="2"/>
        <v>45820</v>
      </c>
      <c r="P12" s="49">
        <f t="shared" si="2"/>
        <v>45821</v>
      </c>
      <c r="Q12" s="49">
        <f t="shared" si="2"/>
        <v>45822</v>
      </c>
      <c r="R12" s="49">
        <f t="shared" si="2"/>
        <v>45823</v>
      </c>
      <c r="S12" s="49">
        <f t="shared" si="2"/>
        <v>45824</v>
      </c>
      <c r="T12" s="49">
        <f t="shared" si="2"/>
        <v>45825</v>
      </c>
      <c r="U12" s="49">
        <f t="shared" si="2"/>
        <v>45826</v>
      </c>
      <c r="V12" s="49">
        <f t="shared" si="2"/>
        <v>45827</v>
      </c>
      <c r="W12" s="49">
        <f t="shared" si="2"/>
        <v>45828</v>
      </c>
      <c r="X12" s="49">
        <f t="shared" si="2"/>
        <v>45829</v>
      </c>
      <c r="Y12" s="49">
        <f t="shared" si="2"/>
        <v>45830</v>
      </c>
      <c r="Z12" s="49">
        <f t="shared" si="2"/>
        <v>45831</v>
      </c>
      <c r="AA12" s="49">
        <f t="shared" si="2"/>
        <v>45832</v>
      </c>
      <c r="AB12" s="49">
        <f t="shared" si="2"/>
        <v>45833</v>
      </c>
      <c r="AC12" s="49">
        <f t="shared" si="2"/>
        <v>45834</v>
      </c>
      <c r="AD12" s="49">
        <f t="shared" si="2"/>
        <v>45835</v>
      </c>
      <c r="AE12" s="49">
        <f t="shared" si="2"/>
        <v>45836</v>
      </c>
      <c r="AF12" s="49">
        <f t="shared" si="2"/>
        <v>45837</v>
      </c>
      <c r="AG12" s="49">
        <f t="shared" si="2"/>
        <v>45838</v>
      </c>
      <c r="AH12" s="50" t="str">
        <f t="shared" si="2"/>
        <v/>
      </c>
      <c r="AI12" s="244"/>
      <c r="AJ12" s="167"/>
      <c r="AK12" s="167"/>
      <c r="AL12" s="167"/>
      <c r="AM12" s="168"/>
    </row>
    <row r="13" spans="1:55" ht="66" customHeight="1" thickBot="1">
      <c r="A13" s="169" t="s">
        <v>59</v>
      </c>
      <c r="B13" s="170"/>
      <c r="C13" s="170"/>
      <c r="D13" s="75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88"/>
      <c r="AI13" s="12" t="s">
        <v>22</v>
      </c>
      <c r="AJ13" s="13" t="s">
        <v>1</v>
      </c>
      <c r="AK13" s="171" t="s">
        <v>24</v>
      </c>
      <c r="AL13" s="172"/>
      <c r="AM13" s="40"/>
      <c r="BB13" s="51">
        <f>AI15+AJ15</f>
        <v>30</v>
      </c>
    </row>
    <row r="14" spans="1:55" ht="27.6" customHeight="1">
      <c r="A14" s="173"/>
      <c r="B14" s="174"/>
      <c r="C14" s="82" t="s">
        <v>0</v>
      </c>
      <c r="D14" s="79" t="s">
        <v>47</v>
      </c>
      <c r="E14" s="80" t="s">
        <v>3</v>
      </c>
      <c r="F14" s="80" t="s">
        <v>3</v>
      </c>
      <c r="G14" s="80" t="s">
        <v>3</v>
      </c>
      <c r="H14" s="80" t="s">
        <v>3</v>
      </c>
      <c r="I14" s="80" t="s">
        <v>3</v>
      </c>
      <c r="J14" s="80" t="s">
        <v>47</v>
      </c>
      <c r="K14" s="80" t="s">
        <v>47</v>
      </c>
      <c r="L14" s="80" t="s">
        <v>3</v>
      </c>
      <c r="M14" s="80" t="s">
        <v>3</v>
      </c>
      <c r="N14" s="80" t="s">
        <v>3</v>
      </c>
      <c r="O14" s="80" t="s">
        <v>3</v>
      </c>
      <c r="P14" s="80" t="s">
        <v>3</v>
      </c>
      <c r="Q14" s="80" t="s">
        <v>47</v>
      </c>
      <c r="R14" s="80" t="s">
        <v>47</v>
      </c>
      <c r="S14" s="80" t="s">
        <v>3</v>
      </c>
      <c r="T14" s="80" t="s">
        <v>3</v>
      </c>
      <c r="U14" s="80" t="s">
        <v>3</v>
      </c>
      <c r="V14" s="80" t="s">
        <v>3</v>
      </c>
      <c r="W14" s="80" t="s">
        <v>3</v>
      </c>
      <c r="X14" s="80" t="s">
        <v>47</v>
      </c>
      <c r="Y14" s="80" t="s">
        <v>47</v>
      </c>
      <c r="Z14" s="80" t="s">
        <v>3</v>
      </c>
      <c r="AA14" s="80" t="s">
        <v>3</v>
      </c>
      <c r="AB14" s="80" t="s">
        <v>3</v>
      </c>
      <c r="AC14" s="80" t="s">
        <v>3</v>
      </c>
      <c r="AD14" s="80" t="s">
        <v>3</v>
      </c>
      <c r="AE14" s="80" t="s">
        <v>47</v>
      </c>
      <c r="AF14" s="80" t="s">
        <v>47</v>
      </c>
      <c r="AG14" s="80" t="s">
        <v>3</v>
      </c>
      <c r="AH14" s="81"/>
      <c r="AI14" s="54">
        <f>COUNTIF($D$14:$AH$14,"●")+COUNTIF($D$14:$AH$14,"▲")+COUNTIF($D$14:$AH$14,"■")</f>
        <v>9</v>
      </c>
      <c r="AJ14" s="55">
        <f>COUNTIF($D$14:$AH$14,"○")+COUNTIF($D$14:$AH$14,"△")</f>
        <v>21</v>
      </c>
      <c r="AK14" s="177">
        <v>9</v>
      </c>
      <c r="AL14" s="178"/>
      <c r="AM14" s="181">
        <f>AI15+AJ15</f>
        <v>30</v>
      </c>
      <c r="BA14" s="52">
        <f>EDATE(A11,1)</f>
        <v>45839</v>
      </c>
      <c r="BB14" s="51">
        <f>BA14-A11</f>
        <v>30</v>
      </c>
      <c r="BC14" s="1">
        <f>IF(BB13&lt;BB14,BB13,BB14)</f>
        <v>30</v>
      </c>
    </row>
    <row r="15" spans="1:55" ht="27.6" customHeight="1" thickBot="1">
      <c r="A15" s="175"/>
      <c r="B15" s="176"/>
      <c r="C15" s="83" t="s">
        <v>2</v>
      </c>
      <c r="D15" s="93" t="s">
        <v>47</v>
      </c>
      <c r="E15" s="78" t="s">
        <v>3</v>
      </c>
      <c r="F15" s="78" t="s">
        <v>49</v>
      </c>
      <c r="G15" s="78" t="s">
        <v>3</v>
      </c>
      <c r="H15" s="78" t="s">
        <v>3</v>
      </c>
      <c r="I15" s="78" t="s">
        <v>3</v>
      </c>
      <c r="J15" s="78" t="s">
        <v>47</v>
      </c>
      <c r="K15" s="78" t="s">
        <v>47</v>
      </c>
      <c r="L15" s="78" t="s">
        <v>3</v>
      </c>
      <c r="M15" s="78" t="s">
        <v>3</v>
      </c>
      <c r="N15" s="78" t="s">
        <v>51</v>
      </c>
      <c r="O15" s="78" t="s">
        <v>3</v>
      </c>
      <c r="P15" s="78" t="s">
        <v>3</v>
      </c>
      <c r="Q15" s="78" t="s">
        <v>4</v>
      </c>
      <c r="R15" s="78" t="s">
        <v>47</v>
      </c>
      <c r="S15" s="78" t="s">
        <v>3</v>
      </c>
      <c r="T15" s="78" t="s">
        <v>3</v>
      </c>
      <c r="U15" s="78" t="s">
        <v>3</v>
      </c>
      <c r="V15" s="78" t="s">
        <v>3</v>
      </c>
      <c r="W15" s="78" t="s">
        <v>3</v>
      </c>
      <c r="X15" s="78" t="s">
        <v>47</v>
      </c>
      <c r="Y15" s="78" t="s">
        <v>47</v>
      </c>
      <c r="Z15" s="78" t="s">
        <v>3</v>
      </c>
      <c r="AA15" s="78" t="s">
        <v>3</v>
      </c>
      <c r="AB15" s="78" t="s">
        <v>3</v>
      </c>
      <c r="AC15" s="78" t="s">
        <v>3</v>
      </c>
      <c r="AD15" s="78" t="s">
        <v>3</v>
      </c>
      <c r="AE15" s="78" t="s">
        <v>47</v>
      </c>
      <c r="AF15" s="78" t="s">
        <v>47</v>
      </c>
      <c r="AG15" s="78" t="s">
        <v>3</v>
      </c>
      <c r="AH15" s="94"/>
      <c r="AI15" s="56">
        <f>COUNTIF($D$15:$AH$15,"●")+COUNTIF($D$15:$AH$15,"▲")+COUNTIF($D$15:$AH$15,"■")</f>
        <v>10</v>
      </c>
      <c r="AJ15" s="57">
        <f>COUNTIF($D$15:$AH$15,"○")+COUNTIF($D$15:$AH$15,"△")</f>
        <v>20</v>
      </c>
      <c r="AK15" s="179"/>
      <c r="AL15" s="180"/>
      <c r="AM15" s="182"/>
      <c r="BB15" s="53">
        <f>AK14/BB14</f>
        <v>0.3</v>
      </c>
      <c r="BC15" s="53">
        <f>AK14/BC14</f>
        <v>0.3</v>
      </c>
    </row>
    <row r="16" spans="1:55" ht="33.6" customHeight="1" thickBot="1">
      <c r="A16" s="149" t="s">
        <v>58</v>
      </c>
      <c r="B16" s="150"/>
      <c r="C16" s="155" t="s">
        <v>5</v>
      </c>
      <c r="D16" s="158"/>
      <c r="E16" s="140"/>
      <c r="F16" s="143" t="s">
        <v>63</v>
      </c>
      <c r="G16" s="146"/>
      <c r="H16" s="140"/>
      <c r="I16" s="140"/>
      <c r="J16" s="140"/>
      <c r="K16" s="140"/>
      <c r="L16" s="140"/>
      <c r="M16" s="140"/>
      <c r="N16" s="140" t="s">
        <v>10</v>
      </c>
      <c r="O16" s="140"/>
      <c r="P16" s="143"/>
      <c r="Q16" s="143" t="s">
        <v>61</v>
      </c>
      <c r="R16" s="140"/>
      <c r="S16" s="140"/>
      <c r="T16" s="140"/>
      <c r="U16" s="143"/>
      <c r="V16" s="140"/>
      <c r="W16" s="140"/>
      <c r="X16" s="140"/>
      <c r="Y16" s="140"/>
      <c r="Z16" s="140"/>
      <c r="AA16" s="143"/>
      <c r="AB16" s="143"/>
      <c r="AC16" s="140"/>
      <c r="AD16" s="140"/>
      <c r="AE16" s="140"/>
      <c r="AF16" s="140"/>
      <c r="AG16" s="140" t="s">
        <v>62</v>
      </c>
      <c r="AH16" s="245"/>
      <c r="AI16" s="186">
        <f>A11</f>
        <v>45809</v>
      </c>
      <c r="AJ16" s="187"/>
      <c r="AK16" s="202" t="s">
        <v>23</v>
      </c>
      <c r="AL16" s="202"/>
      <c r="AM16" s="202"/>
      <c r="AN16" s="202"/>
      <c r="AO16" s="202"/>
      <c r="AP16" s="202"/>
      <c r="AQ16" s="202"/>
      <c r="AR16" s="202"/>
      <c r="AS16" s="203"/>
      <c r="AT16" s="16"/>
      <c r="AU16" s="137" t="s">
        <v>74</v>
      </c>
      <c r="AV16" s="138"/>
      <c r="AW16" s="138"/>
      <c r="AX16" s="138"/>
      <c r="AY16" s="139"/>
    </row>
    <row r="17" spans="1:53" ht="48.6" customHeight="1">
      <c r="A17" s="151"/>
      <c r="B17" s="152"/>
      <c r="C17" s="156"/>
      <c r="D17" s="159"/>
      <c r="E17" s="141"/>
      <c r="F17" s="144"/>
      <c r="G17" s="147"/>
      <c r="H17" s="141"/>
      <c r="I17" s="141"/>
      <c r="J17" s="141"/>
      <c r="K17" s="141"/>
      <c r="L17" s="141"/>
      <c r="M17" s="141"/>
      <c r="N17" s="141"/>
      <c r="O17" s="141"/>
      <c r="P17" s="144"/>
      <c r="Q17" s="144"/>
      <c r="R17" s="141"/>
      <c r="S17" s="141"/>
      <c r="T17" s="141"/>
      <c r="U17" s="144"/>
      <c r="V17" s="141"/>
      <c r="W17" s="141"/>
      <c r="X17" s="141"/>
      <c r="Y17" s="141"/>
      <c r="Z17" s="141"/>
      <c r="AA17" s="144"/>
      <c r="AB17" s="144"/>
      <c r="AC17" s="141"/>
      <c r="AD17" s="141"/>
      <c r="AE17" s="141"/>
      <c r="AF17" s="141"/>
      <c r="AG17" s="141"/>
      <c r="AH17" s="246"/>
      <c r="AI17" s="204" t="s">
        <v>30</v>
      </c>
      <c r="AJ17" s="205"/>
      <c r="AK17" s="205"/>
      <c r="AL17" s="205"/>
      <c r="AM17" s="206"/>
      <c r="AN17" s="207" t="s">
        <v>28</v>
      </c>
      <c r="AO17" s="205"/>
      <c r="AP17" s="205"/>
      <c r="AQ17" s="205"/>
      <c r="AR17" s="205"/>
      <c r="AS17" s="206"/>
      <c r="AT17" s="16"/>
      <c r="AU17" s="130" t="s">
        <v>75</v>
      </c>
      <c r="AV17" s="131"/>
      <c r="AW17" s="131"/>
      <c r="AX17" s="131"/>
      <c r="AY17" s="132"/>
      <c r="BA17" s="1" t="s">
        <v>45</v>
      </c>
    </row>
    <row r="18" spans="1:53" ht="30" customHeight="1">
      <c r="A18" s="151"/>
      <c r="B18" s="152"/>
      <c r="C18" s="156"/>
      <c r="D18" s="159"/>
      <c r="E18" s="141"/>
      <c r="F18" s="144"/>
      <c r="G18" s="147"/>
      <c r="H18" s="141"/>
      <c r="I18" s="141"/>
      <c r="J18" s="141"/>
      <c r="K18" s="141"/>
      <c r="L18" s="141"/>
      <c r="M18" s="141"/>
      <c r="N18" s="141"/>
      <c r="O18" s="141"/>
      <c r="P18" s="144"/>
      <c r="Q18" s="144"/>
      <c r="R18" s="141"/>
      <c r="S18" s="141"/>
      <c r="T18" s="141"/>
      <c r="U18" s="144"/>
      <c r="V18" s="141"/>
      <c r="W18" s="141"/>
      <c r="X18" s="141"/>
      <c r="Y18" s="141"/>
      <c r="Z18" s="141"/>
      <c r="AA18" s="144"/>
      <c r="AB18" s="144"/>
      <c r="AC18" s="141"/>
      <c r="AD18" s="141"/>
      <c r="AE18" s="141"/>
      <c r="AF18" s="141"/>
      <c r="AG18" s="141"/>
      <c r="AH18" s="246"/>
      <c r="AI18" s="32" t="s">
        <v>39</v>
      </c>
      <c r="AJ18" s="11">
        <f>IF(AI15="","",AI15)</f>
        <v>10</v>
      </c>
      <c r="AK18" s="208"/>
      <c r="AL18" s="209"/>
      <c r="AM18" s="210"/>
      <c r="AN18" s="241" t="s">
        <v>44</v>
      </c>
      <c r="AO18" s="242"/>
      <c r="AP18" s="11">
        <f>IF(AI15="","",AI15)</f>
        <v>10</v>
      </c>
      <c r="AQ18" s="208"/>
      <c r="AR18" s="209"/>
      <c r="AS18" s="210"/>
      <c r="AT18" s="16"/>
      <c r="AU18" s="110" t="s">
        <v>39</v>
      </c>
      <c r="AV18" s="113">
        <v>16</v>
      </c>
      <c r="AW18" s="123" t="s">
        <v>72</v>
      </c>
      <c r="AX18" s="133" t="s">
        <v>73</v>
      </c>
      <c r="AY18" s="134"/>
      <c r="BA18" s="1" t="s">
        <v>8</v>
      </c>
    </row>
    <row r="19" spans="1:53" ht="27.6" customHeight="1">
      <c r="A19" s="151"/>
      <c r="B19" s="152"/>
      <c r="C19" s="156"/>
      <c r="D19" s="159"/>
      <c r="E19" s="141"/>
      <c r="F19" s="144"/>
      <c r="G19" s="147"/>
      <c r="H19" s="141"/>
      <c r="I19" s="141"/>
      <c r="J19" s="141"/>
      <c r="K19" s="141"/>
      <c r="L19" s="141"/>
      <c r="M19" s="141"/>
      <c r="N19" s="141"/>
      <c r="O19" s="141"/>
      <c r="P19" s="144"/>
      <c r="Q19" s="144"/>
      <c r="R19" s="141"/>
      <c r="S19" s="141"/>
      <c r="T19" s="141"/>
      <c r="U19" s="144"/>
      <c r="V19" s="141"/>
      <c r="W19" s="141"/>
      <c r="X19" s="141"/>
      <c r="Y19" s="141"/>
      <c r="Z19" s="141"/>
      <c r="AA19" s="144"/>
      <c r="AB19" s="144"/>
      <c r="AC19" s="141"/>
      <c r="AD19" s="141"/>
      <c r="AE19" s="141"/>
      <c r="AF19" s="141"/>
      <c r="AG19" s="141"/>
      <c r="AH19" s="246"/>
      <c r="AI19" s="33" t="s">
        <v>43</v>
      </c>
      <c r="AJ19" s="11">
        <f>IF(AJ15+AI15=0,"",AJ15+AI15)</f>
        <v>30</v>
      </c>
      <c r="AK19" s="211"/>
      <c r="AL19" s="212"/>
      <c r="AM19" s="213"/>
      <c r="AN19" s="18" t="s">
        <v>41</v>
      </c>
      <c r="AO19" s="72"/>
      <c r="AP19" s="11">
        <f>IF(AK14="","",AK14)</f>
        <v>9</v>
      </c>
      <c r="AQ19" s="216"/>
      <c r="AR19" s="217"/>
      <c r="AS19" s="218"/>
      <c r="AT19" s="16"/>
      <c r="AU19" s="109" t="s">
        <v>43</v>
      </c>
      <c r="AV19" s="114">
        <v>56</v>
      </c>
      <c r="AW19" s="115" t="s">
        <v>72</v>
      </c>
      <c r="AX19" s="135"/>
      <c r="AY19" s="136"/>
      <c r="BA19" s="1" t="s">
        <v>7</v>
      </c>
    </row>
    <row r="20" spans="1:53" ht="27.6" customHeight="1" thickBot="1">
      <c r="A20" s="151"/>
      <c r="B20" s="152"/>
      <c r="C20" s="156"/>
      <c r="D20" s="159"/>
      <c r="E20" s="141"/>
      <c r="F20" s="144"/>
      <c r="G20" s="147"/>
      <c r="H20" s="141"/>
      <c r="I20" s="141"/>
      <c r="J20" s="141"/>
      <c r="K20" s="141"/>
      <c r="L20" s="141"/>
      <c r="M20" s="141"/>
      <c r="N20" s="141"/>
      <c r="O20" s="141"/>
      <c r="P20" s="144"/>
      <c r="Q20" s="144"/>
      <c r="R20" s="141"/>
      <c r="S20" s="141"/>
      <c r="T20" s="141"/>
      <c r="U20" s="144"/>
      <c r="V20" s="141"/>
      <c r="W20" s="141"/>
      <c r="X20" s="141"/>
      <c r="Y20" s="141"/>
      <c r="Z20" s="141"/>
      <c r="AA20" s="144"/>
      <c r="AB20" s="144"/>
      <c r="AC20" s="141"/>
      <c r="AD20" s="141"/>
      <c r="AE20" s="141"/>
      <c r="AF20" s="141"/>
      <c r="AG20" s="141"/>
      <c r="AH20" s="246"/>
      <c r="AI20" s="33" t="s">
        <v>12</v>
      </c>
      <c r="AJ20" s="43" t="s">
        <v>11</v>
      </c>
      <c r="AK20" s="38" t="s">
        <v>6</v>
      </c>
      <c r="AL20" s="44">
        <f>IFERROR(AJ18/AJ19,"")</f>
        <v>0.33333333333333331</v>
      </c>
      <c r="AM20" s="45"/>
      <c r="AN20" s="18" t="s">
        <v>12</v>
      </c>
      <c r="AO20" s="72"/>
      <c r="AP20" s="31" t="s">
        <v>25</v>
      </c>
      <c r="AQ20" s="216"/>
      <c r="AR20" s="217"/>
      <c r="AS20" s="218"/>
      <c r="AT20" s="16"/>
      <c r="AU20" s="109" t="s">
        <v>12</v>
      </c>
      <c r="AV20" s="116" t="s">
        <v>86</v>
      </c>
      <c r="AW20" s="38" t="s">
        <v>69</v>
      </c>
      <c r="AX20" s="44">
        <f>IFERROR(AV18/AV19,"")</f>
        <v>0.2857142857142857</v>
      </c>
      <c r="AY20" s="45"/>
      <c r="BA20" s="1" t="s">
        <v>17</v>
      </c>
    </row>
    <row r="21" spans="1:53" ht="27.6" customHeight="1" thickBot="1">
      <c r="A21" s="151"/>
      <c r="B21" s="152"/>
      <c r="C21" s="156"/>
      <c r="D21" s="159"/>
      <c r="E21" s="141"/>
      <c r="F21" s="144"/>
      <c r="G21" s="147"/>
      <c r="H21" s="141"/>
      <c r="I21" s="141"/>
      <c r="J21" s="141"/>
      <c r="K21" s="141"/>
      <c r="L21" s="141"/>
      <c r="M21" s="141"/>
      <c r="N21" s="141"/>
      <c r="O21" s="141"/>
      <c r="P21" s="144"/>
      <c r="Q21" s="144"/>
      <c r="R21" s="141"/>
      <c r="S21" s="141"/>
      <c r="T21" s="141"/>
      <c r="U21" s="144"/>
      <c r="V21" s="141"/>
      <c r="W21" s="141"/>
      <c r="X21" s="141"/>
      <c r="Y21" s="141"/>
      <c r="Z21" s="141"/>
      <c r="AA21" s="144"/>
      <c r="AB21" s="144"/>
      <c r="AC21" s="141"/>
      <c r="AD21" s="141"/>
      <c r="AE21" s="141"/>
      <c r="AF21" s="141"/>
      <c r="AG21" s="141"/>
      <c r="AH21" s="246"/>
      <c r="AI21" s="34" t="s">
        <v>26</v>
      </c>
      <c r="AJ21" s="63" t="str">
        <f>IF(AL20="","",IF(AL20&gt;=28.5%,"達成","未達成"))</f>
        <v>達成</v>
      </c>
      <c r="AK21" s="221"/>
      <c r="AL21" s="221"/>
      <c r="AM21" s="222"/>
      <c r="AN21" s="22" t="s">
        <v>26</v>
      </c>
      <c r="AO21" s="30"/>
      <c r="AP21" s="63" t="str">
        <f>IF(AP18="","",IF(AP18&gt;=AP19,"達成","未達成"))</f>
        <v>達成</v>
      </c>
      <c r="AQ21" s="219"/>
      <c r="AR21" s="219"/>
      <c r="AS21" s="220"/>
      <c r="AT21" s="16"/>
      <c r="AU21" s="111" t="s">
        <v>26</v>
      </c>
      <c r="AV21" s="63" t="str">
        <f>IF(AX20="","",IF(AX20&gt;=28.5%,"達成","未達成"))</f>
        <v>達成</v>
      </c>
      <c r="AW21" s="124"/>
      <c r="AX21" s="125"/>
      <c r="AY21" s="126"/>
      <c r="BA21" s="1" t="s">
        <v>9</v>
      </c>
    </row>
    <row r="22" spans="1:53" ht="9" customHeight="1">
      <c r="A22" s="151"/>
      <c r="B22" s="152"/>
      <c r="C22" s="156"/>
      <c r="D22" s="159"/>
      <c r="E22" s="141"/>
      <c r="F22" s="144"/>
      <c r="G22" s="147"/>
      <c r="H22" s="141"/>
      <c r="I22" s="141"/>
      <c r="J22" s="141"/>
      <c r="K22" s="141"/>
      <c r="L22" s="141"/>
      <c r="M22" s="141"/>
      <c r="N22" s="141"/>
      <c r="O22" s="141"/>
      <c r="P22" s="144"/>
      <c r="Q22" s="144"/>
      <c r="R22" s="141"/>
      <c r="S22" s="141"/>
      <c r="T22" s="141"/>
      <c r="U22" s="144"/>
      <c r="V22" s="141"/>
      <c r="W22" s="141"/>
      <c r="X22" s="141"/>
      <c r="Y22" s="141"/>
      <c r="Z22" s="141"/>
      <c r="AA22" s="144"/>
      <c r="AB22" s="144"/>
      <c r="AC22" s="141"/>
      <c r="AD22" s="141"/>
      <c r="AE22" s="141"/>
      <c r="AF22" s="141"/>
      <c r="AG22" s="141"/>
      <c r="AH22" s="24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</row>
    <row r="23" spans="1:53" ht="9" customHeight="1" thickBot="1">
      <c r="A23" s="151"/>
      <c r="B23" s="152"/>
      <c r="C23" s="156"/>
      <c r="D23" s="159"/>
      <c r="E23" s="141"/>
      <c r="F23" s="144"/>
      <c r="G23" s="147"/>
      <c r="H23" s="141"/>
      <c r="I23" s="141"/>
      <c r="J23" s="141"/>
      <c r="K23" s="141"/>
      <c r="L23" s="141"/>
      <c r="M23" s="141"/>
      <c r="N23" s="141"/>
      <c r="O23" s="141"/>
      <c r="P23" s="144"/>
      <c r="Q23" s="144"/>
      <c r="R23" s="141"/>
      <c r="S23" s="141"/>
      <c r="T23" s="141"/>
      <c r="U23" s="144"/>
      <c r="V23" s="141"/>
      <c r="W23" s="141"/>
      <c r="X23" s="141"/>
      <c r="Y23" s="141"/>
      <c r="Z23" s="141"/>
      <c r="AA23" s="144"/>
      <c r="AB23" s="144"/>
      <c r="AC23" s="141"/>
      <c r="AD23" s="141"/>
      <c r="AE23" s="141"/>
      <c r="AF23" s="141"/>
      <c r="AG23" s="141"/>
      <c r="AH23" s="24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</row>
    <row r="24" spans="1:53" ht="29.4" customHeight="1">
      <c r="A24" s="151"/>
      <c r="B24" s="152"/>
      <c r="C24" s="156"/>
      <c r="D24" s="159"/>
      <c r="E24" s="141"/>
      <c r="F24" s="144"/>
      <c r="G24" s="147"/>
      <c r="H24" s="141"/>
      <c r="I24" s="141"/>
      <c r="J24" s="141"/>
      <c r="K24" s="141"/>
      <c r="L24" s="141"/>
      <c r="M24" s="141"/>
      <c r="N24" s="141"/>
      <c r="O24" s="141"/>
      <c r="P24" s="144"/>
      <c r="Q24" s="144"/>
      <c r="R24" s="141"/>
      <c r="S24" s="141"/>
      <c r="T24" s="141"/>
      <c r="U24" s="144"/>
      <c r="V24" s="141"/>
      <c r="W24" s="141"/>
      <c r="X24" s="141"/>
      <c r="Y24" s="141"/>
      <c r="Z24" s="141"/>
      <c r="AA24" s="144"/>
      <c r="AB24" s="144"/>
      <c r="AC24" s="141"/>
      <c r="AD24" s="141"/>
      <c r="AE24" s="141"/>
      <c r="AF24" s="141"/>
      <c r="AG24" s="141"/>
      <c r="AH24" s="246"/>
      <c r="AI24" s="188" t="s">
        <v>31</v>
      </c>
      <c r="AJ24" s="189"/>
      <c r="AK24" s="189"/>
      <c r="AL24" s="189"/>
      <c r="AM24" s="190"/>
      <c r="AN24" s="16"/>
      <c r="AO24" s="240" t="s">
        <v>31</v>
      </c>
      <c r="AP24" s="189"/>
      <c r="AQ24" s="189"/>
      <c r="AR24" s="189"/>
      <c r="AS24" s="190"/>
      <c r="AT24" s="16"/>
      <c r="AU24" s="240" t="s">
        <v>31</v>
      </c>
      <c r="AV24" s="189"/>
      <c r="AW24" s="189"/>
      <c r="AX24" s="189"/>
      <c r="AY24" s="190"/>
    </row>
    <row r="25" spans="1:53" ht="28.8" customHeight="1">
      <c r="A25" s="151"/>
      <c r="B25" s="152"/>
      <c r="C25" s="156"/>
      <c r="D25" s="159"/>
      <c r="E25" s="141"/>
      <c r="F25" s="144"/>
      <c r="G25" s="147"/>
      <c r="H25" s="141"/>
      <c r="I25" s="141"/>
      <c r="J25" s="141"/>
      <c r="K25" s="141"/>
      <c r="L25" s="141"/>
      <c r="M25" s="141"/>
      <c r="N25" s="141"/>
      <c r="O25" s="141"/>
      <c r="P25" s="144"/>
      <c r="Q25" s="144"/>
      <c r="R25" s="141"/>
      <c r="S25" s="141"/>
      <c r="T25" s="141"/>
      <c r="U25" s="144"/>
      <c r="V25" s="141"/>
      <c r="W25" s="141"/>
      <c r="X25" s="141"/>
      <c r="Y25" s="141"/>
      <c r="Z25" s="141"/>
      <c r="AA25" s="144"/>
      <c r="AB25" s="144"/>
      <c r="AC25" s="141"/>
      <c r="AD25" s="141"/>
      <c r="AE25" s="141"/>
      <c r="AF25" s="141"/>
      <c r="AG25" s="141"/>
      <c r="AH25" s="246"/>
      <c r="AI25" s="231">
        <v>6</v>
      </c>
      <c r="AJ25" s="19" t="s">
        <v>36</v>
      </c>
      <c r="AK25" s="19"/>
      <c r="AL25" s="19" t="s">
        <v>57</v>
      </c>
      <c r="AM25" s="23" t="s">
        <v>37</v>
      </c>
      <c r="AN25" s="16"/>
      <c r="AO25" s="233">
        <v>7</v>
      </c>
      <c r="AP25" s="19" t="s">
        <v>36</v>
      </c>
      <c r="AQ25" s="19"/>
      <c r="AR25" s="19" t="s">
        <v>57</v>
      </c>
      <c r="AS25" s="23" t="s">
        <v>37</v>
      </c>
      <c r="AT25" s="16"/>
      <c r="AU25" s="233">
        <v>8</v>
      </c>
      <c r="AV25" s="19" t="s">
        <v>36</v>
      </c>
      <c r="AW25" s="19"/>
      <c r="AX25" s="19" t="s">
        <v>57</v>
      </c>
      <c r="AY25" s="23" t="s">
        <v>37</v>
      </c>
    </row>
    <row r="26" spans="1:53" ht="25.8" customHeight="1" thickBot="1">
      <c r="A26" s="151"/>
      <c r="B26" s="152"/>
      <c r="C26" s="156"/>
      <c r="D26" s="159"/>
      <c r="E26" s="141"/>
      <c r="F26" s="144"/>
      <c r="G26" s="147"/>
      <c r="H26" s="141"/>
      <c r="I26" s="141"/>
      <c r="J26" s="141"/>
      <c r="K26" s="141"/>
      <c r="L26" s="141"/>
      <c r="M26" s="141"/>
      <c r="N26" s="141"/>
      <c r="O26" s="141"/>
      <c r="P26" s="144"/>
      <c r="Q26" s="144"/>
      <c r="R26" s="141"/>
      <c r="S26" s="141"/>
      <c r="T26" s="141"/>
      <c r="U26" s="144"/>
      <c r="V26" s="141"/>
      <c r="W26" s="141"/>
      <c r="X26" s="141"/>
      <c r="Y26" s="141"/>
      <c r="Z26" s="141"/>
      <c r="AA26" s="144"/>
      <c r="AB26" s="144"/>
      <c r="AC26" s="141"/>
      <c r="AD26" s="141"/>
      <c r="AE26" s="141"/>
      <c r="AF26" s="141"/>
      <c r="AG26" s="141"/>
      <c r="AH26" s="246"/>
      <c r="AI26" s="232"/>
      <c r="AJ26" s="25">
        <v>45808</v>
      </c>
      <c r="AK26" s="26" t="s">
        <v>33</v>
      </c>
      <c r="AL26" s="25">
        <v>45814</v>
      </c>
      <c r="AM26" s="27">
        <f>IF(AND(AJ26&lt;&gt;"",AL26&lt;&gt;""),AL26-AJ26+1,"")</f>
        <v>7</v>
      </c>
      <c r="AN26" s="16"/>
      <c r="AO26" s="234"/>
      <c r="AP26" s="25">
        <v>45815</v>
      </c>
      <c r="AQ26" s="26" t="s">
        <v>33</v>
      </c>
      <c r="AR26" s="25">
        <v>45821</v>
      </c>
      <c r="AS26" s="27">
        <f>IF(AND(AP26&lt;&gt;"",AR26&lt;&gt;""),AR26-AP26+1,"")</f>
        <v>7</v>
      </c>
      <c r="AT26" s="16"/>
      <c r="AU26" s="234"/>
      <c r="AV26" s="25">
        <v>45822</v>
      </c>
      <c r="AW26" s="26" t="s">
        <v>33</v>
      </c>
      <c r="AX26" s="25">
        <v>45828</v>
      </c>
      <c r="AY26" s="27">
        <f>IF(AND(AV26&lt;&gt;"",AX26&lt;&gt;""),AX26-AV26+1,"")</f>
        <v>7</v>
      </c>
    </row>
    <row r="27" spans="1:53" ht="54" customHeight="1">
      <c r="A27" s="151"/>
      <c r="B27" s="152"/>
      <c r="C27" s="156"/>
      <c r="D27" s="159"/>
      <c r="E27" s="141"/>
      <c r="F27" s="144"/>
      <c r="G27" s="147"/>
      <c r="H27" s="141"/>
      <c r="I27" s="141"/>
      <c r="J27" s="141"/>
      <c r="K27" s="141"/>
      <c r="L27" s="141"/>
      <c r="M27" s="141"/>
      <c r="N27" s="141"/>
      <c r="O27" s="141"/>
      <c r="P27" s="144"/>
      <c r="Q27" s="144"/>
      <c r="R27" s="141"/>
      <c r="S27" s="141"/>
      <c r="T27" s="141"/>
      <c r="U27" s="144"/>
      <c r="V27" s="141"/>
      <c r="W27" s="141"/>
      <c r="X27" s="141"/>
      <c r="Y27" s="141"/>
      <c r="Z27" s="141"/>
      <c r="AA27" s="144"/>
      <c r="AB27" s="144"/>
      <c r="AC27" s="141"/>
      <c r="AD27" s="141"/>
      <c r="AE27" s="141"/>
      <c r="AF27" s="141"/>
      <c r="AG27" s="141"/>
      <c r="AH27" s="246"/>
      <c r="AI27" s="191" t="s">
        <v>32</v>
      </c>
      <c r="AJ27" s="192"/>
      <c r="AK27" s="192"/>
      <c r="AL27" s="192"/>
      <c r="AM27" s="193"/>
      <c r="AN27" s="16"/>
      <c r="AO27" s="235" t="s">
        <v>32</v>
      </c>
      <c r="AP27" s="192"/>
      <c r="AQ27" s="192"/>
      <c r="AR27" s="192"/>
      <c r="AS27" s="193"/>
      <c r="AT27" s="16"/>
      <c r="AU27" s="235" t="s">
        <v>32</v>
      </c>
      <c r="AV27" s="192"/>
      <c r="AW27" s="192"/>
      <c r="AX27" s="192"/>
      <c r="AY27" s="193"/>
    </row>
    <row r="28" spans="1:53" ht="31.8" customHeight="1">
      <c r="A28" s="151"/>
      <c r="B28" s="152"/>
      <c r="C28" s="156"/>
      <c r="D28" s="159"/>
      <c r="E28" s="141"/>
      <c r="F28" s="144"/>
      <c r="G28" s="147"/>
      <c r="H28" s="141"/>
      <c r="I28" s="141"/>
      <c r="J28" s="141"/>
      <c r="K28" s="141"/>
      <c r="L28" s="141"/>
      <c r="M28" s="141"/>
      <c r="N28" s="141"/>
      <c r="O28" s="141"/>
      <c r="P28" s="144"/>
      <c r="Q28" s="144"/>
      <c r="R28" s="141"/>
      <c r="S28" s="141"/>
      <c r="T28" s="141"/>
      <c r="U28" s="144"/>
      <c r="V28" s="141"/>
      <c r="W28" s="141"/>
      <c r="X28" s="141"/>
      <c r="Y28" s="141"/>
      <c r="Z28" s="141"/>
      <c r="AA28" s="144"/>
      <c r="AB28" s="144"/>
      <c r="AC28" s="141"/>
      <c r="AD28" s="141"/>
      <c r="AE28" s="141"/>
      <c r="AF28" s="141"/>
      <c r="AG28" s="141"/>
      <c r="AH28" s="246"/>
      <c r="AI28" s="35" t="s">
        <v>39</v>
      </c>
      <c r="AJ28" s="20">
        <v>2</v>
      </c>
      <c r="AK28" s="223"/>
      <c r="AL28" s="224"/>
      <c r="AM28" s="225"/>
      <c r="AN28" s="16"/>
      <c r="AO28" s="24" t="s">
        <v>39</v>
      </c>
      <c r="AP28" s="20">
        <v>2</v>
      </c>
      <c r="AQ28" s="223"/>
      <c r="AR28" s="224"/>
      <c r="AS28" s="225"/>
      <c r="AT28" s="16"/>
      <c r="AU28" s="24" t="s">
        <v>39</v>
      </c>
      <c r="AV28" s="20">
        <v>2</v>
      </c>
      <c r="AW28" s="223"/>
      <c r="AX28" s="224"/>
      <c r="AY28" s="225"/>
    </row>
    <row r="29" spans="1:53" ht="24.6" customHeight="1" thickBot="1">
      <c r="A29" s="151"/>
      <c r="B29" s="152"/>
      <c r="C29" s="156"/>
      <c r="D29" s="159"/>
      <c r="E29" s="141"/>
      <c r="F29" s="144"/>
      <c r="G29" s="147"/>
      <c r="H29" s="141"/>
      <c r="I29" s="141"/>
      <c r="J29" s="141"/>
      <c r="K29" s="141"/>
      <c r="L29" s="141"/>
      <c r="M29" s="141"/>
      <c r="N29" s="141"/>
      <c r="O29" s="141"/>
      <c r="P29" s="144"/>
      <c r="Q29" s="144"/>
      <c r="R29" s="141"/>
      <c r="S29" s="141"/>
      <c r="T29" s="141"/>
      <c r="U29" s="144"/>
      <c r="V29" s="141"/>
      <c r="W29" s="141"/>
      <c r="X29" s="141"/>
      <c r="Y29" s="141"/>
      <c r="Z29" s="141"/>
      <c r="AA29" s="144"/>
      <c r="AB29" s="144"/>
      <c r="AC29" s="141"/>
      <c r="AD29" s="141"/>
      <c r="AE29" s="141"/>
      <c r="AF29" s="141"/>
      <c r="AG29" s="141"/>
      <c r="AH29" s="246"/>
      <c r="AI29" s="36" t="s">
        <v>12</v>
      </c>
      <c r="AJ29" s="31" t="s">
        <v>35</v>
      </c>
      <c r="AK29" s="226"/>
      <c r="AL29" s="227"/>
      <c r="AM29" s="228"/>
      <c r="AN29" s="16"/>
      <c r="AO29" s="73" t="s">
        <v>12</v>
      </c>
      <c r="AP29" s="31" t="s">
        <v>35</v>
      </c>
      <c r="AQ29" s="226"/>
      <c r="AR29" s="227"/>
      <c r="AS29" s="228"/>
      <c r="AT29" s="16"/>
      <c r="AU29" s="73" t="s">
        <v>12</v>
      </c>
      <c r="AV29" s="31" t="s">
        <v>35</v>
      </c>
      <c r="AW29" s="226"/>
      <c r="AX29" s="227"/>
      <c r="AY29" s="228"/>
    </row>
    <row r="30" spans="1:53" ht="24.6" customHeight="1" thickBot="1">
      <c r="A30" s="151"/>
      <c r="B30" s="152"/>
      <c r="C30" s="156"/>
      <c r="D30" s="159"/>
      <c r="E30" s="141"/>
      <c r="F30" s="144"/>
      <c r="G30" s="147"/>
      <c r="H30" s="141"/>
      <c r="I30" s="141"/>
      <c r="J30" s="141"/>
      <c r="K30" s="141"/>
      <c r="L30" s="141"/>
      <c r="M30" s="141"/>
      <c r="N30" s="141"/>
      <c r="O30" s="141"/>
      <c r="P30" s="144"/>
      <c r="Q30" s="144"/>
      <c r="R30" s="141"/>
      <c r="S30" s="141"/>
      <c r="T30" s="141"/>
      <c r="U30" s="144"/>
      <c r="V30" s="141"/>
      <c r="W30" s="141"/>
      <c r="X30" s="141"/>
      <c r="Y30" s="141"/>
      <c r="Z30" s="141"/>
      <c r="AA30" s="144"/>
      <c r="AB30" s="144"/>
      <c r="AC30" s="141"/>
      <c r="AD30" s="141"/>
      <c r="AE30" s="141"/>
      <c r="AF30" s="141"/>
      <c r="AG30" s="141"/>
      <c r="AH30" s="246"/>
      <c r="AI30" s="37" t="s">
        <v>26</v>
      </c>
      <c r="AJ30" s="63" t="str">
        <f>IF(AJ28="","",IF(AJ28&gt;=2,"達成","未達成"))</f>
        <v>達成</v>
      </c>
      <c r="AK30" s="229"/>
      <c r="AL30" s="229"/>
      <c r="AM30" s="230"/>
      <c r="AN30" s="16"/>
      <c r="AO30" s="17" t="s">
        <v>26</v>
      </c>
      <c r="AP30" s="63" t="str">
        <f>IF(AP28="","",IF(AP28&gt;=2,"達成","未達成"))</f>
        <v>達成</v>
      </c>
      <c r="AQ30" s="229"/>
      <c r="AR30" s="229"/>
      <c r="AS30" s="230"/>
      <c r="AT30" s="16"/>
      <c r="AU30" s="17" t="s">
        <v>26</v>
      </c>
      <c r="AV30" s="63" t="str">
        <f>IF(AV28="","",IF(AV28&gt;=2,"達成","未達成"))</f>
        <v>達成</v>
      </c>
      <c r="AW30" s="229"/>
      <c r="AX30" s="229"/>
      <c r="AY30" s="230"/>
    </row>
    <row r="31" spans="1:53" ht="35.4" customHeight="1">
      <c r="A31" s="151"/>
      <c r="B31" s="152"/>
      <c r="C31" s="156"/>
      <c r="D31" s="159"/>
      <c r="E31" s="141"/>
      <c r="F31" s="144"/>
      <c r="G31" s="147"/>
      <c r="H31" s="141"/>
      <c r="I31" s="141"/>
      <c r="J31" s="141"/>
      <c r="K31" s="141"/>
      <c r="L31" s="141"/>
      <c r="M31" s="141"/>
      <c r="N31" s="141"/>
      <c r="O31" s="141"/>
      <c r="P31" s="144"/>
      <c r="Q31" s="144"/>
      <c r="R31" s="141"/>
      <c r="S31" s="141"/>
      <c r="T31" s="141"/>
      <c r="U31" s="144"/>
      <c r="V31" s="141"/>
      <c r="W31" s="141"/>
      <c r="X31" s="141"/>
      <c r="Y31" s="141"/>
      <c r="Z31" s="141"/>
      <c r="AA31" s="144"/>
      <c r="AB31" s="144"/>
      <c r="AC31" s="141"/>
      <c r="AD31" s="141"/>
      <c r="AE31" s="141"/>
      <c r="AF31" s="141"/>
      <c r="AG31" s="141"/>
      <c r="AH31" s="246"/>
      <c r="AI31" s="236" t="s">
        <v>34</v>
      </c>
      <c r="AJ31" s="237"/>
      <c r="AK31" s="237"/>
      <c r="AL31" s="237"/>
      <c r="AM31" s="238"/>
      <c r="AN31" s="16"/>
      <c r="AO31" s="239" t="s">
        <v>34</v>
      </c>
      <c r="AP31" s="237"/>
      <c r="AQ31" s="237"/>
      <c r="AR31" s="237"/>
      <c r="AS31" s="238"/>
      <c r="AT31" s="16"/>
      <c r="AU31" s="239" t="s">
        <v>34</v>
      </c>
      <c r="AV31" s="237"/>
      <c r="AW31" s="237"/>
      <c r="AX31" s="237"/>
      <c r="AY31" s="238"/>
    </row>
    <row r="32" spans="1:53" ht="24.6" customHeight="1">
      <c r="A32" s="151"/>
      <c r="B32" s="152"/>
      <c r="C32" s="156"/>
      <c r="D32" s="159"/>
      <c r="E32" s="141"/>
      <c r="F32" s="144"/>
      <c r="G32" s="147"/>
      <c r="H32" s="141"/>
      <c r="I32" s="141"/>
      <c r="J32" s="141"/>
      <c r="K32" s="141"/>
      <c r="L32" s="141"/>
      <c r="M32" s="141"/>
      <c r="N32" s="141"/>
      <c r="O32" s="141"/>
      <c r="P32" s="144"/>
      <c r="Q32" s="144"/>
      <c r="R32" s="141"/>
      <c r="S32" s="141"/>
      <c r="T32" s="141"/>
      <c r="U32" s="144"/>
      <c r="V32" s="141"/>
      <c r="W32" s="141"/>
      <c r="X32" s="141"/>
      <c r="Y32" s="141"/>
      <c r="Z32" s="141"/>
      <c r="AA32" s="144"/>
      <c r="AB32" s="144"/>
      <c r="AC32" s="141"/>
      <c r="AD32" s="141"/>
      <c r="AE32" s="141"/>
      <c r="AF32" s="141"/>
      <c r="AG32" s="141"/>
      <c r="AH32" s="246"/>
      <c r="AI32" s="21" t="s">
        <v>40</v>
      </c>
      <c r="AJ32" s="11">
        <f>AM26</f>
        <v>7</v>
      </c>
      <c r="AK32" s="194"/>
      <c r="AL32" s="195"/>
      <c r="AM32" s="196"/>
      <c r="AN32" s="16"/>
      <c r="AO32" s="18" t="s">
        <v>40</v>
      </c>
      <c r="AP32" s="11">
        <f>AS26</f>
        <v>7</v>
      </c>
      <c r="AQ32" s="194"/>
      <c r="AR32" s="195"/>
      <c r="AS32" s="196"/>
      <c r="AT32" s="16"/>
      <c r="AU32" s="18" t="s">
        <v>40</v>
      </c>
      <c r="AV32" s="11">
        <f>AY26</f>
        <v>7</v>
      </c>
      <c r="AW32" s="194"/>
      <c r="AX32" s="195"/>
      <c r="AY32" s="196"/>
    </row>
    <row r="33" spans="1:51" ht="24.6" customHeight="1">
      <c r="A33" s="151"/>
      <c r="B33" s="152"/>
      <c r="C33" s="156"/>
      <c r="D33" s="159"/>
      <c r="E33" s="141"/>
      <c r="F33" s="144"/>
      <c r="G33" s="147"/>
      <c r="H33" s="141"/>
      <c r="I33" s="141"/>
      <c r="J33" s="141"/>
      <c r="K33" s="141"/>
      <c r="L33" s="141"/>
      <c r="M33" s="141"/>
      <c r="N33" s="141"/>
      <c r="O33" s="141"/>
      <c r="P33" s="144"/>
      <c r="Q33" s="144"/>
      <c r="R33" s="141"/>
      <c r="S33" s="141"/>
      <c r="T33" s="141"/>
      <c r="U33" s="144"/>
      <c r="V33" s="141"/>
      <c r="W33" s="141"/>
      <c r="X33" s="141"/>
      <c r="Y33" s="141"/>
      <c r="Z33" s="141"/>
      <c r="AA33" s="144"/>
      <c r="AB33" s="144"/>
      <c r="AC33" s="141"/>
      <c r="AD33" s="141"/>
      <c r="AE33" s="141"/>
      <c r="AF33" s="141"/>
      <c r="AG33" s="141"/>
      <c r="AH33" s="246"/>
      <c r="AI33" s="21" t="s">
        <v>41</v>
      </c>
      <c r="AJ33" s="20"/>
      <c r="AK33" s="197"/>
      <c r="AL33" s="198"/>
      <c r="AM33" s="199"/>
      <c r="AN33" s="16"/>
      <c r="AO33" s="18" t="s">
        <v>41</v>
      </c>
      <c r="AP33" s="20"/>
      <c r="AQ33" s="197"/>
      <c r="AR33" s="198"/>
      <c r="AS33" s="199"/>
      <c r="AT33" s="16"/>
      <c r="AU33" s="18" t="s">
        <v>41</v>
      </c>
      <c r="AV33" s="20">
        <v>0</v>
      </c>
      <c r="AW33" s="197"/>
      <c r="AX33" s="198"/>
      <c r="AY33" s="199"/>
    </row>
    <row r="34" spans="1:51" ht="31.8" customHeight="1">
      <c r="A34" s="151"/>
      <c r="B34" s="152"/>
      <c r="C34" s="156"/>
      <c r="D34" s="159"/>
      <c r="E34" s="141"/>
      <c r="F34" s="144"/>
      <c r="G34" s="147"/>
      <c r="H34" s="141"/>
      <c r="I34" s="141"/>
      <c r="J34" s="141"/>
      <c r="K34" s="141"/>
      <c r="L34" s="141"/>
      <c r="M34" s="141"/>
      <c r="N34" s="141"/>
      <c r="O34" s="141"/>
      <c r="P34" s="144"/>
      <c r="Q34" s="144"/>
      <c r="R34" s="141"/>
      <c r="S34" s="141"/>
      <c r="T34" s="141"/>
      <c r="U34" s="144"/>
      <c r="V34" s="141"/>
      <c r="W34" s="141"/>
      <c r="X34" s="141"/>
      <c r="Y34" s="141"/>
      <c r="Z34" s="141"/>
      <c r="AA34" s="144"/>
      <c r="AB34" s="144"/>
      <c r="AC34" s="141"/>
      <c r="AD34" s="141"/>
      <c r="AE34" s="141"/>
      <c r="AF34" s="141"/>
      <c r="AG34" s="141"/>
      <c r="AH34" s="246"/>
      <c r="AI34" s="35" t="s">
        <v>42</v>
      </c>
      <c r="AJ34" s="20"/>
      <c r="AK34" s="197"/>
      <c r="AL34" s="198"/>
      <c r="AM34" s="199"/>
      <c r="AN34" s="16"/>
      <c r="AO34" s="24" t="s">
        <v>42</v>
      </c>
      <c r="AP34" s="20"/>
      <c r="AQ34" s="197"/>
      <c r="AR34" s="198"/>
      <c r="AS34" s="199"/>
      <c r="AT34" s="16"/>
      <c r="AU34" s="24" t="s">
        <v>42</v>
      </c>
      <c r="AV34" s="20">
        <v>1</v>
      </c>
      <c r="AW34" s="197"/>
      <c r="AX34" s="198"/>
      <c r="AY34" s="199"/>
    </row>
    <row r="35" spans="1:51" ht="24.6" customHeight="1" thickBot="1">
      <c r="A35" s="151"/>
      <c r="B35" s="152"/>
      <c r="C35" s="156"/>
      <c r="D35" s="159"/>
      <c r="E35" s="141"/>
      <c r="F35" s="144"/>
      <c r="G35" s="147"/>
      <c r="H35" s="141"/>
      <c r="I35" s="141"/>
      <c r="J35" s="141"/>
      <c r="K35" s="141"/>
      <c r="L35" s="141"/>
      <c r="M35" s="141"/>
      <c r="N35" s="141"/>
      <c r="O35" s="141"/>
      <c r="P35" s="144"/>
      <c r="Q35" s="144"/>
      <c r="R35" s="141"/>
      <c r="S35" s="141"/>
      <c r="T35" s="141"/>
      <c r="U35" s="144"/>
      <c r="V35" s="141"/>
      <c r="W35" s="141"/>
      <c r="X35" s="141"/>
      <c r="Y35" s="141"/>
      <c r="Z35" s="141"/>
      <c r="AA35" s="144"/>
      <c r="AB35" s="144"/>
      <c r="AC35" s="141"/>
      <c r="AD35" s="141"/>
      <c r="AE35" s="141"/>
      <c r="AF35" s="141"/>
      <c r="AG35" s="141"/>
      <c r="AH35" s="246"/>
      <c r="AI35" s="36" t="s">
        <v>12</v>
      </c>
      <c r="AJ35" s="31" t="s">
        <v>38</v>
      </c>
      <c r="AK35" s="197"/>
      <c r="AL35" s="198"/>
      <c r="AM35" s="199"/>
      <c r="AN35" s="16"/>
      <c r="AO35" s="73" t="s">
        <v>12</v>
      </c>
      <c r="AP35" s="31" t="s">
        <v>38</v>
      </c>
      <c r="AQ35" s="197"/>
      <c r="AR35" s="198"/>
      <c r="AS35" s="199"/>
      <c r="AT35" s="16"/>
      <c r="AU35" s="73" t="s">
        <v>12</v>
      </c>
      <c r="AV35" s="31" t="s">
        <v>38</v>
      </c>
      <c r="AW35" s="197"/>
      <c r="AX35" s="198"/>
      <c r="AY35" s="199"/>
    </row>
    <row r="36" spans="1:51" ht="24.6" customHeight="1" thickBot="1">
      <c r="A36" s="151"/>
      <c r="B36" s="152"/>
      <c r="C36" s="156"/>
      <c r="D36" s="159"/>
      <c r="E36" s="141"/>
      <c r="F36" s="144"/>
      <c r="G36" s="147"/>
      <c r="H36" s="141"/>
      <c r="I36" s="141"/>
      <c r="J36" s="141"/>
      <c r="K36" s="141"/>
      <c r="L36" s="141"/>
      <c r="M36" s="141"/>
      <c r="N36" s="141"/>
      <c r="O36" s="141"/>
      <c r="P36" s="144"/>
      <c r="Q36" s="144"/>
      <c r="R36" s="141"/>
      <c r="S36" s="141"/>
      <c r="T36" s="141"/>
      <c r="U36" s="144"/>
      <c r="V36" s="141"/>
      <c r="W36" s="141"/>
      <c r="X36" s="141"/>
      <c r="Y36" s="141"/>
      <c r="Z36" s="141"/>
      <c r="AA36" s="144"/>
      <c r="AB36" s="144"/>
      <c r="AC36" s="141"/>
      <c r="AD36" s="141"/>
      <c r="AE36" s="141"/>
      <c r="AF36" s="141"/>
      <c r="AG36" s="141"/>
      <c r="AH36" s="246"/>
      <c r="AI36" s="37" t="s">
        <v>26</v>
      </c>
      <c r="AJ36" s="63" t="str">
        <f>IF(AJ34="","",IF(AJ34&gt;=AJ33,"達成","未達成"))</f>
        <v/>
      </c>
      <c r="AK36" s="200"/>
      <c r="AL36" s="200"/>
      <c r="AM36" s="201"/>
      <c r="AN36" s="16"/>
      <c r="AO36" s="17" t="s">
        <v>26</v>
      </c>
      <c r="AP36" s="63" t="str">
        <f>IF(AP34="","",IF(AP34&gt;=AP33,"達成","未達成"))</f>
        <v/>
      </c>
      <c r="AQ36" s="200"/>
      <c r="AR36" s="200"/>
      <c r="AS36" s="201"/>
      <c r="AT36" s="16"/>
      <c r="AU36" s="17" t="s">
        <v>26</v>
      </c>
      <c r="AV36" s="63" t="str">
        <f>IF(AV34="","",IF(AV34&gt;=AV33,"達成","未達成"))</f>
        <v>達成</v>
      </c>
      <c r="AW36" s="200"/>
      <c r="AX36" s="200"/>
      <c r="AY36" s="201"/>
    </row>
    <row r="37" spans="1:51" ht="12" customHeight="1" thickBot="1">
      <c r="A37" s="151"/>
      <c r="B37" s="152"/>
      <c r="C37" s="156"/>
      <c r="D37" s="159"/>
      <c r="E37" s="141"/>
      <c r="F37" s="144"/>
      <c r="G37" s="147"/>
      <c r="H37" s="141"/>
      <c r="I37" s="141"/>
      <c r="J37" s="141"/>
      <c r="K37" s="141"/>
      <c r="L37" s="141"/>
      <c r="M37" s="141"/>
      <c r="N37" s="141"/>
      <c r="O37" s="141"/>
      <c r="P37" s="144"/>
      <c r="Q37" s="144"/>
      <c r="R37" s="141"/>
      <c r="S37" s="141"/>
      <c r="T37" s="141"/>
      <c r="U37" s="144"/>
      <c r="V37" s="141"/>
      <c r="W37" s="141"/>
      <c r="X37" s="141"/>
      <c r="Y37" s="141"/>
      <c r="Z37" s="141"/>
      <c r="AA37" s="144"/>
      <c r="AB37" s="144"/>
      <c r="AC37" s="141"/>
      <c r="AD37" s="141"/>
      <c r="AE37" s="141"/>
      <c r="AF37" s="141"/>
      <c r="AG37" s="141"/>
      <c r="AH37" s="24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</row>
    <row r="38" spans="1:51" ht="29.4" customHeight="1">
      <c r="A38" s="151"/>
      <c r="B38" s="152"/>
      <c r="C38" s="156"/>
      <c r="D38" s="159"/>
      <c r="E38" s="141"/>
      <c r="F38" s="144"/>
      <c r="G38" s="147"/>
      <c r="H38" s="141"/>
      <c r="I38" s="141"/>
      <c r="J38" s="141"/>
      <c r="K38" s="141"/>
      <c r="L38" s="141"/>
      <c r="M38" s="141"/>
      <c r="N38" s="141"/>
      <c r="O38" s="141"/>
      <c r="P38" s="144"/>
      <c r="Q38" s="144"/>
      <c r="R38" s="141"/>
      <c r="S38" s="141"/>
      <c r="T38" s="141"/>
      <c r="U38" s="144"/>
      <c r="V38" s="141"/>
      <c r="W38" s="141"/>
      <c r="X38" s="141"/>
      <c r="Y38" s="141"/>
      <c r="Z38" s="141"/>
      <c r="AA38" s="144"/>
      <c r="AB38" s="144"/>
      <c r="AC38" s="141"/>
      <c r="AD38" s="141"/>
      <c r="AE38" s="141"/>
      <c r="AF38" s="141"/>
      <c r="AG38" s="141"/>
      <c r="AH38" s="246"/>
      <c r="AI38" s="188" t="s">
        <v>31</v>
      </c>
      <c r="AJ38" s="189"/>
      <c r="AK38" s="189"/>
      <c r="AL38" s="189"/>
      <c r="AM38" s="190"/>
      <c r="AN38" s="16"/>
      <c r="AO38" s="240" t="s">
        <v>31</v>
      </c>
      <c r="AP38" s="189"/>
      <c r="AQ38" s="189"/>
      <c r="AR38" s="189"/>
      <c r="AS38" s="190"/>
      <c r="AT38" s="16"/>
      <c r="AU38" s="16"/>
      <c r="AV38" s="16"/>
      <c r="AW38" s="16"/>
      <c r="AX38" s="16"/>
      <c r="AY38" s="16"/>
    </row>
    <row r="39" spans="1:51" ht="28.8" customHeight="1">
      <c r="A39" s="151"/>
      <c r="B39" s="152"/>
      <c r="C39" s="156"/>
      <c r="D39" s="159"/>
      <c r="E39" s="141"/>
      <c r="F39" s="144"/>
      <c r="G39" s="147"/>
      <c r="H39" s="141"/>
      <c r="I39" s="141"/>
      <c r="J39" s="141"/>
      <c r="K39" s="141"/>
      <c r="L39" s="141"/>
      <c r="M39" s="141"/>
      <c r="N39" s="141"/>
      <c r="O39" s="141"/>
      <c r="P39" s="144"/>
      <c r="Q39" s="144"/>
      <c r="R39" s="141"/>
      <c r="S39" s="141"/>
      <c r="T39" s="141"/>
      <c r="U39" s="144"/>
      <c r="V39" s="141"/>
      <c r="W39" s="141"/>
      <c r="X39" s="141"/>
      <c r="Y39" s="141"/>
      <c r="Z39" s="141"/>
      <c r="AA39" s="144"/>
      <c r="AB39" s="144"/>
      <c r="AC39" s="141"/>
      <c r="AD39" s="141"/>
      <c r="AE39" s="141"/>
      <c r="AF39" s="141"/>
      <c r="AG39" s="141"/>
      <c r="AH39" s="246"/>
      <c r="AI39" s="231">
        <v>9</v>
      </c>
      <c r="AJ39" s="19" t="s">
        <v>36</v>
      </c>
      <c r="AK39" s="19"/>
      <c r="AL39" s="19" t="s">
        <v>57</v>
      </c>
      <c r="AM39" s="23" t="s">
        <v>37</v>
      </c>
      <c r="AN39" s="16"/>
      <c r="AO39" s="233">
        <v>10</v>
      </c>
      <c r="AP39" s="19" t="s">
        <v>36</v>
      </c>
      <c r="AQ39" s="19"/>
      <c r="AR39" s="19" t="s">
        <v>57</v>
      </c>
      <c r="AS39" s="23" t="s">
        <v>37</v>
      </c>
      <c r="AT39" s="16"/>
      <c r="AU39" s="16"/>
      <c r="AV39" s="16"/>
      <c r="AW39" s="16"/>
      <c r="AX39" s="16"/>
      <c r="AY39" s="16"/>
    </row>
    <row r="40" spans="1:51" ht="25.8" customHeight="1" thickBot="1">
      <c r="A40" s="151"/>
      <c r="B40" s="152"/>
      <c r="C40" s="156"/>
      <c r="D40" s="159"/>
      <c r="E40" s="141"/>
      <c r="F40" s="144"/>
      <c r="G40" s="147"/>
      <c r="H40" s="141"/>
      <c r="I40" s="141"/>
      <c r="J40" s="141"/>
      <c r="K40" s="141"/>
      <c r="L40" s="141"/>
      <c r="M40" s="141"/>
      <c r="N40" s="141"/>
      <c r="O40" s="141"/>
      <c r="P40" s="144"/>
      <c r="Q40" s="144"/>
      <c r="R40" s="141"/>
      <c r="S40" s="141"/>
      <c r="T40" s="141"/>
      <c r="U40" s="144"/>
      <c r="V40" s="141"/>
      <c r="W40" s="141"/>
      <c r="X40" s="141"/>
      <c r="Y40" s="141"/>
      <c r="Z40" s="141"/>
      <c r="AA40" s="144"/>
      <c r="AB40" s="144"/>
      <c r="AC40" s="141"/>
      <c r="AD40" s="141"/>
      <c r="AE40" s="141"/>
      <c r="AF40" s="141"/>
      <c r="AG40" s="141"/>
      <c r="AH40" s="246"/>
      <c r="AI40" s="232"/>
      <c r="AJ40" s="25">
        <v>45829</v>
      </c>
      <c r="AK40" s="26" t="s">
        <v>33</v>
      </c>
      <c r="AL40" s="25">
        <v>45835</v>
      </c>
      <c r="AM40" s="27">
        <f>IF(AND(AJ40&lt;&gt;"",AL40&lt;&gt;""),AL40-AJ40+1,"")</f>
        <v>7</v>
      </c>
      <c r="AN40" s="16"/>
      <c r="AO40" s="234"/>
      <c r="AP40" s="25">
        <v>45836</v>
      </c>
      <c r="AQ40" s="26" t="s">
        <v>33</v>
      </c>
      <c r="AR40" s="25">
        <v>45838</v>
      </c>
      <c r="AS40" s="27">
        <f>IF(AND(AP40&lt;&gt;"",AR40&lt;&gt;""),AR40-AP40+1,"")</f>
        <v>3</v>
      </c>
      <c r="AT40" s="16"/>
      <c r="AU40" s="16"/>
      <c r="AV40" s="16"/>
      <c r="AW40" s="16"/>
      <c r="AX40" s="16"/>
      <c r="AY40" s="16"/>
    </row>
    <row r="41" spans="1:51" ht="54" customHeight="1">
      <c r="A41" s="151"/>
      <c r="B41" s="152"/>
      <c r="C41" s="156"/>
      <c r="D41" s="159"/>
      <c r="E41" s="141"/>
      <c r="F41" s="144"/>
      <c r="G41" s="147"/>
      <c r="H41" s="141"/>
      <c r="I41" s="141"/>
      <c r="J41" s="141"/>
      <c r="K41" s="141"/>
      <c r="L41" s="141"/>
      <c r="M41" s="141"/>
      <c r="N41" s="141"/>
      <c r="O41" s="141"/>
      <c r="P41" s="144"/>
      <c r="Q41" s="144"/>
      <c r="R41" s="141"/>
      <c r="S41" s="141"/>
      <c r="T41" s="141"/>
      <c r="U41" s="144"/>
      <c r="V41" s="141"/>
      <c r="W41" s="141"/>
      <c r="X41" s="141"/>
      <c r="Y41" s="141"/>
      <c r="Z41" s="141"/>
      <c r="AA41" s="144"/>
      <c r="AB41" s="144"/>
      <c r="AC41" s="141"/>
      <c r="AD41" s="141"/>
      <c r="AE41" s="141"/>
      <c r="AF41" s="141"/>
      <c r="AG41" s="141"/>
      <c r="AH41" s="246"/>
      <c r="AI41" s="191" t="s">
        <v>32</v>
      </c>
      <c r="AJ41" s="192"/>
      <c r="AK41" s="192"/>
      <c r="AL41" s="192"/>
      <c r="AM41" s="193"/>
      <c r="AN41" s="16"/>
      <c r="AO41" s="235" t="s">
        <v>32</v>
      </c>
      <c r="AP41" s="192"/>
      <c r="AQ41" s="192"/>
      <c r="AR41" s="192"/>
      <c r="AS41" s="193"/>
      <c r="AT41" s="16"/>
      <c r="AU41" s="16"/>
      <c r="AV41" s="16"/>
      <c r="AW41" s="16"/>
      <c r="AX41" s="16"/>
      <c r="AY41" s="16"/>
    </row>
    <row r="42" spans="1:51" ht="31.8" customHeight="1">
      <c r="A42" s="151"/>
      <c r="B42" s="152"/>
      <c r="C42" s="156"/>
      <c r="D42" s="159"/>
      <c r="E42" s="141"/>
      <c r="F42" s="144"/>
      <c r="G42" s="147"/>
      <c r="H42" s="141"/>
      <c r="I42" s="141"/>
      <c r="J42" s="141"/>
      <c r="K42" s="141"/>
      <c r="L42" s="141"/>
      <c r="M42" s="141"/>
      <c r="N42" s="141"/>
      <c r="O42" s="141"/>
      <c r="P42" s="144"/>
      <c r="Q42" s="144"/>
      <c r="R42" s="141"/>
      <c r="S42" s="141"/>
      <c r="T42" s="141"/>
      <c r="U42" s="144"/>
      <c r="V42" s="141"/>
      <c r="W42" s="141"/>
      <c r="X42" s="141"/>
      <c r="Y42" s="141"/>
      <c r="Z42" s="141"/>
      <c r="AA42" s="144"/>
      <c r="AB42" s="144"/>
      <c r="AC42" s="141"/>
      <c r="AD42" s="141"/>
      <c r="AE42" s="141"/>
      <c r="AF42" s="141"/>
      <c r="AG42" s="141"/>
      <c r="AH42" s="246"/>
      <c r="AI42" s="35" t="s">
        <v>39</v>
      </c>
      <c r="AJ42" s="20">
        <v>2</v>
      </c>
      <c r="AK42" s="223"/>
      <c r="AL42" s="224"/>
      <c r="AM42" s="225"/>
      <c r="AN42" s="16"/>
      <c r="AO42" s="24" t="s">
        <v>39</v>
      </c>
      <c r="AP42" s="20"/>
      <c r="AQ42" s="223"/>
      <c r="AR42" s="224"/>
      <c r="AS42" s="225"/>
      <c r="AT42" s="16"/>
      <c r="AU42" s="16"/>
      <c r="AV42" s="16"/>
      <c r="AW42" s="16"/>
      <c r="AX42" s="16"/>
      <c r="AY42" s="16"/>
    </row>
    <row r="43" spans="1:51" ht="24.6" customHeight="1" thickBot="1">
      <c r="A43" s="151"/>
      <c r="B43" s="152"/>
      <c r="C43" s="156"/>
      <c r="D43" s="159"/>
      <c r="E43" s="141"/>
      <c r="F43" s="144"/>
      <c r="G43" s="147"/>
      <c r="H43" s="141"/>
      <c r="I43" s="141"/>
      <c r="J43" s="141"/>
      <c r="K43" s="141"/>
      <c r="L43" s="141"/>
      <c r="M43" s="141"/>
      <c r="N43" s="141"/>
      <c r="O43" s="141"/>
      <c r="P43" s="144"/>
      <c r="Q43" s="144"/>
      <c r="R43" s="141"/>
      <c r="S43" s="141"/>
      <c r="T43" s="141"/>
      <c r="U43" s="144"/>
      <c r="V43" s="141"/>
      <c r="W43" s="141"/>
      <c r="X43" s="141"/>
      <c r="Y43" s="141"/>
      <c r="Z43" s="141"/>
      <c r="AA43" s="144"/>
      <c r="AB43" s="144"/>
      <c r="AC43" s="141"/>
      <c r="AD43" s="141"/>
      <c r="AE43" s="141"/>
      <c r="AF43" s="141"/>
      <c r="AG43" s="141"/>
      <c r="AH43" s="246"/>
      <c r="AI43" s="36" t="s">
        <v>12</v>
      </c>
      <c r="AJ43" s="31" t="s">
        <v>35</v>
      </c>
      <c r="AK43" s="226"/>
      <c r="AL43" s="227"/>
      <c r="AM43" s="228"/>
      <c r="AN43" s="16"/>
      <c r="AO43" s="73" t="s">
        <v>12</v>
      </c>
      <c r="AP43" s="31" t="s">
        <v>35</v>
      </c>
      <c r="AQ43" s="226"/>
      <c r="AR43" s="227"/>
      <c r="AS43" s="228"/>
      <c r="AT43" s="16"/>
      <c r="AU43" s="16"/>
      <c r="AV43" s="16"/>
      <c r="AW43" s="16"/>
      <c r="AX43" s="16"/>
      <c r="AY43" s="16"/>
    </row>
    <row r="44" spans="1:51" ht="24.6" customHeight="1" thickBot="1">
      <c r="A44" s="151"/>
      <c r="B44" s="152"/>
      <c r="C44" s="156"/>
      <c r="D44" s="159"/>
      <c r="E44" s="141"/>
      <c r="F44" s="144"/>
      <c r="G44" s="147"/>
      <c r="H44" s="141"/>
      <c r="I44" s="141"/>
      <c r="J44" s="141"/>
      <c r="K44" s="141"/>
      <c r="L44" s="141"/>
      <c r="M44" s="141"/>
      <c r="N44" s="141"/>
      <c r="O44" s="141"/>
      <c r="P44" s="144"/>
      <c r="Q44" s="144"/>
      <c r="R44" s="141"/>
      <c r="S44" s="141"/>
      <c r="T44" s="141"/>
      <c r="U44" s="144"/>
      <c r="V44" s="141"/>
      <c r="W44" s="141"/>
      <c r="X44" s="141"/>
      <c r="Y44" s="141"/>
      <c r="Z44" s="141"/>
      <c r="AA44" s="144"/>
      <c r="AB44" s="144"/>
      <c r="AC44" s="141"/>
      <c r="AD44" s="141"/>
      <c r="AE44" s="141"/>
      <c r="AF44" s="141"/>
      <c r="AG44" s="141"/>
      <c r="AH44" s="246"/>
      <c r="AI44" s="41" t="s">
        <v>26</v>
      </c>
      <c r="AJ44" s="63" t="str">
        <f>IF(AJ42="","",IF(AJ42&gt;=2,"達成","未達成"))</f>
        <v>達成</v>
      </c>
      <c r="AK44" s="229"/>
      <c r="AL44" s="229"/>
      <c r="AM44" s="230"/>
      <c r="AN44" s="16"/>
      <c r="AO44" s="42" t="s">
        <v>26</v>
      </c>
      <c r="AP44" s="63" t="str">
        <f>IF(AP42="","",IF(AP42&gt;=2,"達成","未達成"))</f>
        <v/>
      </c>
      <c r="AQ44" s="229"/>
      <c r="AR44" s="229"/>
      <c r="AS44" s="230"/>
      <c r="AT44" s="16"/>
      <c r="AU44" s="16"/>
      <c r="AV44" s="16"/>
      <c r="AW44" s="16"/>
      <c r="AX44" s="16"/>
      <c r="AY44" s="16"/>
    </row>
    <row r="45" spans="1:51" ht="35.4" customHeight="1">
      <c r="A45" s="151"/>
      <c r="B45" s="152"/>
      <c r="C45" s="156"/>
      <c r="D45" s="159"/>
      <c r="E45" s="141"/>
      <c r="F45" s="144"/>
      <c r="G45" s="147"/>
      <c r="H45" s="141"/>
      <c r="I45" s="141"/>
      <c r="J45" s="141"/>
      <c r="K45" s="141"/>
      <c r="L45" s="141"/>
      <c r="M45" s="141"/>
      <c r="N45" s="141"/>
      <c r="O45" s="141"/>
      <c r="P45" s="144"/>
      <c r="Q45" s="144"/>
      <c r="R45" s="141"/>
      <c r="S45" s="141"/>
      <c r="T45" s="141"/>
      <c r="U45" s="144"/>
      <c r="V45" s="141"/>
      <c r="W45" s="141"/>
      <c r="X45" s="141"/>
      <c r="Y45" s="141"/>
      <c r="Z45" s="141"/>
      <c r="AA45" s="144"/>
      <c r="AB45" s="144"/>
      <c r="AC45" s="141"/>
      <c r="AD45" s="141"/>
      <c r="AE45" s="141"/>
      <c r="AF45" s="141"/>
      <c r="AG45" s="141"/>
      <c r="AH45" s="246"/>
      <c r="AI45" s="235" t="s">
        <v>34</v>
      </c>
      <c r="AJ45" s="192"/>
      <c r="AK45" s="192"/>
      <c r="AL45" s="192"/>
      <c r="AM45" s="193"/>
      <c r="AN45" s="16"/>
      <c r="AO45" s="235" t="s">
        <v>34</v>
      </c>
      <c r="AP45" s="192"/>
      <c r="AQ45" s="192"/>
      <c r="AR45" s="192"/>
      <c r="AS45" s="193"/>
      <c r="AT45" s="16"/>
      <c r="AU45" s="16"/>
      <c r="AV45" s="16"/>
      <c r="AW45" s="16"/>
      <c r="AX45" s="16"/>
      <c r="AY45" s="16"/>
    </row>
    <row r="46" spans="1:51" ht="24.6" customHeight="1">
      <c r="A46" s="151"/>
      <c r="B46" s="152"/>
      <c r="C46" s="156"/>
      <c r="D46" s="159"/>
      <c r="E46" s="141"/>
      <c r="F46" s="144"/>
      <c r="G46" s="147"/>
      <c r="H46" s="141"/>
      <c r="I46" s="141"/>
      <c r="J46" s="141"/>
      <c r="K46" s="141"/>
      <c r="L46" s="141"/>
      <c r="M46" s="141"/>
      <c r="N46" s="141"/>
      <c r="O46" s="141"/>
      <c r="P46" s="144"/>
      <c r="Q46" s="144"/>
      <c r="R46" s="141"/>
      <c r="S46" s="141"/>
      <c r="T46" s="141"/>
      <c r="U46" s="144"/>
      <c r="V46" s="141"/>
      <c r="W46" s="141"/>
      <c r="X46" s="141"/>
      <c r="Y46" s="141"/>
      <c r="Z46" s="141"/>
      <c r="AA46" s="144"/>
      <c r="AB46" s="144"/>
      <c r="AC46" s="141"/>
      <c r="AD46" s="141"/>
      <c r="AE46" s="141"/>
      <c r="AF46" s="141"/>
      <c r="AG46" s="141"/>
      <c r="AH46" s="246"/>
      <c r="AI46" s="39" t="s">
        <v>40</v>
      </c>
      <c r="AJ46" s="29">
        <f>AM40</f>
        <v>7</v>
      </c>
      <c r="AK46" s="194"/>
      <c r="AL46" s="195"/>
      <c r="AM46" s="196"/>
      <c r="AN46" s="16"/>
      <c r="AO46" s="28" t="s">
        <v>40</v>
      </c>
      <c r="AP46" s="29">
        <f>AS40</f>
        <v>3</v>
      </c>
      <c r="AQ46" s="194"/>
      <c r="AR46" s="195"/>
      <c r="AS46" s="196"/>
      <c r="AT46" s="16"/>
      <c r="AU46" s="16"/>
      <c r="AV46" s="16"/>
      <c r="AW46" s="16"/>
      <c r="AX46" s="16"/>
      <c r="AY46" s="16"/>
    </row>
    <row r="47" spans="1:51" ht="24.6" customHeight="1">
      <c r="A47" s="151"/>
      <c r="B47" s="152"/>
      <c r="C47" s="156"/>
      <c r="D47" s="159"/>
      <c r="E47" s="141"/>
      <c r="F47" s="144"/>
      <c r="G47" s="147"/>
      <c r="H47" s="141"/>
      <c r="I47" s="141"/>
      <c r="J47" s="141"/>
      <c r="K47" s="141"/>
      <c r="L47" s="141"/>
      <c r="M47" s="141"/>
      <c r="N47" s="141"/>
      <c r="O47" s="141"/>
      <c r="P47" s="144"/>
      <c r="Q47" s="144"/>
      <c r="R47" s="141"/>
      <c r="S47" s="141"/>
      <c r="T47" s="141"/>
      <c r="U47" s="144"/>
      <c r="V47" s="141"/>
      <c r="W47" s="141"/>
      <c r="X47" s="141"/>
      <c r="Y47" s="141"/>
      <c r="Z47" s="141"/>
      <c r="AA47" s="144"/>
      <c r="AB47" s="144"/>
      <c r="AC47" s="141"/>
      <c r="AD47" s="141"/>
      <c r="AE47" s="141"/>
      <c r="AF47" s="141"/>
      <c r="AG47" s="141"/>
      <c r="AH47" s="246"/>
      <c r="AI47" s="21" t="s">
        <v>41</v>
      </c>
      <c r="AJ47" s="20"/>
      <c r="AK47" s="197"/>
      <c r="AL47" s="198"/>
      <c r="AM47" s="199"/>
      <c r="AN47" s="16"/>
      <c r="AO47" s="18" t="s">
        <v>41</v>
      </c>
      <c r="AP47" s="20">
        <v>2</v>
      </c>
      <c r="AQ47" s="197"/>
      <c r="AR47" s="198"/>
      <c r="AS47" s="199"/>
      <c r="AT47" s="16"/>
      <c r="AU47" s="16"/>
      <c r="AV47" s="16"/>
      <c r="AW47" s="16"/>
      <c r="AX47" s="16"/>
      <c r="AY47" s="16"/>
    </row>
    <row r="48" spans="1:51" ht="31.8" customHeight="1">
      <c r="A48" s="151"/>
      <c r="B48" s="152"/>
      <c r="C48" s="156"/>
      <c r="D48" s="159"/>
      <c r="E48" s="141"/>
      <c r="F48" s="144"/>
      <c r="G48" s="147"/>
      <c r="H48" s="141"/>
      <c r="I48" s="141"/>
      <c r="J48" s="141"/>
      <c r="K48" s="141"/>
      <c r="L48" s="141"/>
      <c r="M48" s="141"/>
      <c r="N48" s="141"/>
      <c r="O48" s="141"/>
      <c r="P48" s="144"/>
      <c r="Q48" s="144"/>
      <c r="R48" s="141"/>
      <c r="S48" s="141"/>
      <c r="T48" s="141"/>
      <c r="U48" s="144"/>
      <c r="V48" s="141"/>
      <c r="W48" s="141"/>
      <c r="X48" s="141"/>
      <c r="Y48" s="141"/>
      <c r="Z48" s="141"/>
      <c r="AA48" s="144"/>
      <c r="AB48" s="144"/>
      <c r="AC48" s="141"/>
      <c r="AD48" s="141"/>
      <c r="AE48" s="141"/>
      <c r="AF48" s="141"/>
      <c r="AG48" s="141"/>
      <c r="AH48" s="246"/>
      <c r="AI48" s="35" t="s">
        <v>42</v>
      </c>
      <c r="AJ48" s="20"/>
      <c r="AK48" s="197"/>
      <c r="AL48" s="198"/>
      <c r="AM48" s="199"/>
      <c r="AN48" s="16"/>
      <c r="AO48" s="24" t="s">
        <v>42</v>
      </c>
      <c r="AP48" s="20">
        <v>2</v>
      </c>
      <c r="AQ48" s="197"/>
      <c r="AR48" s="198"/>
      <c r="AS48" s="199"/>
      <c r="AT48" s="16"/>
      <c r="AU48" s="16"/>
      <c r="AV48" s="16"/>
      <c r="AW48" s="16"/>
      <c r="AX48" s="16"/>
      <c r="AY48" s="16"/>
    </row>
    <row r="49" spans="1:51" ht="24.6" customHeight="1" thickBot="1">
      <c r="A49" s="151"/>
      <c r="B49" s="152"/>
      <c r="C49" s="156"/>
      <c r="D49" s="159"/>
      <c r="E49" s="141"/>
      <c r="F49" s="144"/>
      <c r="G49" s="147"/>
      <c r="H49" s="141"/>
      <c r="I49" s="141"/>
      <c r="J49" s="141"/>
      <c r="K49" s="141"/>
      <c r="L49" s="141"/>
      <c r="M49" s="141"/>
      <c r="N49" s="141"/>
      <c r="O49" s="141"/>
      <c r="P49" s="144"/>
      <c r="Q49" s="144"/>
      <c r="R49" s="141"/>
      <c r="S49" s="141"/>
      <c r="T49" s="141"/>
      <c r="U49" s="144"/>
      <c r="V49" s="141"/>
      <c r="W49" s="141"/>
      <c r="X49" s="141"/>
      <c r="Y49" s="141"/>
      <c r="Z49" s="141"/>
      <c r="AA49" s="144"/>
      <c r="AB49" s="144"/>
      <c r="AC49" s="141"/>
      <c r="AD49" s="141"/>
      <c r="AE49" s="141"/>
      <c r="AF49" s="141"/>
      <c r="AG49" s="141"/>
      <c r="AH49" s="246"/>
      <c r="AI49" s="36" t="s">
        <v>12</v>
      </c>
      <c r="AJ49" s="31" t="s">
        <v>38</v>
      </c>
      <c r="AK49" s="197"/>
      <c r="AL49" s="198"/>
      <c r="AM49" s="199"/>
      <c r="AN49" s="16"/>
      <c r="AO49" s="73" t="s">
        <v>12</v>
      </c>
      <c r="AP49" s="31" t="s">
        <v>38</v>
      </c>
      <c r="AQ49" s="197"/>
      <c r="AR49" s="198"/>
      <c r="AS49" s="199"/>
      <c r="AT49" s="16"/>
      <c r="AU49" s="16"/>
      <c r="AV49" s="16"/>
      <c r="AW49" s="16"/>
      <c r="AX49" s="16"/>
      <c r="AY49" s="16"/>
    </row>
    <row r="50" spans="1:51" ht="24.6" customHeight="1" thickBot="1">
      <c r="A50" s="153"/>
      <c r="B50" s="154"/>
      <c r="C50" s="157"/>
      <c r="D50" s="160"/>
      <c r="E50" s="142"/>
      <c r="F50" s="145"/>
      <c r="G50" s="148"/>
      <c r="H50" s="142"/>
      <c r="I50" s="142"/>
      <c r="J50" s="142"/>
      <c r="K50" s="142"/>
      <c r="L50" s="142"/>
      <c r="M50" s="142"/>
      <c r="N50" s="142"/>
      <c r="O50" s="142"/>
      <c r="P50" s="145"/>
      <c r="Q50" s="145"/>
      <c r="R50" s="142"/>
      <c r="S50" s="142"/>
      <c r="T50" s="142"/>
      <c r="U50" s="145"/>
      <c r="V50" s="142"/>
      <c r="W50" s="142"/>
      <c r="X50" s="142"/>
      <c r="Y50" s="142"/>
      <c r="Z50" s="142"/>
      <c r="AA50" s="145"/>
      <c r="AB50" s="145"/>
      <c r="AC50" s="142"/>
      <c r="AD50" s="142"/>
      <c r="AE50" s="142"/>
      <c r="AF50" s="142"/>
      <c r="AG50" s="142"/>
      <c r="AH50" s="247"/>
      <c r="AI50" s="37" t="s">
        <v>26</v>
      </c>
      <c r="AJ50" s="63" t="str">
        <f>IF(AJ48="","",IF(AJ48&gt;=AJ47,"達成","未達成"))</f>
        <v/>
      </c>
      <c r="AK50" s="200"/>
      <c r="AL50" s="200"/>
      <c r="AM50" s="201"/>
      <c r="AN50" s="16"/>
      <c r="AO50" s="17" t="s">
        <v>26</v>
      </c>
      <c r="AP50" s="63" t="str">
        <f>IF(AP48="","",IF(AP48&gt;=AP47,"達成","未達成"))</f>
        <v>達成</v>
      </c>
      <c r="AQ50" s="200"/>
      <c r="AR50" s="200"/>
      <c r="AS50" s="201"/>
      <c r="AT50" s="16"/>
      <c r="AU50" s="16"/>
      <c r="AV50" s="16"/>
      <c r="AW50" s="16"/>
      <c r="AX50" s="16"/>
      <c r="AY50" s="16"/>
    </row>
    <row r="51" spans="1:51" ht="37.799999999999997" customHeight="1"/>
    <row r="52" spans="1:51" ht="21" customHeight="1"/>
    <row r="53" spans="1:51" ht="21" customHeight="1"/>
    <row r="54" spans="1:51" ht="32.4" customHeight="1"/>
    <row r="55" spans="1:51" ht="19.8" customHeight="1"/>
    <row r="56" spans="1:51" ht="19.8" customHeight="1"/>
    <row r="57" spans="1:51" ht="13.2" customHeight="1"/>
  </sheetData>
  <mergeCells count="82">
    <mergeCell ref="AI45:AM45"/>
    <mergeCell ref="AO45:AS45"/>
    <mergeCell ref="AK46:AM50"/>
    <mergeCell ref="AQ46:AS50"/>
    <mergeCell ref="AI39:AI40"/>
    <mergeCell ref="AO39:AO40"/>
    <mergeCell ref="AI41:AM41"/>
    <mergeCell ref="AO41:AS41"/>
    <mergeCell ref="AK42:AM44"/>
    <mergeCell ref="AQ42:AS44"/>
    <mergeCell ref="AW28:AY30"/>
    <mergeCell ref="AI31:AM31"/>
    <mergeCell ref="AO31:AS31"/>
    <mergeCell ref="AU31:AY31"/>
    <mergeCell ref="AK32:AM36"/>
    <mergeCell ref="AQ32:AS36"/>
    <mergeCell ref="AW32:AY36"/>
    <mergeCell ref="AU24:AY24"/>
    <mergeCell ref="AI25:AI26"/>
    <mergeCell ref="AO25:AO26"/>
    <mergeCell ref="AU25:AU26"/>
    <mergeCell ref="AI27:AM27"/>
    <mergeCell ref="AO27:AS27"/>
    <mergeCell ref="AU27:AY27"/>
    <mergeCell ref="AG16:AG50"/>
    <mergeCell ref="AH16:AH50"/>
    <mergeCell ref="AI16:AJ16"/>
    <mergeCell ref="AK16:AS16"/>
    <mergeCell ref="AI17:AM17"/>
    <mergeCell ref="AN17:AS17"/>
    <mergeCell ref="AK18:AM19"/>
    <mergeCell ref="AN18:AO18"/>
    <mergeCell ref="AQ18:AS21"/>
    <mergeCell ref="AK21:AM21"/>
    <mergeCell ref="AI24:AM24"/>
    <mergeCell ref="AO24:AS24"/>
    <mergeCell ref="AK28:AM30"/>
    <mergeCell ref="AQ28:AS30"/>
    <mergeCell ref="AI38:AM38"/>
    <mergeCell ref="AO38:AS38"/>
    <mergeCell ref="AA16:AA50"/>
    <mergeCell ref="AB16:AB50"/>
    <mergeCell ref="AC16:AC50"/>
    <mergeCell ref="AD16:AD50"/>
    <mergeCell ref="AF16:AF50"/>
    <mergeCell ref="V16:V50"/>
    <mergeCell ref="W16:W50"/>
    <mergeCell ref="X16:X50"/>
    <mergeCell ref="Y16:Y50"/>
    <mergeCell ref="Z16:Z50"/>
    <mergeCell ref="R16:R50"/>
    <mergeCell ref="A11:C12"/>
    <mergeCell ref="AI11:AM12"/>
    <mergeCell ref="A13:C13"/>
    <mergeCell ref="AK13:AL13"/>
    <mergeCell ref="A14:B15"/>
    <mergeCell ref="AK14:AL15"/>
    <mergeCell ref="AM14:AM15"/>
    <mergeCell ref="A16:B50"/>
    <mergeCell ref="C16:C50"/>
    <mergeCell ref="D16:D50"/>
    <mergeCell ref="E16:E50"/>
    <mergeCell ref="F16:F50"/>
    <mergeCell ref="AE16:AE50"/>
    <mergeCell ref="T16:T50"/>
    <mergeCell ref="U16:U50"/>
    <mergeCell ref="AX18:AY19"/>
    <mergeCell ref="AW21:AY21"/>
    <mergeCell ref="AU16:AY16"/>
    <mergeCell ref="AU17:AY17"/>
    <mergeCell ref="G16:G50"/>
    <mergeCell ref="S16:S50"/>
    <mergeCell ref="H16:H50"/>
    <mergeCell ref="I16:I50"/>
    <mergeCell ref="J16:J50"/>
    <mergeCell ref="K16:K50"/>
    <mergeCell ref="L16:L50"/>
    <mergeCell ref="M16:M50"/>
    <mergeCell ref="N16:N50"/>
    <mergeCell ref="O16:O50"/>
    <mergeCell ref="P16:P50"/>
    <mergeCell ref="Q16:Q50"/>
  </mergeCells>
  <phoneticPr fontId="1"/>
  <conditionalFormatting sqref="AI17:AM21">
    <cfRule type="expression" dxfId="21" priority="62">
      <formula>$BC$15&lt;0.285</formula>
    </cfRule>
    <cfRule type="expression" dxfId="20" priority="63">
      <formula>$BC$14&lt;28</formula>
    </cfRule>
  </conditionalFormatting>
  <conditionalFormatting sqref="AN17:AS21">
    <cfRule type="expression" dxfId="19" priority="48">
      <formula>AND($BC$14&gt;=28,$BC$15&gt;=0.285)</formula>
    </cfRule>
  </conditionalFormatting>
  <conditionalFormatting sqref="AI31:AM36">
    <cfRule type="expression" dxfId="18" priority="60">
      <formula>$AM$26=7</formula>
    </cfRule>
  </conditionalFormatting>
  <conditionalFormatting sqref="AO31:AS36">
    <cfRule type="expression" dxfId="17" priority="59">
      <formula>$AS$26=7</formula>
    </cfRule>
  </conditionalFormatting>
  <conditionalFormatting sqref="AU31:AY36">
    <cfRule type="expression" dxfId="16" priority="58">
      <formula>$AY$26=7</formula>
    </cfRule>
  </conditionalFormatting>
  <conditionalFormatting sqref="AI45:AM50">
    <cfRule type="expression" dxfId="15" priority="57">
      <formula>$AM$40=7</formula>
    </cfRule>
  </conditionalFormatting>
  <conditionalFormatting sqref="AO45:AS50">
    <cfRule type="expression" dxfId="14" priority="56">
      <formula>$AS$40=7</formula>
    </cfRule>
  </conditionalFormatting>
  <conditionalFormatting sqref="AI27:AM30">
    <cfRule type="expression" dxfId="13" priority="55">
      <formula>$AM$26&lt;7</formula>
    </cfRule>
  </conditionalFormatting>
  <conditionalFormatting sqref="AO27:AS30">
    <cfRule type="expression" dxfId="12" priority="54">
      <formula>$AS$26&lt;7</formula>
    </cfRule>
  </conditionalFormatting>
  <conditionalFormatting sqref="AU27:AY30">
    <cfRule type="expression" dxfId="11" priority="53">
      <formula>$AY$26&lt;7</formula>
    </cfRule>
  </conditionalFormatting>
  <conditionalFormatting sqref="AI41:AM44">
    <cfRule type="expression" dxfId="10" priority="52">
      <formula>$AM$40&lt;7</formula>
    </cfRule>
  </conditionalFormatting>
  <conditionalFormatting sqref="AO41:AS44">
    <cfRule type="expression" dxfId="9" priority="47">
      <formula>$AS$40&lt;7</formula>
    </cfRule>
  </conditionalFormatting>
  <conditionalFormatting sqref="D14:AH15">
    <cfRule type="cellIs" dxfId="8" priority="49" operator="equal">
      <formula>"■"</formula>
    </cfRule>
    <cfRule type="cellIs" dxfId="7" priority="50" operator="equal">
      <formula>"▲"</formula>
    </cfRule>
    <cfRule type="cellIs" dxfId="6" priority="51" operator="equal">
      <formula>"●"</formula>
    </cfRule>
  </conditionalFormatting>
  <conditionalFormatting sqref="AJ21 AP21">
    <cfRule type="cellIs" dxfId="5" priority="64" operator="equal">
      <formula>"達成"</formula>
    </cfRule>
  </conditionalFormatting>
  <conditionalFormatting sqref="AJ30 AJ36 AP30 AV30 AV36 AP36 AJ44 AP44 AJ50 AP50">
    <cfRule type="cellIs" dxfId="4" priority="61" operator="equal">
      <formula>"達成"</formula>
    </cfRule>
  </conditionalFormatting>
  <conditionalFormatting sqref="AX20">
    <cfRule type="expression" dxfId="3" priority="2">
      <formula>$AK$14=""</formula>
    </cfRule>
    <cfRule type="expression" dxfId="2" priority="3">
      <formula>$BC$15&lt;0.285</formula>
    </cfRule>
    <cfRule type="expression" dxfId="1" priority="4">
      <formula>$BC$14&lt;28</formula>
    </cfRule>
  </conditionalFormatting>
  <conditionalFormatting sqref="AV21">
    <cfRule type="cellIs" dxfId="0" priority="1" operator="equal">
      <formula>"達成"</formula>
    </cfRule>
  </conditionalFormatting>
  <dataValidations disablePrompts="1" count="1">
    <dataValidation type="list" allowBlank="1" showInputMessage="1" showErrorMessage="1" sqref="D14:AH15">
      <formula1>$BA$17:$BA$21</formula1>
    </dataValidation>
  </dataValidations>
  <printOptions verticalCentered="1"/>
  <pageMargins left="0.70866141732283472" right="0.70866141732283472" top="0.74803149606299213" bottom="0.74803149606299213" header="0.31496062992125984" footer="0.31496062992125984"/>
  <pageSetup paperSize="9" scale="35" fitToHeight="0" orientation="landscape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様式１</vt:lpstr>
      <vt:lpstr>様式（記載例-1）</vt:lpstr>
      <vt:lpstr>様式（記載例-2）</vt:lpstr>
      <vt:lpstr>'様式（記載例-1）'!Print_Area</vt:lpstr>
      <vt:lpstr>'様式（記載例-2）'!Print_Area</vt:lpstr>
      <vt:lpstr>様式１!Print_Area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2025-09-29T02:49:13Z</dcterms:created>
  <dcterms:modified xsi:type="dcterms:W3CDTF">2025-09-29T02:49:24Z</dcterms:modified>
</cp:coreProperties>
</file>