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F5C2011-892E-486A-B2B7-4107D409024C}" xr6:coauthVersionLast="47" xr6:coauthVersionMax="47" xr10:uidLastSave="{00000000-0000-0000-0000-000000000000}"/>
  <bookViews>
    <workbookView xWindow="-110" yWindow="-110" windowWidth="19420" windowHeight="11500" tabRatio="326" xr2:uid="{00000000-000D-0000-FFFF-FFFF00000000}"/>
  </bookViews>
  <sheets>
    <sheet name="①起案用（入力）" sheetId="1" r:id="rId1"/>
    <sheet name="②同意書" sheetId="14" r:id="rId2"/>
  </sheets>
  <definedNames>
    <definedName name="_xlnm.Print_Area" localSheetId="0">'①起案用（入力）'!$A$2:$P$53</definedName>
    <definedName name="_xlnm.Print_Area" localSheetId="1">②同意書!$A$2:$O$55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C42" i="1"/>
  <c r="G10" i="14"/>
  <c r="H13" i="14"/>
  <c r="H12" i="14"/>
  <c r="G11" i="14"/>
  <c r="E10" i="14"/>
  <c r="G9" i="14"/>
  <c r="E9" i="14"/>
  <c r="F8" i="14"/>
  <c r="C25" i="14" l="1"/>
  <c r="D34" i="14"/>
  <c r="A35" i="1"/>
  <c r="B35" i="1" s="1"/>
  <c r="B27" i="14" s="1"/>
  <c r="E38" i="1"/>
  <c r="F21" i="14"/>
  <c r="F23" i="14"/>
  <c r="E37" i="1"/>
  <c r="E29" i="14" s="1"/>
  <c r="C18" i="14"/>
  <c r="R29" i="1"/>
  <c r="R30" i="1"/>
  <c r="J32" i="14"/>
  <c r="J33" i="14"/>
  <c r="J34" i="14"/>
  <c r="B38" i="14"/>
  <c r="E26" i="14"/>
  <c r="E25" i="14"/>
  <c r="J23" i="14"/>
  <c r="J22" i="14"/>
  <c r="J21" i="14"/>
  <c r="J20" i="14"/>
  <c r="J19" i="14"/>
  <c r="H16" i="14"/>
  <c r="B16" i="14"/>
  <c r="E35" i="14"/>
  <c r="E36" i="14"/>
  <c r="E32" i="14"/>
  <c r="E33" i="14"/>
  <c r="C35" i="14"/>
  <c r="C36" i="14"/>
  <c r="C32" i="14"/>
  <c r="C33" i="14"/>
  <c r="A32" i="14"/>
  <c r="A33" i="14"/>
  <c r="A34" i="14"/>
  <c r="A35" i="14"/>
  <c r="A36" i="14"/>
  <c r="E34" i="14"/>
  <c r="C34" i="14"/>
  <c r="C30" i="14"/>
  <c r="C29" i="14"/>
  <c r="A30" i="14"/>
  <c r="A29" i="14"/>
  <c r="C26" i="14"/>
  <c r="A26" i="14"/>
  <c r="A25" i="14"/>
  <c r="M21" i="1" l="1"/>
  <c r="J13" i="14" s="1"/>
  <c r="M20" i="1"/>
  <c r="J12" i="14" s="1"/>
  <c r="E39" i="1"/>
  <c r="F39" i="1" s="1"/>
  <c r="F31" i="14" s="1"/>
  <c r="A27" i="14"/>
  <c r="F38" i="1"/>
  <c r="F30" i="14" s="1"/>
  <c r="E30" i="14"/>
  <c r="E2" i="1"/>
  <c r="K2" i="1"/>
  <c r="B27" i="1"/>
  <c r="B19" i="14" s="1"/>
  <c r="E3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LocalAdmin</author>
  </authors>
  <commentList>
    <comment ref="H24" authorId="0" shapeId="0" xr:uid="{AEB37E18-C1EC-4108-AC21-EBFBA20A3A4A}">
      <text>
        <r>
          <rPr>
            <b/>
            <sz val="11"/>
            <color indexed="81"/>
            <rFont val="HGPｺﾞｼｯｸM"/>
            <family val="3"/>
            <charset val="128"/>
          </rPr>
          <t>ふくやまっぷで検索してください
（記入例）
　南本庄多治米幹線
　古野上草戸1号線</t>
        </r>
      </text>
    </comment>
    <comment ref="C26" authorId="0" shapeId="0" xr:uid="{75041475-DAA9-46AA-A3CC-840719CD5807}">
      <text>
        <r>
          <rPr>
            <b/>
            <sz val="11"/>
            <color indexed="81"/>
            <rFont val="HGｺﾞｼｯｸM"/>
            <family val="3"/>
            <charset val="128"/>
          </rPr>
          <t>選択してください</t>
        </r>
      </text>
    </comment>
    <comment ref="F31" authorId="0" shapeId="0" xr:uid="{8D887574-0382-482C-A5C2-8B323D68D476}">
      <text>
        <r>
          <rPr>
            <b/>
            <sz val="11"/>
            <color indexed="81"/>
            <rFont val="HGｺﾞｼｯｸM"/>
            <family val="3"/>
            <charset val="128"/>
          </rPr>
          <t>必要に応じて日数を変更してください※数字のみ入力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3" authorId="0" shapeId="0" xr:uid="{553B9B08-A6FB-46EC-9958-28944837A76F}">
      <text>
        <r>
          <rPr>
            <b/>
            <sz val="11"/>
            <color indexed="81"/>
            <rFont val="MS P ゴシック"/>
            <family val="3"/>
            <charset val="128"/>
          </rPr>
          <t>本管の中心から官民境界までの平面延長を記入してください</t>
        </r>
      </text>
    </comment>
  </commentList>
</comments>
</file>

<file path=xl/sharedStrings.xml><?xml version="1.0" encoding="utf-8"?>
<sst xmlns="http://schemas.openxmlformats.org/spreadsheetml/2006/main" count="186" uniqueCount="110">
  <si>
    <t>文書分</t>
    <rPh sb="0" eb="2">
      <t>ブンショ</t>
    </rPh>
    <rPh sb="2" eb="3">
      <t>ブン</t>
    </rPh>
    <phoneticPr fontId="1"/>
  </si>
  <si>
    <t>類番号</t>
    <rPh sb="0" eb="1">
      <t>ルイ</t>
    </rPh>
    <rPh sb="1" eb="3">
      <t>バンゴウ</t>
    </rPh>
    <phoneticPr fontId="1"/>
  </si>
  <si>
    <t>主務</t>
    <rPh sb="0" eb="2">
      <t>シュム</t>
    </rPh>
    <phoneticPr fontId="1"/>
  </si>
  <si>
    <t>通行止め</t>
    <rPh sb="0" eb="2">
      <t>ツウコウ</t>
    </rPh>
    <rPh sb="2" eb="3">
      <t>ド</t>
    </rPh>
    <phoneticPr fontId="1"/>
  </si>
  <si>
    <t>片側通行</t>
    <rPh sb="0" eb="2">
      <t>カタガワ</t>
    </rPh>
    <rPh sb="2" eb="4">
      <t>ツウコウ</t>
    </rPh>
    <phoneticPr fontId="1"/>
  </si>
  <si>
    <t>住　所</t>
    <rPh sb="0" eb="1">
      <t>ジュウ</t>
    </rPh>
    <rPh sb="2" eb="3">
      <t>ショ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</si>
  <si>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</si>
  <si>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</si>
  <si>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</si>
  <si>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車　道</t>
    <rPh sb="0" eb="1">
      <t>クルマ</t>
    </rPh>
    <rPh sb="2" eb="3">
      <t>ドウ</t>
    </rPh>
    <phoneticPr fontId="1"/>
  </si>
  <si>
    <t>歩　道</t>
    <rPh sb="0" eb="1">
      <t>ホ</t>
    </rPh>
    <rPh sb="2" eb="3">
      <t>ドウ</t>
    </rPh>
    <phoneticPr fontId="1"/>
  </si>
  <si>
    <t>昼　間</t>
    <rPh sb="0" eb="1">
      <t>ヒル</t>
    </rPh>
    <rPh sb="2" eb="3">
      <t>カン</t>
    </rPh>
    <phoneticPr fontId="1"/>
  </si>
  <si>
    <t>夜　間</t>
    <rPh sb="0" eb="1">
      <t>ヨル</t>
    </rPh>
    <rPh sb="2" eb="3">
      <t>カン</t>
    </rPh>
    <phoneticPr fontId="1"/>
  </si>
  <si>
    <t>条件をつけて同意します。</t>
    <rPh sb="0" eb="2">
      <t>ジョウケン</t>
    </rPh>
    <rPh sb="6" eb="8">
      <t>ドウイ</t>
    </rPh>
    <phoneticPr fontId="1"/>
  </si>
  <si>
    <t>同　　意　　書</t>
    <rPh sb="0" eb="1">
      <t>ドウ</t>
    </rPh>
    <rPh sb="3" eb="4">
      <t>イ</t>
    </rPh>
    <rPh sb="6" eb="7">
      <t>ショ</t>
    </rPh>
    <phoneticPr fontId="1"/>
  </si>
  <si>
    <t>職名・名前</t>
    <rPh sb="0" eb="2">
      <t>ショクメイ</t>
    </rPh>
    <rPh sb="3" eb="5">
      <t>ナマエ</t>
    </rPh>
    <phoneticPr fontId="1"/>
  </si>
  <si>
    <t>条　件</t>
    <rPh sb="0" eb="1">
      <t>ジョウ</t>
    </rPh>
    <rPh sb="2" eb="3">
      <t>ケン</t>
    </rPh>
    <phoneticPr fontId="1"/>
  </si>
  <si>
    <t>保存</t>
    <rPh sb="0" eb="1">
      <t>タモツ</t>
    </rPh>
    <rPh sb="1" eb="2">
      <t>ソン</t>
    </rPh>
    <phoneticPr fontId="1"/>
  </si>
  <si>
    <t>年限</t>
    <rPh sb="0" eb="1">
      <t>ネン</t>
    </rPh>
    <rPh sb="1" eb="2">
      <t>キリ</t>
    </rPh>
    <phoneticPr fontId="1"/>
  </si>
  <si>
    <t>文書取扱
主任</t>
    <rPh sb="0" eb="2">
      <t>ブンショ</t>
    </rPh>
    <rPh sb="2" eb="3">
      <t>ト</t>
    </rPh>
    <rPh sb="3" eb="4">
      <t>アツカ</t>
    </rPh>
    <rPh sb="5" eb="7">
      <t>シュニン</t>
    </rPh>
    <phoneticPr fontId="1"/>
  </si>
  <si>
    <t>提出してよろしいか。</t>
    <rPh sb="0" eb="2">
      <t>テイシュツ</t>
    </rPh>
    <phoneticPr fontId="1"/>
  </si>
  <si>
    <t>公印の押印
承認</t>
    <rPh sb="0" eb="2">
      <t>コウイン</t>
    </rPh>
    <rPh sb="3" eb="5">
      <t>オウイン</t>
    </rPh>
    <rPh sb="6" eb="8">
      <t>ショウニン</t>
    </rPh>
    <phoneticPr fontId="1"/>
  </si>
  <si>
    <t>福山市　　　　　　　町</t>
    <rPh sb="0" eb="3">
      <t>フクヤマシ</t>
    </rPh>
    <rPh sb="10" eb="11">
      <t>チョウ</t>
    </rPh>
    <phoneticPr fontId="1"/>
  </si>
  <si>
    <t>課員</t>
    <rPh sb="0" eb="1">
      <t>カ</t>
    </rPh>
    <rPh sb="1" eb="2">
      <t>イン</t>
    </rPh>
    <phoneticPr fontId="1"/>
  </si>
  <si>
    <t>1年</t>
    <rPh sb="1" eb="2">
      <t>ネン</t>
    </rPh>
    <phoneticPr fontId="1"/>
  </si>
  <si>
    <t>開示・不開示の第１次判断
☑開示   □部分開示  □不開示
情報公開条例第６条　  号に該当
時限性　　　年　月　日から開示
開　示　　条件（　　　　　　）</t>
    <rPh sb="0" eb="2">
      <t>カイジ</t>
    </rPh>
    <rPh sb="3" eb="4">
      <t>フ</t>
    </rPh>
    <rPh sb="4" eb="6">
      <t>カイジ</t>
    </rPh>
    <rPh sb="7" eb="8">
      <t>ダイ</t>
    </rPh>
    <rPh sb="9" eb="10">
      <t>ジ</t>
    </rPh>
    <rPh sb="10" eb="12">
      <t>ハンダン</t>
    </rPh>
    <rPh sb="48" eb="51">
      <t>ジゲンセイ</t>
    </rPh>
    <rPh sb="64" eb="65">
      <t>カイ</t>
    </rPh>
    <rPh sb="66" eb="67">
      <t>シメス</t>
    </rPh>
    <phoneticPr fontId="1"/>
  </si>
  <si>
    <t>文書件名簿
記入</t>
    <rPh sb="0" eb="2">
      <t>ブンショ</t>
    </rPh>
    <rPh sb="2" eb="3">
      <t>ケン</t>
    </rPh>
    <rPh sb="3" eb="5">
      <t>メイボ</t>
    </rPh>
    <rPh sb="6" eb="8">
      <t>キニュウ</t>
    </rPh>
    <phoneticPr fontId="1"/>
  </si>
  <si>
    <t>　　年（令和　年）　 月　　日</t>
    <rPh sb="2" eb="3">
      <t>ネン</t>
    </rPh>
    <rPh sb="4" eb="6">
      <t>レイワ</t>
    </rPh>
    <rPh sb="7" eb="8">
      <t>ネン</t>
    </rPh>
    <rPh sb="11" eb="12">
      <t>ガツ</t>
    </rPh>
    <rPh sb="14" eb="15">
      <t>ニチ</t>
    </rPh>
    <phoneticPr fontId="1"/>
  </si>
  <si>
    <t>ｍ</t>
    <phoneticPr fontId="1"/>
  </si>
  <si>
    <t>ｍｍ</t>
    <phoneticPr fontId="1"/>
  </si>
  <si>
    <t>下記のとおり、</t>
    <rPh sb="0" eb="2">
      <t>カキ</t>
    </rPh>
    <phoneticPr fontId="1"/>
  </si>
  <si>
    <t>課長補佐</t>
    <rPh sb="0" eb="2">
      <t>カチョウ</t>
    </rPh>
    <rPh sb="2" eb="4">
      <t>ホサ</t>
    </rPh>
    <phoneticPr fontId="1"/>
  </si>
  <si>
    <t>占用延長</t>
    <rPh sb="0" eb="2">
      <t>センヨウ</t>
    </rPh>
    <rPh sb="2" eb="3">
      <t>エン</t>
    </rPh>
    <rPh sb="3" eb="4">
      <t>チョウ</t>
    </rPh>
    <phoneticPr fontId="1"/>
  </si>
  <si>
    <t>占用幅</t>
    <rPh sb="2" eb="3">
      <t>ハバ</t>
    </rPh>
    <phoneticPr fontId="1"/>
  </si>
  <si>
    <t>ｍ</t>
  </si>
  <si>
    <t>　福　山　市　長　様</t>
    <rPh sb="1" eb="2">
      <t>フク</t>
    </rPh>
    <rPh sb="3" eb="4">
      <t>ヤマ</t>
    </rPh>
    <rPh sb="5" eb="6">
      <t>シ</t>
    </rPh>
    <rPh sb="7" eb="8">
      <t>チョウ</t>
    </rPh>
    <rPh sb="9" eb="10">
      <t>サマ</t>
    </rPh>
    <phoneticPr fontId="1"/>
  </si>
  <si>
    <t>φ50VP</t>
    <phoneticPr fontId="1"/>
  </si>
  <si>
    <t>φ150VU</t>
    <phoneticPr fontId="1"/>
  </si>
  <si>
    <t>福山市</t>
    <phoneticPr fontId="1"/>
  </si>
  <si>
    <t>地先</t>
    <phoneticPr fontId="1"/>
  </si>
  <si>
    <t xml:space="preserve"> 占用の箇所(位置や場所)</t>
    <rPh sb="1" eb="3">
      <t>センヨウ</t>
    </rPh>
    <rPh sb="4" eb="6">
      <t>カショ</t>
    </rPh>
    <rPh sb="7" eb="9">
      <t>イチ</t>
    </rPh>
    <rPh sb="10" eb="12">
      <t>バショ</t>
    </rPh>
    <phoneticPr fontId="1"/>
  </si>
  <si>
    <t xml:space="preserve"> 市道名(路線名)</t>
    <rPh sb="1" eb="3">
      <t>シドウ</t>
    </rPh>
    <rPh sb="3" eb="4">
      <t>メイ</t>
    </rPh>
    <rPh sb="5" eb="8">
      <t>ロセンメイ</t>
    </rPh>
    <phoneticPr fontId="1"/>
  </si>
  <si>
    <r>
      <t xml:space="preserve"> 占用の期間　　 </t>
    </r>
    <r>
      <rPr>
        <sz val="9"/>
        <rFont val="ＭＳ 明朝"/>
        <family val="1"/>
        <charset val="128"/>
      </rPr>
      <t>許可の日から</t>
    </r>
    <rPh sb="1" eb="3">
      <t>センヨウ</t>
    </rPh>
    <rPh sb="4" eb="6">
      <t>キカン</t>
    </rPh>
    <rPh sb="9" eb="11">
      <t>キョカ</t>
    </rPh>
    <rPh sb="12" eb="13">
      <t>ヒ</t>
    </rPh>
    <phoneticPr fontId="1"/>
  </si>
  <si>
    <t>10 年間</t>
    <phoneticPr fontId="1"/>
  </si>
  <si>
    <t xml:space="preserve"> </t>
    <phoneticPr fontId="1"/>
  </si>
  <si>
    <t xml:space="preserve"> 施工業者</t>
    <rPh sb="1" eb="3">
      <t>セコウ</t>
    </rPh>
    <rPh sb="3" eb="5">
      <t>ギョウシャ</t>
    </rPh>
    <phoneticPr fontId="1"/>
  </si>
  <si>
    <t>福山市野上町三丁目2－20</t>
    <rPh sb="0" eb="3">
      <t>フクヤマシ</t>
    </rPh>
    <rPh sb="3" eb="6">
      <t>ノガミチョウ</t>
    </rPh>
    <rPh sb="6" eb="9">
      <t>サンチョウメ</t>
    </rPh>
    <phoneticPr fontId="1"/>
  </si>
  <si>
    <t xml:space="preserve">会社名 </t>
    <rPh sb="0" eb="3">
      <t>カイシャメイ</t>
    </rPh>
    <phoneticPr fontId="1"/>
  </si>
  <si>
    <t>野上建設株式会社</t>
    <rPh sb="0" eb="4">
      <t>ノガミケンセツ</t>
    </rPh>
    <rPh sb="4" eb="8">
      <t>カブシキカイシャ</t>
    </rPh>
    <phoneticPr fontId="1"/>
  </si>
  <si>
    <t xml:space="preserve">担当者 </t>
    <rPh sb="0" eb="3">
      <t>タントウシャ</t>
    </rPh>
    <phoneticPr fontId="1"/>
  </si>
  <si>
    <t>野上太郎</t>
    <rPh sb="0" eb="2">
      <t>ノガミ</t>
    </rPh>
    <rPh sb="2" eb="4">
      <t>タロウ</t>
    </rPh>
    <phoneticPr fontId="1"/>
  </si>
  <si>
    <t xml:space="preserve">所在地 </t>
    <rPh sb="0" eb="3">
      <t>ショザイチ</t>
    </rPh>
    <phoneticPr fontId="1"/>
  </si>
  <si>
    <t xml:space="preserve"> 受付</t>
    <rPh sb="1" eb="3">
      <t>ウケツケ</t>
    </rPh>
    <phoneticPr fontId="1"/>
  </si>
  <si>
    <t xml:space="preserve"> 決裁</t>
    <rPh sb="1" eb="3">
      <t>ケッサイ</t>
    </rPh>
    <phoneticPr fontId="1"/>
  </si>
  <si>
    <t xml:space="preserve">電話 </t>
    <rPh sb="0" eb="2">
      <t>デンワ</t>
    </rPh>
    <phoneticPr fontId="1"/>
  </si>
  <si>
    <t>　占用物件(口径)</t>
    <rPh sb="1" eb="3">
      <t>センヨウ</t>
    </rPh>
    <rPh sb="3" eb="5">
      <t>ブッケン</t>
    </rPh>
    <rPh sb="6" eb="8">
      <t>コウケイ</t>
    </rPh>
    <phoneticPr fontId="1"/>
  </si>
  <si>
    <t xml:space="preserve"> 占用の目的</t>
    <rPh sb="1" eb="3">
      <t>センヨウ</t>
    </rPh>
    <rPh sb="4" eb="6">
      <t>モクテキ</t>
    </rPh>
    <phoneticPr fontId="1"/>
  </si>
  <si>
    <t>車　両</t>
    <rPh sb="0" eb="1">
      <t>クルマ</t>
    </rPh>
    <rPh sb="2" eb="3">
      <t>リョウ</t>
    </rPh>
    <phoneticPr fontId="1"/>
  </si>
  <si>
    <t>道路占用及び工事施行(掘削)許可申請書</t>
    <rPh sb="0" eb="2">
      <t>ドウロ</t>
    </rPh>
    <rPh sb="2" eb="4">
      <t>センヨウ</t>
    </rPh>
    <rPh sb="4" eb="5">
      <t>オヨ</t>
    </rPh>
    <rPh sb="6" eb="8">
      <t>コウジ</t>
    </rPh>
    <rPh sb="8" eb="10">
      <t>セコウ</t>
    </rPh>
    <rPh sb="11" eb="13">
      <t>クッサク</t>
    </rPh>
    <rPh sb="14" eb="16">
      <t>キョカ</t>
    </rPh>
    <rPh sb="16" eb="19">
      <t>シンセイショ</t>
    </rPh>
    <phoneticPr fontId="1"/>
  </si>
  <si>
    <t>　</t>
    <phoneticPr fontId="1"/>
  </si>
  <si>
    <t>二　輪</t>
    <rPh sb="0" eb="1">
      <t>フタ</t>
    </rPh>
    <rPh sb="2" eb="3">
      <t>ワ</t>
    </rPh>
    <phoneticPr fontId="1"/>
  </si>
  <si>
    <t>歩行者</t>
    <rPh sb="0" eb="3">
      <t>ホコウシャ</t>
    </rPh>
    <phoneticPr fontId="1"/>
  </si>
  <si>
    <t>㎡</t>
    <phoneticPr fontId="1"/>
  </si>
  <si>
    <t>アスファルト</t>
    <phoneticPr fontId="1"/>
  </si>
  <si>
    <t>コンクリート</t>
    <phoneticPr fontId="1"/>
  </si>
  <si>
    <t>歩道ブロック</t>
    <rPh sb="0" eb="2">
      <t>ホドウ</t>
    </rPh>
    <phoneticPr fontId="1"/>
  </si>
  <si>
    <t>砂利道等</t>
    <rPh sb="0" eb="2">
      <t>ジャリ</t>
    </rPh>
    <rPh sb="2" eb="3">
      <t>ミチ</t>
    </rPh>
    <rPh sb="3" eb="4">
      <t>トウ</t>
    </rPh>
    <phoneticPr fontId="1"/>
  </si>
  <si>
    <t>古野上町15番25号</t>
    <phoneticPr fontId="1"/>
  </si>
  <si>
    <t>原形復旧　</t>
    <phoneticPr fontId="1"/>
  </si>
  <si>
    <t>位置図・埋設図・舗装復旧断面図</t>
    <phoneticPr fontId="1"/>
  </si>
  <si>
    <t xml:space="preserve"> 復旧方法（</t>
    <phoneticPr fontId="1"/>
  </si>
  <si>
    <t xml:space="preserve"> 添付図面（</t>
    <phoneticPr fontId="1"/>
  </si>
  <si>
    <t>）</t>
    <phoneticPr fontId="1"/>
  </si>
  <si>
    <t>ｍ 道路幅員</t>
    <rPh sb="2" eb="6">
      <t>ドウロフクイン</t>
    </rPh>
    <phoneticPr fontId="1"/>
  </si>
  <si>
    <t xml:space="preserve"> その他　（</t>
    <rPh sb="3" eb="4">
      <t>タ</t>
    </rPh>
    <phoneticPr fontId="1"/>
  </si>
  <si>
    <r>
      <t xml:space="preserve"> 摘 要</t>
    </r>
    <r>
      <rPr>
        <sz val="9"/>
        <rFont val="ＭＳ 明朝"/>
        <family val="1"/>
        <charset val="128"/>
      </rPr>
      <t>（ 施主名ほか注意事項記入 ）</t>
    </r>
    <rPh sb="6" eb="9">
      <t>セシュメイ</t>
    </rPh>
    <rPh sb="11" eb="15">
      <t>チュウイジコウ</t>
    </rPh>
    <rPh sb="15" eb="17">
      <t>キニュウ</t>
    </rPh>
    <phoneticPr fontId="1"/>
  </si>
  <si>
    <t>　 上記の申請の公共用地の使用については、福山市上下水道事業管理者が使用することに次の</t>
    <rPh sb="2" eb="4">
      <t>ジョウキ</t>
    </rPh>
    <rPh sb="5" eb="7">
      <t>シンセイ</t>
    </rPh>
    <rPh sb="8" eb="10">
      <t>コウキョウ</t>
    </rPh>
    <rPh sb="10" eb="12">
      <t>ヨウチ</t>
    </rPh>
    <rPh sb="13" eb="15">
      <t>シヨウ</t>
    </rPh>
    <rPh sb="21" eb="24">
      <t>フクヤマシ</t>
    </rPh>
    <rPh sb="24" eb="26">
      <t>ジョウゲ</t>
    </rPh>
    <rPh sb="26" eb="28">
      <t>スイドウ</t>
    </rPh>
    <rPh sb="28" eb="30">
      <t>ジギョウ</t>
    </rPh>
    <rPh sb="30" eb="33">
      <t>カンリシャ</t>
    </rPh>
    <rPh sb="34" eb="36">
      <t>シヨウ</t>
    </rPh>
    <rPh sb="41" eb="42">
      <t>ツギ</t>
    </rPh>
    <phoneticPr fontId="1"/>
  </si>
  <si>
    <t>084-928-〇〇〇〇</t>
    <phoneticPr fontId="1"/>
  </si>
  <si>
    <t>090-1234-〇〇〇〇</t>
    <phoneticPr fontId="1"/>
  </si>
  <si>
    <t>施主名：広島太郎様</t>
    <rPh sb="0" eb="3">
      <t>セシュメイ</t>
    </rPh>
    <rPh sb="4" eb="6">
      <t>ヒロシマ</t>
    </rPh>
    <rPh sb="6" eb="8">
      <t>タロウ</t>
    </rPh>
    <rPh sb="8" eb="9">
      <t>サマ</t>
    </rPh>
    <phoneticPr fontId="1"/>
  </si>
  <si>
    <r>
      <t xml:space="preserve"> 工事の期間　　 </t>
    </r>
    <r>
      <rPr>
        <sz val="9"/>
        <rFont val="ＭＳ 明朝"/>
        <family val="1"/>
        <charset val="128"/>
      </rPr>
      <t>許可日から１５０日間の内</t>
    </r>
    <rPh sb="1" eb="3">
      <t>コウジ</t>
    </rPh>
    <rPh sb="4" eb="6">
      <t>キカン</t>
    </rPh>
    <rPh sb="5" eb="6">
      <t>テイキ</t>
    </rPh>
    <rPh sb="9" eb="11">
      <t>キョカ</t>
    </rPh>
    <rPh sb="11" eb="12">
      <t>ヒ</t>
    </rPh>
    <rPh sb="17" eb="18">
      <t>ニチ</t>
    </rPh>
    <rPh sb="18" eb="19">
      <t>アイダ</t>
    </rPh>
    <rPh sb="20" eb="21">
      <t>ウチ</t>
    </rPh>
    <phoneticPr fontId="1"/>
  </si>
  <si>
    <t>福水客サ  第　　　　 号の　　</t>
    <rPh sb="2" eb="3">
      <t>キャク</t>
    </rPh>
    <phoneticPr fontId="1"/>
  </si>
  <si>
    <t>W・15・01</t>
    <phoneticPr fontId="1"/>
  </si>
  <si>
    <t>I・08・02</t>
    <phoneticPr fontId="1"/>
  </si>
  <si>
    <t>給水管布設のため</t>
    <phoneticPr fontId="1"/>
  </si>
  <si>
    <t>取付管埋設のため</t>
    <phoneticPr fontId="1"/>
  </si>
  <si>
    <t xml:space="preserve"> 復旧延長</t>
    <rPh sb="1" eb="3">
      <t>フッキュウ</t>
    </rPh>
    <rPh sb="3" eb="5">
      <t>エンチョウ</t>
    </rPh>
    <phoneticPr fontId="1"/>
  </si>
  <si>
    <t>復旧幅</t>
    <rPh sb="0" eb="2">
      <t>フッキュウ</t>
    </rPh>
    <rPh sb="2" eb="3">
      <t>ハバ</t>
    </rPh>
    <phoneticPr fontId="1"/>
  </si>
  <si>
    <t>復旧面積</t>
    <rPh sb="0" eb="2">
      <t>フッキュウ</t>
    </rPh>
    <rPh sb="2" eb="4">
      <t>メンセキ</t>
    </rPh>
    <phoneticPr fontId="1"/>
  </si>
  <si>
    <t>復旧延長</t>
    <rPh sb="0" eb="2">
      <t>フッキュウ</t>
    </rPh>
    <rPh sb="2" eb="4">
      <t>エンチョウ</t>
    </rPh>
    <phoneticPr fontId="1"/>
  </si>
  <si>
    <t>928-1512</t>
    <phoneticPr fontId="1"/>
  </si>
  <si>
    <t>928-1532</t>
    <phoneticPr fontId="1"/>
  </si>
  <si>
    <t>給排水担当課長</t>
    <rPh sb="0" eb="3">
      <t>キュウハイスイ</t>
    </rPh>
    <rPh sb="3" eb="5">
      <t>タントウ</t>
    </rPh>
    <rPh sb="5" eb="7">
      <t>カチョウ</t>
    </rPh>
    <phoneticPr fontId="1"/>
  </si>
  <si>
    <t>給水担当次長</t>
    <rPh sb="0" eb="2">
      <t>キュウスイ</t>
    </rPh>
    <rPh sb="2" eb="4">
      <t>タントウ</t>
    </rPh>
    <rPh sb="4" eb="6">
      <t>ジチョウ</t>
    </rPh>
    <phoneticPr fontId="1"/>
  </si>
  <si>
    <t>排水設備担当次長</t>
    <rPh sb="0" eb="4">
      <t>ハイスイセツビ</t>
    </rPh>
    <rPh sb="4" eb="6">
      <t>タントウ</t>
    </rPh>
    <rPh sb="6" eb="8">
      <t>ジチョウ</t>
    </rPh>
    <phoneticPr fontId="1"/>
  </si>
  <si>
    <t xml:space="preserve">     年(令和   年)    月    日</t>
    <phoneticPr fontId="1"/>
  </si>
  <si>
    <t>4</t>
    <phoneticPr fontId="1"/>
  </si>
  <si>
    <t>起案日</t>
    <rPh sb="0" eb="1">
      <t>ハジメ</t>
    </rPh>
    <rPh sb="1" eb="2">
      <t>アン</t>
    </rPh>
    <rPh sb="2" eb="3">
      <t>ニチ</t>
    </rPh>
    <phoneticPr fontId="1"/>
  </si>
  <si>
    <t xml:space="preserve">名　前 </t>
    <rPh sb="0" eb="1">
      <t>ナ</t>
    </rPh>
    <rPh sb="2" eb="3">
      <t>マエ</t>
    </rPh>
    <phoneticPr fontId="1"/>
  </si>
  <si>
    <t>福山市上下水道事業管理者</t>
    <phoneticPr fontId="1"/>
  </si>
  <si>
    <t>給水担当</t>
    <rPh sb="0" eb="4">
      <t>キュウスイタントウ</t>
    </rPh>
    <phoneticPr fontId="1"/>
  </si>
  <si>
    <t>排水設備担当</t>
    <rPh sb="0" eb="2">
      <t>ハイスイ</t>
    </rPh>
    <rPh sb="2" eb="4">
      <t>セツビ</t>
    </rPh>
    <rPh sb="4" eb="6">
      <t>タントウ</t>
    </rPh>
    <phoneticPr fontId="1"/>
  </si>
  <si>
    <t>（経営管理部 お客さまサービス課）</t>
    <rPh sb="1" eb="3">
      <t>ケイエイ</t>
    </rPh>
    <rPh sb="3" eb="6">
      <t>カンリブ</t>
    </rPh>
    <rPh sb="8" eb="9">
      <t>キャク</t>
    </rPh>
    <rPh sb="15" eb="16">
      <t>カ</t>
    </rPh>
    <phoneticPr fontId="1"/>
  </si>
  <si>
    <t>福山市古野上町１５番２５号</t>
    <phoneticPr fontId="1"/>
  </si>
  <si>
    <t>担当者</t>
    <phoneticPr fontId="1"/>
  </si>
  <si>
    <t>電話番号</t>
    <phoneticPr fontId="1"/>
  </si>
  <si>
    <t>道路法第32条の規定により許可を申請します。</t>
    <rPh sb="0" eb="3">
      <t>ドウロホウ</t>
    </rPh>
    <rPh sb="3" eb="4">
      <t>ダイ</t>
    </rPh>
    <rPh sb="6" eb="7">
      <t>ジョウ</t>
    </rPh>
    <rPh sb="8" eb="10">
      <t>キテイ</t>
    </rPh>
    <rPh sb="13" eb="15">
      <t>キョカ</t>
    </rPh>
    <rPh sb="16" eb="18">
      <t>シンセイ</t>
    </rPh>
    <phoneticPr fontId="1"/>
  </si>
  <si>
    <t>年　　　　月　　　　日</t>
    <rPh sb="0" eb="1">
      <t>ネン</t>
    </rPh>
    <rPh sb="5" eb="6">
      <t>ツキ</t>
    </rPh>
    <rPh sb="10" eb="11">
      <t>ニチ</t>
    </rPh>
    <phoneticPr fontId="1"/>
  </si>
  <si>
    <t>古野上草戸1号線</t>
    <rPh sb="0" eb="3">
      <t>フルノガミ</t>
    </rPh>
    <rPh sb="3" eb="5">
      <t>クサト</t>
    </rPh>
    <rPh sb="6" eb="8">
      <t>ゴウセン</t>
    </rPh>
    <phoneticPr fontId="1"/>
  </si>
  <si>
    <t>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</si>
</sst>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yyyy&quot;年（&quot;[$-411]\ ggge&quot;年）　&quot;m&quot;月　&quot;d&quot;日&quot;"/>
    <numFmt numFmtId="178" formatCode="yyyy&quot;年（&quot;ggge&quot;年）　&quot;m&quot;月　&quot;d&quot;日&quot;"/>
    <numFmt numFmtId="179" formatCode="0.0"/>
    <numFmt numFmtId="180" formatCode="@&quot; 日間&quot;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8"/>
      <color theme="0" tint="-4.9989318521683403E-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HGPｺﾞｼｯｸM"/>
      <family val="3"/>
      <charset val="128"/>
    </font>
    <font>
      <b/>
      <sz val="11"/>
      <color indexed="81"/>
      <name val="HGｺﾞｼｯｸM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40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4" xfId="0" applyNumberFormat="1" applyFont="1" applyFill="1" applyBorder="1" applyAlignment="1">
      <alignment vertical="top" wrapText="1"/>
    </xf>
    <xf numFmtId="0" fontId="7" fillId="0" borderId="13" xfId="0" applyNumberFormat="1" applyFont="1" applyFill="1" applyBorder="1" applyAlignment="1">
      <alignment vertical="top" wrapText="1"/>
    </xf>
    <xf numFmtId="0" fontId="7" fillId="0" borderId="14" xfId="0" applyFont="1" applyBorder="1">
      <alignment vertical="center"/>
    </xf>
    <xf numFmtId="0" fontId="7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6" fillId="0" borderId="14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6" fillId="0" borderId="19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24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5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10" fillId="0" borderId="5" xfId="0" applyFont="1" applyBorder="1" applyAlignment="1">
      <alignment horizontal="left" vertical="center" indent="1"/>
    </xf>
    <xf numFmtId="0" fontId="4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4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0" fontId="3" fillId="0" borderId="18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16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top" shrinkToFit="1"/>
    </xf>
    <xf numFmtId="0" fontId="6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18" xfId="0" applyFont="1" applyFill="1" applyBorder="1" applyAlignment="1">
      <alignment horizontal="left" vertical="center"/>
    </xf>
    <xf numFmtId="0" fontId="4" fillId="0" borderId="29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shrinkToFit="1"/>
    </xf>
    <xf numFmtId="0" fontId="3" fillId="0" borderId="12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14" fillId="3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/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37" xfId="0" applyFont="1" applyFill="1" applyBorder="1">
      <alignment vertical="center"/>
    </xf>
    <xf numFmtId="0" fontId="5" fillId="0" borderId="38" xfId="0" applyFont="1" applyFill="1" applyBorder="1">
      <alignment vertical="center"/>
    </xf>
    <xf numFmtId="0" fontId="5" fillId="0" borderId="35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 applyProtection="1">
      <alignment horizontal="center" vertical="center" shrinkToFit="1"/>
      <protection locked="0"/>
    </xf>
    <xf numFmtId="0" fontId="17" fillId="2" borderId="39" xfId="0" applyFont="1" applyFill="1" applyBorder="1" applyAlignment="1" applyProtection="1">
      <alignment horizontal="center" vertical="center" shrinkToFit="1"/>
      <protection locked="0"/>
    </xf>
    <xf numFmtId="0" fontId="17" fillId="2" borderId="40" xfId="0" applyFont="1" applyFill="1" applyBorder="1" applyAlignment="1" applyProtection="1">
      <alignment horizontal="center" vertical="center" shrinkToFit="1"/>
      <protection locked="0"/>
    </xf>
    <xf numFmtId="0" fontId="17" fillId="2" borderId="35" xfId="0" applyFont="1" applyFill="1" applyBorder="1" applyAlignment="1" applyProtection="1">
      <alignment horizontal="center" vertical="center" shrinkToFit="1"/>
      <protection locked="0"/>
    </xf>
    <xf numFmtId="0" fontId="17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36" xfId="0" applyFont="1" applyFill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>
      <alignment vertical="top" shrinkToFit="1"/>
    </xf>
    <xf numFmtId="0" fontId="18" fillId="0" borderId="0" xfId="0" applyFont="1" applyBorder="1" applyAlignment="1">
      <alignment vertical="top" shrinkToFit="1"/>
    </xf>
    <xf numFmtId="0" fontId="7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19" fillId="0" borderId="18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/>
    </xf>
    <xf numFmtId="0" fontId="15" fillId="0" borderId="21" xfId="0" applyFont="1" applyFill="1" applyBorder="1" applyAlignment="1" applyProtection="1">
      <alignment horizontal="right" shrinkToFit="1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shrinkToFit="1"/>
    </xf>
    <xf numFmtId="0" fontId="3" fillId="0" borderId="28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5" fillId="0" borderId="0" xfId="0" applyFont="1" applyFill="1" applyBorder="1" applyAlignment="1">
      <alignment vertical="center" shrinkToFit="1"/>
    </xf>
    <xf numFmtId="0" fontId="4" fillId="0" borderId="21" xfId="0" applyFont="1" applyFill="1" applyBorder="1" applyAlignment="1" applyProtection="1">
      <alignment horizontal="right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horizontal="center" vertical="center"/>
    </xf>
    <xf numFmtId="0" fontId="15" fillId="0" borderId="35" xfId="0" applyFont="1" applyFill="1" applyBorder="1" applyAlignment="1" applyProtection="1">
      <alignment horizontal="center" vertical="center" shrinkToFit="1"/>
      <protection locked="0"/>
    </xf>
    <xf numFmtId="179" fontId="4" fillId="0" borderId="21" xfId="0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center" vertical="center" shrinkToFit="1"/>
    </xf>
    <xf numFmtId="0" fontId="15" fillId="0" borderId="36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13" fillId="0" borderId="0" xfId="0" applyFont="1" applyFill="1" applyBorder="1" applyAlignment="1">
      <alignment horizontal="centerContinuous" vertical="center"/>
    </xf>
    <xf numFmtId="0" fontId="13" fillId="0" borderId="0" xfId="0" applyFont="1" applyFill="1">
      <alignment vertical="center"/>
    </xf>
    <xf numFmtId="0" fontId="13" fillId="0" borderId="5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0" xfId="0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top" shrinkToFit="1"/>
    </xf>
    <xf numFmtId="0" fontId="6" fillId="0" borderId="0" xfId="0" applyFont="1" applyFill="1">
      <alignment vertical="center"/>
    </xf>
    <xf numFmtId="179" fontId="4" fillId="0" borderId="34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Protection="1">
      <alignment vertical="center"/>
      <protection locked="0"/>
    </xf>
    <xf numFmtId="0" fontId="16" fillId="0" borderId="18" xfId="0" applyFont="1" applyFill="1" applyBorder="1" applyAlignment="1" applyProtection="1">
      <alignment vertical="center"/>
      <protection locked="0"/>
    </xf>
    <xf numFmtId="0" fontId="16" fillId="0" borderId="18" xfId="0" applyFont="1" applyFill="1" applyBorder="1" applyAlignment="1" applyProtection="1">
      <alignment horizontal="right"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vertical="center"/>
    </xf>
    <xf numFmtId="0" fontId="22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top"/>
    </xf>
    <xf numFmtId="0" fontId="3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40" fontId="16" fillId="2" borderId="5" xfId="1" applyNumberFormat="1" applyFont="1" applyFill="1" applyBorder="1" applyAlignment="1" applyProtection="1">
      <alignment horizontal="right" vertical="center"/>
      <protection locked="0"/>
    </xf>
    <xf numFmtId="2" fontId="16" fillId="2" borderId="5" xfId="0" applyNumberFormat="1" applyFont="1" applyFill="1" applyBorder="1" applyAlignment="1" applyProtection="1">
      <alignment horizontal="right" vertical="center"/>
      <protection locked="0"/>
    </xf>
    <xf numFmtId="2" fontId="16" fillId="2" borderId="12" xfId="0" applyNumberFormat="1" applyFont="1" applyFill="1" applyBorder="1" applyAlignment="1" applyProtection="1">
      <alignment horizontal="right" vertical="center"/>
      <protection locked="0"/>
    </xf>
    <xf numFmtId="0" fontId="16" fillId="2" borderId="12" xfId="0" applyFont="1" applyFill="1" applyBorder="1" applyAlignment="1" applyProtection="1">
      <alignment horizontal="right" vertical="center"/>
      <protection locked="0"/>
    </xf>
    <xf numFmtId="0" fontId="4" fillId="0" borderId="2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2" fontId="20" fillId="0" borderId="12" xfId="0" applyNumberFormat="1" applyFont="1" applyFill="1" applyBorder="1" applyAlignment="1">
      <alignment horizontal="right" vertical="center"/>
    </xf>
    <xf numFmtId="2" fontId="4" fillId="0" borderId="16" xfId="0" applyNumberFormat="1" applyFont="1" applyFill="1" applyBorder="1" applyAlignment="1">
      <alignment horizontal="right" shrinkToFit="1"/>
    </xf>
    <xf numFmtId="40" fontId="4" fillId="0" borderId="31" xfId="1" applyNumberFormat="1" applyFont="1" applyFill="1" applyBorder="1" applyAlignment="1">
      <alignment horizontal="right"/>
    </xf>
    <xf numFmtId="179" fontId="16" fillId="2" borderId="34" xfId="0" applyNumberFormat="1" applyFont="1" applyFill="1" applyBorder="1" applyAlignment="1" applyProtection="1">
      <alignment horizontal="right" vertical="center"/>
      <protection locked="0"/>
    </xf>
    <xf numFmtId="179" fontId="16" fillId="2" borderId="21" xfId="0" applyNumberFormat="1" applyFont="1" applyFill="1" applyBorder="1" applyAlignment="1" applyProtection="1">
      <alignment horizontal="right" vertical="center"/>
      <protection locked="0"/>
    </xf>
    <xf numFmtId="0" fontId="7" fillId="0" borderId="28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15" fillId="0" borderId="29" xfId="0" applyFont="1" applyFill="1" applyBorder="1" applyAlignment="1" applyProtection="1">
      <alignment horizontal="center" vertical="center" shrinkToFit="1"/>
      <protection locked="0"/>
    </xf>
    <xf numFmtId="0" fontId="15" fillId="0" borderId="39" xfId="0" applyFont="1" applyFill="1" applyBorder="1" applyAlignment="1" applyProtection="1">
      <alignment horizontal="center" vertical="center" shrinkToFit="1"/>
      <protection locked="0"/>
    </xf>
    <xf numFmtId="0" fontId="15" fillId="0" borderId="40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>
      <alignment horizontal="left" vertical="center" indent="1"/>
    </xf>
    <xf numFmtId="0" fontId="13" fillId="0" borderId="52" xfId="0" applyFont="1" applyFill="1" applyBorder="1">
      <alignment vertical="center"/>
    </xf>
    <xf numFmtId="40" fontId="4" fillId="0" borderId="5" xfId="1" applyNumberFormat="1" applyFont="1" applyFill="1" applyBorder="1" applyAlignment="1">
      <alignment horizontal="right" vertical="center"/>
    </xf>
    <xf numFmtId="40" fontId="4" fillId="0" borderId="31" xfId="1" applyNumberFormat="1" applyFont="1" applyFill="1" applyBorder="1" applyAlignment="1">
      <alignment horizontal="right" vertical="center"/>
    </xf>
    <xf numFmtId="2" fontId="4" fillId="0" borderId="5" xfId="0" applyNumberFormat="1" applyFont="1" applyFill="1" applyBorder="1" applyAlignment="1">
      <alignment horizontal="right" vertical="center"/>
    </xf>
    <xf numFmtId="2" fontId="4" fillId="0" borderId="12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right" vertical="center" shrinkToFit="1"/>
    </xf>
    <xf numFmtId="0" fontId="13" fillId="0" borderId="4" xfId="0" applyFont="1" applyFill="1" applyBorder="1" applyAlignment="1">
      <alignment horizontal="centerContinuous" vertical="center"/>
    </xf>
    <xf numFmtId="0" fontId="13" fillId="0" borderId="28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25" xfId="0" applyFont="1" applyFill="1" applyBorder="1">
      <alignment vertical="center"/>
    </xf>
    <xf numFmtId="0" fontId="24" fillId="0" borderId="5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1" fillId="2" borderId="18" xfId="0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16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right" vertical="center"/>
    </xf>
    <xf numFmtId="0" fontId="16" fillId="2" borderId="12" xfId="0" applyFont="1" applyFill="1" applyBorder="1" applyAlignment="1" applyProtection="1">
      <alignment horizontal="right" vertical="center"/>
      <protection locked="0"/>
    </xf>
    <xf numFmtId="0" fontId="16" fillId="2" borderId="0" xfId="0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180" fontId="16" fillId="2" borderId="18" xfId="0" applyNumberFormat="1" applyFont="1" applyFill="1" applyBorder="1" applyAlignment="1" applyProtection="1">
      <alignment horizontal="center" vertical="center" shrinkToFit="1"/>
      <protection locked="0"/>
    </xf>
    <xf numFmtId="180" fontId="16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left" vertical="center" shrinkToFit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16" fillId="2" borderId="0" xfId="0" applyFont="1" applyFill="1" applyBorder="1" applyAlignment="1" applyProtection="1">
      <alignment horizontal="left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distributed" vertical="center"/>
    </xf>
    <xf numFmtId="177" fontId="22" fillId="0" borderId="44" xfId="0" applyNumberFormat="1" applyFont="1" applyFill="1" applyBorder="1" applyAlignment="1">
      <alignment horizontal="center" vertical="center"/>
    </xf>
    <xf numFmtId="177" fontId="22" fillId="0" borderId="21" xfId="0" applyNumberFormat="1" applyFont="1" applyFill="1" applyBorder="1" applyAlignment="1">
      <alignment horizontal="center" vertical="center"/>
    </xf>
    <xf numFmtId="177" fontId="22" fillId="0" borderId="22" xfId="0" applyNumberFormat="1" applyFont="1" applyFill="1" applyBorder="1" applyAlignment="1">
      <alignment horizontal="center" vertical="center"/>
    </xf>
    <xf numFmtId="177" fontId="22" fillId="0" borderId="19" xfId="0" applyNumberFormat="1" applyFont="1" applyFill="1" applyBorder="1" applyAlignment="1">
      <alignment horizontal="center" vertical="center"/>
    </xf>
    <xf numFmtId="177" fontId="22" fillId="0" borderId="18" xfId="0" applyNumberFormat="1" applyFont="1" applyFill="1" applyBorder="1" applyAlignment="1">
      <alignment horizontal="center" vertical="center"/>
    </xf>
    <xf numFmtId="177" fontId="22" fillId="0" borderId="24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30" xfId="0" applyFont="1" applyFill="1" applyBorder="1" applyAlignment="1">
      <alignment vertical="center" shrinkToFit="1"/>
    </xf>
    <xf numFmtId="0" fontId="22" fillId="0" borderId="21" xfId="0" applyFont="1" applyFill="1" applyBorder="1" applyAlignment="1">
      <alignment vertical="center" shrinkToFit="1"/>
    </xf>
    <xf numFmtId="0" fontId="22" fillId="0" borderId="48" xfId="0" applyFont="1" applyFill="1" applyBorder="1" applyAlignment="1">
      <alignment vertical="center" shrinkToFit="1"/>
    </xf>
    <xf numFmtId="0" fontId="5" fillId="0" borderId="44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178" fontId="22" fillId="0" borderId="16" xfId="0" applyNumberFormat="1" applyFont="1" applyFill="1" applyBorder="1" applyAlignment="1">
      <alignment horizontal="left" vertical="center"/>
    </xf>
    <xf numFmtId="178" fontId="22" fillId="0" borderId="18" xfId="0" applyNumberFormat="1" applyFont="1" applyFill="1" applyBorder="1" applyAlignment="1">
      <alignment horizontal="left" vertical="center"/>
    </xf>
    <xf numFmtId="178" fontId="22" fillId="0" borderId="20" xfId="0" applyNumberFormat="1" applyFont="1" applyFill="1" applyBorder="1" applyAlignment="1">
      <alignment horizontal="left" vertical="center"/>
    </xf>
    <xf numFmtId="0" fontId="7" fillId="0" borderId="46" xfId="0" applyNumberFormat="1" applyFont="1" applyFill="1" applyBorder="1" applyAlignment="1">
      <alignment horizontal="right" vertical="top" wrapText="1" shrinkToFit="1"/>
    </xf>
    <xf numFmtId="0" fontId="7" fillId="0" borderId="9" xfId="0" applyNumberFormat="1" applyFont="1" applyFill="1" applyBorder="1" applyAlignment="1">
      <alignment horizontal="right" vertical="top" wrapText="1" shrinkToFit="1"/>
    </xf>
    <xf numFmtId="0" fontId="7" fillId="0" borderId="14" xfId="0" applyNumberFormat="1" applyFont="1" applyFill="1" applyBorder="1" applyAlignment="1">
      <alignment horizontal="right" vertical="top" wrapText="1" shrinkToFit="1"/>
    </xf>
    <xf numFmtId="0" fontId="7" fillId="0" borderId="13" xfId="0" applyNumberFormat="1" applyFont="1" applyFill="1" applyBorder="1" applyAlignment="1">
      <alignment horizontal="right" vertical="top" wrapText="1" shrinkToFit="1"/>
    </xf>
    <xf numFmtId="0" fontId="7" fillId="0" borderId="2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46" xfId="0" applyFont="1" applyFill="1" applyBorder="1" applyAlignment="1">
      <alignment horizontal="left" vertical="top" shrinkToFit="1"/>
    </xf>
    <xf numFmtId="0" fontId="7" fillId="0" borderId="25" xfId="0" applyFont="1" applyFill="1" applyBorder="1" applyAlignment="1">
      <alignment horizontal="left" vertical="top" shrinkToFit="1"/>
    </xf>
    <xf numFmtId="0" fontId="22" fillId="0" borderId="46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46" xfId="0" applyNumberFormat="1" applyFont="1" applyFill="1" applyBorder="1" applyAlignment="1">
      <alignment horizontal="right" vertical="top" wrapText="1"/>
    </xf>
    <xf numFmtId="0" fontId="7" fillId="0" borderId="9" xfId="0" applyNumberFormat="1" applyFont="1" applyFill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1" fillId="2" borderId="3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left" vertical="center" shrinkToFit="1"/>
    </xf>
    <xf numFmtId="0" fontId="7" fillId="0" borderId="22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22" fillId="0" borderId="8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25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right" vertical="center"/>
    </xf>
    <xf numFmtId="180" fontId="4" fillId="0" borderId="18" xfId="0" applyNumberFormat="1" applyFont="1" applyFill="1" applyBorder="1" applyAlignment="1">
      <alignment horizontal="center" vertical="center"/>
    </xf>
    <xf numFmtId="180" fontId="4" fillId="0" borderId="24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right" vertical="top" shrinkToFit="1"/>
    </xf>
    <xf numFmtId="0" fontId="23" fillId="0" borderId="0" xfId="0" applyFont="1" applyFill="1" applyBorder="1" applyAlignment="1">
      <alignment horizontal="right" vertical="top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6">
    <dxf>
      <font>
        <color theme="0"/>
      </font>
    </dxf>
    <dxf>
      <font>
        <strike val="0"/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②同意書!Q32" lockText="1" noThreeD="1"/>
</file>

<file path=xl/ctrlProps/ctrlProp10.xml><?xml version="1.0" encoding="utf-8"?>
<formControlPr xmlns="http://schemas.microsoft.com/office/spreadsheetml/2009/9/main" objectType="CheckBox" checked="Checked" fmlaLink="②同意書!S32" lockText="1" noThreeD="1"/>
</file>

<file path=xl/ctrlProps/ctrlProp11.xml><?xml version="1.0" encoding="utf-8"?>
<formControlPr xmlns="http://schemas.microsoft.com/office/spreadsheetml/2009/9/main" objectType="CheckBox" fmlaLink="②同意書!S33" lockText="1" noThreeD="1"/>
</file>

<file path=xl/ctrlProps/ctrlProp12.xml><?xml version="1.0" encoding="utf-8"?>
<formControlPr xmlns="http://schemas.microsoft.com/office/spreadsheetml/2009/9/main" objectType="CheckBox" fmlaLink="②同意書!S36" lockText="1" noThreeD="1"/>
</file>

<file path=xl/ctrlProps/ctrlProp13.xml><?xml version="1.0" encoding="utf-8"?>
<formControlPr xmlns="http://schemas.microsoft.com/office/spreadsheetml/2009/9/main" objectType="CheckBox" fmlaLink="②同意書!S35" lockText="1" noThreeD="1"/>
</file>

<file path=xl/ctrlProps/ctrlProp2.xml><?xml version="1.0" encoding="utf-8"?>
<formControlPr xmlns="http://schemas.microsoft.com/office/spreadsheetml/2009/9/main" objectType="CheckBox" fmlaLink="②同意書!Q33" lockText="1" noThreeD="1"/>
</file>

<file path=xl/ctrlProps/ctrlProp3.xml><?xml version="1.0" encoding="utf-8"?>
<formControlPr xmlns="http://schemas.microsoft.com/office/spreadsheetml/2009/9/main" objectType="CheckBox" checked="Checked" fmlaLink="②同意書!Q34" lockText="1" noThreeD="1"/>
</file>

<file path=xl/ctrlProps/ctrlProp4.xml><?xml version="1.0" encoding="utf-8"?>
<formControlPr xmlns="http://schemas.microsoft.com/office/spreadsheetml/2009/9/main" objectType="CheckBox" checked="Checked" fmlaLink="②同意書!Q35" lockText="1" noThreeD="1"/>
</file>

<file path=xl/ctrlProps/ctrlProp5.xml><?xml version="1.0" encoding="utf-8"?>
<formControlPr xmlns="http://schemas.microsoft.com/office/spreadsheetml/2009/9/main" objectType="CheckBox" fmlaLink="②同意書!Q36" lockText="1" noThreeD="1"/>
</file>

<file path=xl/ctrlProps/ctrlProp6.xml><?xml version="1.0" encoding="utf-8"?>
<formControlPr xmlns="http://schemas.microsoft.com/office/spreadsheetml/2009/9/main" objectType="CheckBox" checked="Checked" fmlaLink="②同意書!R32" lockText="1" noThreeD="1"/>
</file>

<file path=xl/ctrlProps/ctrlProp7.xml><?xml version="1.0" encoding="utf-8"?>
<formControlPr xmlns="http://schemas.microsoft.com/office/spreadsheetml/2009/9/main" objectType="CheckBox" fmlaLink="②同意書!R33" lockText="1" noThreeD="1"/>
</file>

<file path=xl/ctrlProps/ctrlProp8.xml><?xml version="1.0" encoding="utf-8"?>
<formControlPr xmlns="http://schemas.microsoft.com/office/spreadsheetml/2009/9/main" objectType="CheckBox" checked="Checked" fmlaLink="②同意書!R35" lockText="1" noThreeD="1"/>
</file>

<file path=xl/ctrlProps/ctrlProp9.xml><?xml version="1.0" encoding="utf-8"?>
<formControlPr xmlns="http://schemas.microsoft.com/office/spreadsheetml/2009/9/main" objectType="CheckBox" fmlaLink="②同意書!R3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80595</xdr:colOff>
      <xdr:row>1</xdr:row>
      <xdr:rowOff>88900</xdr:rowOff>
    </xdr:from>
    <xdr:to>
      <xdr:col>24</xdr:col>
      <xdr:colOff>487680</xdr:colOff>
      <xdr:row>4</xdr:row>
      <xdr:rowOff>15240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00140-9AB7-B78E-ADDD-112EDD916E3D}"/>
            </a:ext>
          </a:extLst>
        </xdr:cNvPr>
        <xdr:cNvSpPr txBox="1"/>
      </xdr:nvSpPr>
      <xdr:spPr>
        <a:xfrm>
          <a:off x="6519495" y="264160"/>
          <a:ext cx="4773345" cy="49784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ja-JP" altLang="en-US" sz="900">
              <a:latin typeface="+mn-ea"/>
              <a:ea typeface="+mn-ea"/>
            </a:rPr>
            <a:t>　</a:t>
          </a:r>
          <a:r>
            <a:rPr kumimoji="1" lang="ja-JP" altLang="en-US" sz="900" baseline="0">
              <a:latin typeface="+mn-ea"/>
              <a:ea typeface="+mn-ea"/>
            </a:rPr>
            <a:t> 　</a:t>
          </a:r>
          <a:r>
            <a:rPr kumimoji="1" lang="ja-JP" altLang="en-US" sz="1400">
              <a:latin typeface="+mn-ea"/>
              <a:ea typeface="+mn-ea"/>
            </a:rPr>
            <a:t>：入力項目　</a:t>
          </a:r>
          <a:r>
            <a:rPr kumimoji="1" lang="en-US" altLang="ja-JP" sz="1400">
              <a:latin typeface="+mn-ea"/>
              <a:ea typeface="+mn-ea"/>
            </a:rPr>
            <a:t>(</a:t>
          </a:r>
          <a:r>
            <a:rPr kumimoji="1" lang="ja-JP" altLang="en-US" sz="1400">
              <a:latin typeface="+mn-ea"/>
              <a:ea typeface="+mn-ea"/>
            </a:rPr>
            <a:t>”②同意書”へは自動入力されます</a:t>
          </a:r>
          <a:r>
            <a:rPr kumimoji="1" lang="en-US" altLang="ja-JP" sz="1400">
              <a:latin typeface="+mn-ea"/>
              <a:ea typeface="+mn-ea"/>
            </a:rPr>
            <a:t>)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39</xdr:row>
          <xdr:rowOff>38100</xdr:rowOff>
        </xdr:from>
        <xdr:to>
          <xdr:col>1</xdr:col>
          <xdr:colOff>393700</xdr:colOff>
          <xdr:row>39</xdr:row>
          <xdr:rowOff>247650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40</xdr:row>
          <xdr:rowOff>19050</xdr:rowOff>
        </xdr:from>
        <xdr:to>
          <xdr:col>1</xdr:col>
          <xdr:colOff>393700</xdr:colOff>
          <xdr:row>40</xdr:row>
          <xdr:rowOff>241300</xdr:rowOff>
        </xdr:to>
        <xdr:sp macro="" textlink="">
          <xdr:nvSpPr>
            <xdr:cNvPr id="13315" name="Check Box 1027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41</xdr:row>
          <xdr:rowOff>38100</xdr:rowOff>
        </xdr:from>
        <xdr:to>
          <xdr:col>1</xdr:col>
          <xdr:colOff>393700</xdr:colOff>
          <xdr:row>41</xdr:row>
          <xdr:rowOff>247650</xdr:rowOff>
        </xdr:to>
        <xdr:sp macro="" textlink="">
          <xdr:nvSpPr>
            <xdr:cNvPr id="13316" name="Check Box 1028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42</xdr:row>
          <xdr:rowOff>31750</xdr:rowOff>
        </xdr:from>
        <xdr:to>
          <xdr:col>1</xdr:col>
          <xdr:colOff>393700</xdr:colOff>
          <xdr:row>42</xdr:row>
          <xdr:rowOff>247650</xdr:rowOff>
        </xdr:to>
        <xdr:sp macro="" textlink="">
          <xdr:nvSpPr>
            <xdr:cNvPr id="13317" name="Check Box 1029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43</xdr:row>
          <xdr:rowOff>38100</xdr:rowOff>
        </xdr:from>
        <xdr:to>
          <xdr:col>1</xdr:col>
          <xdr:colOff>393700</xdr:colOff>
          <xdr:row>43</xdr:row>
          <xdr:rowOff>247650</xdr:rowOff>
        </xdr:to>
        <xdr:sp macro="" textlink="">
          <xdr:nvSpPr>
            <xdr:cNvPr id="13318" name="Check Box 1030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39</xdr:row>
          <xdr:rowOff>31750</xdr:rowOff>
        </xdr:from>
        <xdr:to>
          <xdr:col>3</xdr:col>
          <xdr:colOff>393700</xdr:colOff>
          <xdr:row>39</xdr:row>
          <xdr:rowOff>247650</xdr:rowOff>
        </xdr:to>
        <xdr:sp macro="" textlink="">
          <xdr:nvSpPr>
            <xdr:cNvPr id="13326" name="Check Box 1038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40</xdr:row>
          <xdr:rowOff>38100</xdr:rowOff>
        </xdr:from>
        <xdr:to>
          <xdr:col>3</xdr:col>
          <xdr:colOff>393700</xdr:colOff>
          <xdr:row>40</xdr:row>
          <xdr:rowOff>247650</xdr:rowOff>
        </xdr:to>
        <xdr:sp macro="" textlink="">
          <xdr:nvSpPr>
            <xdr:cNvPr id="13347" name="Check Box 1059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42</xdr:row>
          <xdr:rowOff>31750</xdr:rowOff>
        </xdr:from>
        <xdr:to>
          <xdr:col>3</xdr:col>
          <xdr:colOff>393700</xdr:colOff>
          <xdr:row>42</xdr:row>
          <xdr:rowOff>247650</xdr:rowOff>
        </xdr:to>
        <xdr:sp macro="" textlink="">
          <xdr:nvSpPr>
            <xdr:cNvPr id="13348" name="Check Box 1060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43</xdr:row>
          <xdr:rowOff>19050</xdr:rowOff>
        </xdr:from>
        <xdr:to>
          <xdr:col>3</xdr:col>
          <xdr:colOff>393700</xdr:colOff>
          <xdr:row>43</xdr:row>
          <xdr:rowOff>247650</xdr:rowOff>
        </xdr:to>
        <xdr:sp macro="" textlink="">
          <xdr:nvSpPr>
            <xdr:cNvPr id="13349" name="Check Box 1061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0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39</xdr:row>
          <xdr:rowOff>31750</xdr:rowOff>
        </xdr:from>
        <xdr:to>
          <xdr:col>6</xdr:col>
          <xdr:colOff>152400</xdr:colOff>
          <xdr:row>39</xdr:row>
          <xdr:rowOff>247650</xdr:rowOff>
        </xdr:to>
        <xdr:sp macro="" textlink="">
          <xdr:nvSpPr>
            <xdr:cNvPr id="13350" name="Check Box 1062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0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40</xdr:row>
          <xdr:rowOff>38100</xdr:rowOff>
        </xdr:from>
        <xdr:to>
          <xdr:col>6</xdr:col>
          <xdr:colOff>152400</xdr:colOff>
          <xdr:row>40</xdr:row>
          <xdr:rowOff>247650</xdr:rowOff>
        </xdr:to>
        <xdr:sp macro="" textlink="">
          <xdr:nvSpPr>
            <xdr:cNvPr id="13357" name="Check Box 1069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0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43</xdr:row>
          <xdr:rowOff>31750</xdr:rowOff>
        </xdr:from>
        <xdr:to>
          <xdr:col>6</xdr:col>
          <xdr:colOff>152400</xdr:colOff>
          <xdr:row>43</xdr:row>
          <xdr:rowOff>247650</xdr:rowOff>
        </xdr:to>
        <xdr:sp macro="" textlink="">
          <xdr:nvSpPr>
            <xdr:cNvPr id="13358" name="Check Box 1070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42</xdr:row>
          <xdr:rowOff>38100</xdr:rowOff>
        </xdr:from>
        <xdr:to>
          <xdr:col>6</xdr:col>
          <xdr:colOff>152400</xdr:colOff>
          <xdr:row>42</xdr:row>
          <xdr:rowOff>247650</xdr:rowOff>
        </xdr:to>
        <xdr:sp macro="" textlink="">
          <xdr:nvSpPr>
            <xdr:cNvPr id="13360" name="Check Box 1072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0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165150</xdr:colOff>
      <xdr:row>2</xdr:row>
      <xdr:rowOff>19490</xdr:rowOff>
    </xdr:from>
    <xdr:to>
      <xdr:col>17</xdr:col>
      <xdr:colOff>553477</xdr:colOff>
      <xdr:row>3</xdr:row>
      <xdr:rowOff>73709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BD6D729-7AA0-7FEC-7D31-F8E1375584AE}"/>
            </a:ext>
          </a:extLst>
        </xdr:cNvPr>
        <xdr:cNvSpPr/>
      </xdr:nvSpPr>
      <xdr:spPr>
        <a:xfrm>
          <a:off x="6604050" y="385250"/>
          <a:ext cx="388327" cy="244719"/>
        </a:xfrm>
        <a:prstGeom prst="rect">
          <a:avLst/>
        </a:prstGeom>
        <a:solidFill>
          <a:srgbClr val="DAEEF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66674</xdr:colOff>
      <xdr:row>6</xdr:row>
      <xdr:rowOff>80682</xdr:rowOff>
    </xdr:from>
    <xdr:to>
      <xdr:col>27</xdr:col>
      <xdr:colOff>297180</xdr:colOff>
      <xdr:row>29</xdr:row>
      <xdr:rowOff>236220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41E55E-A49B-4DB6-8B0F-4D93BCC8DFD3}"/>
            </a:ext>
          </a:extLst>
        </xdr:cNvPr>
        <xdr:cNvSpPr txBox="1"/>
      </xdr:nvSpPr>
      <xdr:spPr>
        <a:xfrm>
          <a:off x="6505574" y="1193202"/>
          <a:ext cx="6448426" cy="4506558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100"/>
            </a:lnSpc>
          </a:pPr>
          <a:endParaRPr kumimoji="1" lang="en-US" altLang="ja-JP" sz="1400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〇申請書提出について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”①起案用（入力）”は</a:t>
          </a:r>
          <a:r>
            <a:rPr kumimoji="1" lang="en-US" altLang="ja-JP" sz="1400" b="1">
              <a:latin typeface="+mn-ea"/>
              <a:ea typeface="+mn-ea"/>
            </a:rPr>
            <a:t>1</a:t>
          </a:r>
          <a:r>
            <a:rPr kumimoji="1" lang="ja-JP" altLang="en-US" sz="1400" b="1">
              <a:latin typeface="+mn-ea"/>
              <a:ea typeface="+mn-ea"/>
            </a:rPr>
            <a:t>部提出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”②同意書”は</a:t>
          </a:r>
          <a:r>
            <a:rPr kumimoji="1" lang="en-US" altLang="ja-JP" sz="1400" b="1">
              <a:latin typeface="+mn-ea"/>
              <a:ea typeface="+mn-ea"/>
            </a:rPr>
            <a:t>3</a:t>
          </a:r>
          <a:r>
            <a:rPr kumimoji="1" lang="ja-JP" altLang="en-US" sz="1400" b="1">
              <a:latin typeface="+mn-ea"/>
              <a:ea typeface="+mn-ea"/>
            </a:rPr>
            <a:t>部提出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　　　　　　　　　　　　　　</a:t>
          </a:r>
          <a:r>
            <a:rPr kumimoji="1" lang="en-US" altLang="ja-JP" sz="1400" b="1">
              <a:latin typeface="+mn-ea"/>
              <a:ea typeface="+mn-ea"/>
            </a:rPr>
            <a:t>1</a:t>
          </a:r>
          <a:r>
            <a:rPr kumimoji="1" lang="ja-JP" altLang="en-US" sz="1400" b="1">
              <a:latin typeface="+mn-ea"/>
              <a:ea typeface="+mn-ea"/>
            </a:rPr>
            <a:t>部は土木常設員のサイン入り（原本）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　　　　　　　　　　　　　　</a:t>
          </a:r>
          <a:r>
            <a:rPr kumimoji="1" lang="en-US" altLang="ja-JP" sz="1400" b="1">
              <a:latin typeface="+mn-ea"/>
              <a:ea typeface="+mn-ea"/>
            </a:rPr>
            <a:t>2</a:t>
          </a:r>
          <a:r>
            <a:rPr kumimoji="1" lang="ja-JP" altLang="en-US" sz="1400" b="1">
              <a:latin typeface="+mn-ea"/>
              <a:ea typeface="+mn-ea"/>
            </a:rPr>
            <a:t>部は土木常設員のサイン入り（コピー）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en-US" altLang="ja-JP" sz="1400" b="1">
              <a:latin typeface="+mn-ea"/>
              <a:ea typeface="+mn-ea"/>
            </a:rPr>
            <a:t>※</a:t>
          </a:r>
          <a:r>
            <a:rPr kumimoji="1" lang="ja-JP" altLang="en-US" sz="1400" b="1">
              <a:latin typeface="+mn-ea"/>
              <a:ea typeface="+mn-ea"/>
            </a:rPr>
            <a:t>添付資料は</a:t>
          </a:r>
          <a:r>
            <a:rPr kumimoji="1" lang="en-US" altLang="ja-JP" sz="1400" b="1">
              <a:latin typeface="+mn-ea"/>
              <a:ea typeface="+mn-ea"/>
            </a:rPr>
            <a:t>4</a:t>
          </a:r>
          <a:r>
            <a:rPr kumimoji="1" lang="ja-JP" altLang="en-US" sz="1400" b="1">
              <a:latin typeface="+mn-ea"/>
              <a:ea typeface="+mn-ea"/>
            </a:rPr>
            <a:t>部提出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・工事箇所図及び申請箇所図は、申請地番の明記（斜線等）と工事箇所を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明記してください。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・舗装復旧は、現道市道等級等を確認し、舗装復旧標準構造としてください。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〇着手届提出について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・工事概要は、復旧延長・復旧幅・口径（呼び径）を記載してください。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〇完了報告書提出について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400" b="1">
              <a:latin typeface="+mn-ea"/>
              <a:ea typeface="+mn-ea"/>
            </a:rPr>
            <a:t>・工事概要は、実施した復旧延長・復旧幅・口径（呼び径）を記載してください。</a:t>
          </a:r>
          <a:endParaRPr kumimoji="1" lang="en-US" altLang="ja-JP" sz="14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133350</xdr:colOff>
      <xdr:row>11</xdr:row>
      <xdr:rowOff>151288</xdr:rowOff>
    </xdr:from>
    <xdr:to>
      <xdr:col>18</xdr:col>
      <xdr:colOff>619124</xdr:colOff>
      <xdr:row>13</xdr:row>
      <xdr:rowOff>9531</xdr:rowOff>
    </xdr:to>
    <xdr:sp macro="" textlink="">
      <xdr:nvSpPr>
        <xdr:cNvPr id="11" name="矢印: 上向き折線 10">
          <a:extLst>
            <a:ext uri="{FF2B5EF4-FFF2-40B4-BE49-F238E27FC236}">
              <a16:creationId xmlns:a16="http://schemas.microsoft.com/office/drawing/2014/main" id="{A61714B1-1E6E-416B-F212-9FFE9E32E527}"/>
            </a:ext>
          </a:extLst>
        </xdr:cNvPr>
        <xdr:cNvSpPr/>
      </xdr:nvSpPr>
      <xdr:spPr>
        <a:xfrm rot="5400000">
          <a:off x="8767482" y="2028273"/>
          <a:ext cx="295273" cy="485774"/>
        </a:xfrm>
        <a:prstGeom prst="bent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W60"/>
  <sheetViews>
    <sheetView showZeros="0" tabSelected="1" view="pageBreakPreview" zoomScaleNormal="85" zoomScaleSheetLayoutView="100" workbookViewId="0">
      <selection activeCell="C26" sqref="C26"/>
    </sheetView>
  </sheetViews>
  <sheetFormatPr defaultColWidth="9" defaultRowHeight="13"/>
  <cols>
    <col min="1" max="5" width="7.6328125" style="9" customWidth="1"/>
    <col min="6" max="6" width="3.08984375" style="9" customWidth="1"/>
    <col min="7" max="16" width="5.08984375" style="9" customWidth="1"/>
    <col min="17" max="17" width="1.36328125" style="9" customWidth="1"/>
    <col min="18" max="18" width="13.453125" style="113" customWidth="1"/>
    <col min="19" max="19" width="12.453125" style="9" customWidth="1"/>
    <col min="20" max="20" width="5.36328125" style="9" customWidth="1"/>
    <col min="21" max="21" width="7.7265625" style="9" customWidth="1"/>
    <col min="22" max="22" width="6.6328125" style="9" customWidth="1"/>
    <col min="23" max="16384" width="9" style="9"/>
  </cols>
  <sheetData>
    <row r="1" spans="1:22" ht="13.5" thickBot="1"/>
    <row r="2" spans="1:22" ht="15" customHeight="1">
      <c r="A2" s="334" t="s">
        <v>25</v>
      </c>
      <c r="B2" s="335"/>
      <c r="C2" s="336"/>
      <c r="D2" s="3" t="s">
        <v>0</v>
      </c>
      <c r="E2" s="345" t="str">
        <f>VLOOKUP("〇",R29:S30,2,FALSE)</f>
        <v>I・08・02</v>
      </c>
      <c r="F2" s="346"/>
      <c r="G2" s="4" t="s">
        <v>2</v>
      </c>
      <c r="H2" s="5"/>
      <c r="I2" s="6" t="s">
        <v>23</v>
      </c>
      <c r="J2" s="7"/>
      <c r="K2" s="330" t="str">
        <f>VLOOKUP("〇",R29:W30,6,FALSE)</f>
        <v>排水設備担当次長</v>
      </c>
      <c r="L2" s="331"/>
      <c r="M2" s="351" t="s">
        <v>31</v>
      </c>
      <c r="N2" s="352"/>
      <c r="O2" s="343" t="s">
        <v>92</v>
      </c>
      <c r="P2" s="344"/>
      <c r="Q2" s="8"/>
      <c r="U2" s="10"/>
    </row>
    <row r="3" spans="1:22" ht="15" customHeight="1">
      <c r="A3" s="337"/>
      <c r="B3" s="338"/>
      <c r="C3" s="339"/>
      <c r="D3" s="11" t="s">
        <v>1</v>
      </c>
      <c r="E3" s="347"/>
      <c r="F3" s="348"/>
      <c r="G3" s="12"/>
      <c r="H3" s="13"/>
      <c r="I3" s="14"/>
      <c r="J3" s="13"/>
      <c r="K3" s="332"/>
      <c r="L3" s="333"/>
      <c r="M3" s="15"/>
      <c r="N3" s="16"/>
      <c r="O3" s="17"/>
      <c r="P3" s="18"/>
      <c r="Q3" s="19"/>
      <c r="U3" s="10"/>
    </row>
    <row r="4" spans="1:22" ht="15" customHeight="1">
      <c r="A4" s="337"/>
      <c r="B4" s="338"/>
      <c r="C4" s="339"/>
      <c r="D4" s="20" t="s">
        <v>17</v>
      </c>
      <c r="E4" s="353" t="s">
        <v>24</v>
      </c>
      <c r="F4" s="354"/>
      <c r="G4" s="12"/>
      <c r="H4" s="13"/>
      <c r="I4" s="14"/>
      <c r="J4" s="13"/>
      <c r="K4" s="349"/>
      <c r="L4" s="350"/>
      <c r="M4" s="22"/>
      <c r="N4" s="23"/>
      <c r="O4" s="17"/>
      <c r="P4" s="18"/>
      <c r="U4" s="10"/>
    </row>
    <row r="5" spans="1:22" ht="15" customHeight="1">
      <c r="A5" s="340"/>
      <c r="B5" s="341"/>
      <c r="C5" s="342"/>
      <c r="D5" s="11" t="s">
        <v>18</v>
      </c>
      <c r="E5" s="355"/>
      <c r="F5" s="356"/>
      <c r="G5" s="24"/>
      <c r="H5" s="25"/>
      <c r="I5" s="26"/>
      <c r="J5" s="25"/>
      <c r="K5" s="26"/>
      <c r="L5" s="25"/>
      <c r="M5" s="27"/>
      <c r="N5" s="28"/>
      <c r="O5" s="29"/>
      <c r="P5" s="30"/>
    </row>
    <row r="6" spans="1:22" ht="14.15" customHeight="1">
      <c r="A6" s="303" t="s">
        <v>97</v>
      </c>
      <c r="B6" s="304" t="s">
        <v>27</v>
      </c>
      <c r="C6" s="305"/>
      <c r="D6" s="305"/>
      <c r="E6" s="305"/>
      <c r="F6" s="306"/>
      <c r="G6" s="31"/>
      <c r="H6" s="31"/>
      <c r="I6" s="31"/>
      <c r="J6" s="32"/>
      <c r="K6" s="325" t="s">
        <v>26</v>
      </c>
      <c r="L6" s="301"/>
      <c r="M6" s="301" t="s">
        <v>19</v>
      </c>
      <c r="N6" s="301"/>
      <c r="O6" s="314" t="s">
        <v>21</v>
      </c>
      <c r="P6" s="315"/>
    </row>
    <row r="7" spans="1:22" ht="14.15" customHeight="1">
      <c r="A7" s="303"/>
      <c r="B7" s="307"/>
      <c r="C7" s="308"/>
      <c r="D7" s="308"/>
      <c r="E7" s="308"/>
      <c r="F7" s="309"/>
      <c r="G7" s="33" t="s">
        <v>30</v>
      </c>
      <c r="H7" s="33"/>
      <c r="I7" s="14"/>
      <c r="J7" s="34"/>
      <c r="K7" s="326"/>
      <c r="L7" s="302"/>
      <c r="M7" s="302"/>
      <c r="N7" s="302"/>
      <c r="O7" s="316"/>
      <c r="P7" s="317"/>
    </row>
    <row r="8" spans="1:22" ht="14.15" customHeight="1">
      <c r="A8" s="202"/>
      <c r="B8" s="203"/>
      <c r="C8" s="203"/>
      <c r="D8" s="203"/>
      <c r="E8" s="203"/>
      <c r="F8" s="204"/>
      <c r="G8" s="35" t="s">
        <v>20</v>
      </c>
      <c r="H8" s="35"/>
      <c r="I8" s="14"/>
      <c r="J8" s="34"/>
      <c r="K8" s="12"/>
      <c r="L8" s="13"/>
      <c r="M8" s="17"/>
      <c r="N8" s="13"/>
      <c r="O8" s="17"/>
      <c r="P8" s="18"/>
    </row>
    <row r="9" spans="1:22" ht="14.15" customHeight="1">
      <c r="A9" s="207"/>
      <c r="B9" s="205"/>
      <c r="C9" s="205"/>
      <c r="D9" s="205"/>
      <c r="E9" s="205"/>
      <c r="F9" s="206"/>
      <c r="G9" s="26"/>
      <c r="H9" s="26"/>
      <c r="I9" s="26"/>
      <c r="J9" s="36"/>
      <c r="K9" s="24"/>
      <c r="L9" s="25"/>
      <c r="M9" s="29"/>
      <c r="N9" s="25"/>
      <c r="O9" s="29"/>
      <c r="P9" s="30"/>
    </row>
    <row r="10" spans="1:22" ht="15" customHeight="1">
      <c r="A10" s="37"/>
      <c r="B10" s="14"/>
      <c r="C10" s="14"/>
      <c r="D10" s="14"/>
      <c r="E10" s="14"/>
      <c r="F10" s="14"/>
      <c r="G10" s="14"/>
      <c r="H10" s="14"/>
      <c r="I10" s="310" t="s">
        <v>8</v>
      </c>
      <c r="J10" s="312" t="s">
        <v>7</v>
      </c>
      <c r="K10" s="323" t="s">
        <v>6</v>
      </c>
      <c r="L10" s="320" t="s">
        <v>81</v>
      </c>
      <c r="M10" s="321"/>
      <c r="N10" s="321"/>
      <c r="O10" s="321"/>
      <c r="P10" s="322"/>
    </row>
    <row r="11" spans="1:22">
      <c r="A11" s="38"/>
      <c r="B11" s="14"/>
      <c r="C11" s="14"/>
      <c r="D11" s="14"/>
      <c r="E11" s="14"/>
      <c r="F11" s="14"/>
      <c r="G11" s="14"/>
      <c r="H11" s="14"/>
      <c r="I11" s="311"/>
      <c r="J11" s="313"/>
      <c r="K11" s="324"/>
      <c r="L11" s="327" t="s">
        <v>95</v>
      </c>
      <c r="M11" s="328"/>
      <c r="N11" s="328"/>
      <c r="O11" s="328"/>
      <c r="P11" s="329"/>
      <c r="Q11" s="39"/>
    </row>
    <row r="12" spans="1:22" ht="10" customHeight="1">
      <c r="A12" s="4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1"/>
    </row>
    <row r="13" spans="1:22" ht="20.149999999999999" customHeight="1">
      <c r="A13" s="42" t="s">
        <v>58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1"/>
      <c r="R13" s="318"/>
      <c r="S13" s="319"/>
      <c r="T13" s="319"/>
      <c r="U13" s="319"/>
      <c r="V13" s="319"/>
    </row>
    <row r="14" spans="1:22" ht="10" customHeight="1">
      <c r="A14" s="4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41"/>
    </row>
    <row r="15" spans="1:22" ht="20.149999999999999" customHeight="1">
      <c r="A15" s="44" t="s">
        <v>35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41"/>
    </row>
    <row r="16" spans="1:22" ht="10" customHeight="1">
      <c r="A16" s="4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1"/>
    </row>
    <row r="17" spans="1:23" ht="15" customHeight="1">
      <c r="A17" s="40"/>
      <c r="B17" s="1"/>
      <c r="C17" s="1"/>
      <c r="D17" s="1"/>
      <c r="E17" s="1"/>
      <c r="F17" s="1"/>
      <c r="G17" s="1"/>
      <c r="H17" s="1" t="s">
        <v>5</v>
      </c>
      <c r="I17" s="1"/>
      <c r="J17" s="43" t="s">
        <v>103</v>
      </c>
      <c r="K17" s="43"/>
      <c r="L17" s="43"/>
      <c r="M17" s="43"/>
      <c r="N17" s="43"/>
      <c r="O17" s="43"/>
      <c r="P17" s="210"/>
    </row>
    <row r="18" spans="1:23" ht="15" customHeight="1">
      <c r="A18" s="45"/>
      <c r="B18" s="1"/>
      <c r="C18" s="1"/>
      <c r="D18" s="1"/>
      <c r="E18" s="1"/>
      <c r="F18" s="1"/>
      <c r="G18" s="1"/>
      <c r="H18" s="1" t="s">
        <v>98</v>
      </c>
      <c r="I18" s="1"/>
      <c r="J18" s="43" t="s">
        <v>99</v>
      </c>
      <c r="K18" s="43"/>
      <c r="L18" s="43"/>
      <c r="M18" s="43"/>
      <c r="N18" s="43"/>
      <c r="O18" s="43"/>
      <c r="P18" s="210"/>
    </row>
    <row r="19" spans="1:23" ht="15" customHeight="1">
      <c r="A19" s="40"/>
      <c r="B19" s="1"/>
      <c r="C19" s="1"/>
      <c r="D19" s="1"/>
      <c r="E19" s="1"/>
      <c r="F19" s="1"/>
      <c r="G19" s="1"/>
      <c r="H19" s="159"/>
      <c r="I19" s="158"/>
      <c r="J19" s="158" t="s">
        <v>102</v>
      </c>
      <c r="K19" s="158"/>
      <c r="L19" s="158"/>
      <c r="M19" s="158"/>
      <c r="N19" s="158"/>
      <c r="O19" s="158"/>
      <c r="P19" s="210"/>
    </row>
    <row r="20" spans="1:23" ht="13.5" customHeight="1">
      <c r="A20" s="47" t="s">
        <v>106</v>
      </c>
      <c r="B20" s="1"/>
      <c r="C20" s="1"/>
      <c r="D20" s="1"/>
      <c r="E20" s="1"/>
      <c r="F20" s="1"/>
      <c r="G20" s="1"/>
      <c r="H20" s="215"/>
      <c r="I20" s="46"/>
      <c r="J20" s="211"/>
      <c r="K20" s="211" t="s">
        <v>104</v>
      </c>
      <c r="L20" s="212"/>
      <c r="M20" s="212" t="str">
        <f>VLOOKUP("〇",R29:V30,4,FALSE)</f>
        <v>排水設備担当</v>
      </c>
      <c r="N20" s="208"/>
      <c r="O20" s="208"/>
      <c r="P20" s="209"/>
    </row>
    <row r="21" spans="1:23" ht="15" customHeight="1">
      <c r="A21" s="47"/>
      <c r="B21" s="1"/>
      <c r="C21" s="1"/>
      <c r="D21" s="1"/>
      <c r="E21" s="1"/>
      <c r="F21" s="1"/>
      <c r="G21" s="1"/>
      <c r="H21" s="215"/>
      <c r="I21" s="211"/>
      <c r="J21" s="211"/>
      <c r="K21" s="211" t="s">
        <v>105</v>
      </c>
      <c r="L21" s="213"/>
      <c r="M21" s="213" t="str">
        <f>VLOOKUP("〇",R29:V30,5,FALSE)</f>
        <v>928-1532</v>
      </c>
      <c r="N21" s="213"/>
      <c r="O21" s="213"/>
      <c r="P21" s="214"/>
    </row>
    <row r="22" spans="1:23" ht="10" customHeight="1" thickBot="1">
      <c r="A22" s="40"/>
      <c r="B22" s="1"/>
      <c r="C22" s="1"/>
      <c r="D22" s="1"/>
      <c r="E22" s="1"/>
      <c r="F22" s="1"/>
      <c r="G22" s="1"/>
      <c r="H22" s="1"/>
      <c r="I22" s="1"/>
      <c r="J22" s="295"/>
      <c r="K22" s="295"/>
      <c r="L22" s="48"/>
      <c r="M22" s="48"/>
      <c r="N22" s="48"/>
      <c r="O22" s="48"/>
      <c r="P22" s="75"/>
    </row>
    <row r="23" spans="1:23">
      <c r="A23" s="300" t="s">
        <v>40</v>
      </c>
      <c r="B23" s="299"/>
      <c r="C23" s="299"/>
      <c r="D23" s="49"/>
      <c r="E23" s="49"/>
      <c r="F23" s="49"/>
      <c r="G23" s="49"/>
      <c r="H23" s="298" t="s">
        <v>41</v>
      </c>
      <c r="I23" s="299"/>
      <c r="J23" s="299"/>
      <c r="K23" s="49"/>
      <c r="L23" s="49"/>
      <c r="M23" s="49"/>
      <c r="N23" s="49"/>
      <c r="O23" s="49"/>
      <c r="P23" s="50"/>
    </row>
    <row r="24" spans="1:23" ht="15" customHeight="1">
      <c r="A24" s="90" t="s">
        <v>38</v>
      </c>
      <c r="B24" s="294" t="s">
        <v>67</v>
      </c>
      <c r="C24" s="294"/>
      <c r="D24" s="294"/>
      <c r="E24" s="294"/>
      <c r="F24" s="296" t="s">
        <v>39</v>
      </c>
      <c r="G24" s="297"/>
      <c r="H24" s="293" t="s">
        <v>108</v>
      </c>
      <c r="I24" s="294"/>
      <c r="J24" s="294"/>
      <c r="K24" s="294"/>
      <c r="L24" s="294"/>
      <c r="M24" s="294"/>
      <c r="N24" s="294"/>
      <c r="O24" s="51"/>
      <c r="P24" s="52"/>
    </row>
    <row r="25" spans="1:23" ht="10" customHeight="1">
      <c r="A25" s="91"/>
      <c r="B25" s="264"/>
      <c r="C25" s="264"/>
      <c r="D25" s="264"/>
      <c r="E25" s="264"/>
      <c r="F25" s="92"/>
      <c r="G25" s="93"/>
      <c r="H25" s="57"/>
      <c r="I25" s="58"/>
      <c r="J25" s="58"/>
      <c r="K25" s="58"/>
      <c r="L25" s="58"/>
      <c r="M25" s="58"/>
      <c r="N25" s="58"/>
      <c r="O25" s="53"/>
      <c r="P25" s="54"/>
    </row>
    <row r="26" spans="1:23" ht="21" customHeight="1">
      <c r="A26" s="290" t="s">
        <v>56</v>
      </c>
      <c r="B26" s="291"/>
      <c r="C26" s="190" t="s">
        <v>109</v>
      </c>
      <c r="D26" s="117"/>
      <c r="E26" s="146"/>
      <c r="F26" s="288"/>
      <c r="G26" s="289"/>
      <c r="H26" s="80" t="s">
        <v>45</v>
      </c>
      <c r="I26" s="79"/>
      <c r="J26" s="55"/>
      <c r="K26" s="55"/>
      <c r="L26" s="55"/>
      <c r="M26" s="55"/>
      <c r="N26" s="55"/>
      <c r="O26" s="55"/>
      <c r="P26" s="52"/>
      <c r="Q26" s="1"/>
      <c r="S26" s="112"/>
    </row>
    <row r="27" spans="1:23" ht="21" customHeight="1">
      <c r="A27" s="81"/>
      <c r="B27" s="265" t="str">
        <f>VLOOKUP("〇",R29:T30,3,FALSE)</f>
        <v>取付管埋設のため</v>
      </c>
      <c r="C27" s="265"/>
      <c r="D27" s="265"/>
      <c r="E27" s="265"/>
      <c r="F27" s="94"/>
      <c r="G27" s="95"/>
      <c r="H27" s="96"/>
      <c r="I27" s="98" t="s">
        <v>51</v>
      </c>
      <c r="J27" s="292" t="s">
        <v>46</v>
      </c>
      <c r="K27" s="292"/>
      <c r="L27" s="292"/>
      <c r="M27" s="292"/>
      <c r="N27" s="292"/>
      <c r="O27" s="292"/>
      <c r="P27" s="99"/>
      <c r="Q27" s="1"/>
      <c r="S27" s="112"/>
      <c r="T27" s="118"/>
    </row>
    <row r="28" spans="1:23" ht="21" customHeight="1">
      <c r="A28" s="77" t="s">
        <v>42</v>
      </c>
      <c r="B28" s="56"/>
      <c r="C28" s="56"/>
      <c r="D28" s="56"/>
      <c r="E28" s="56"/>
      <c r="F28" s="56"/>
      <c r="G28" s="56"/>
      <c r="H28" s="96"/>
      <c r="I28" s="98" t="s">
        <v>47</v>
      </c>
      <c r="J28" s="292" t="s">
        <v>48</v>
      </c>
      <c r="K28" s="292"/>
      <c r="L28" s="292"/>
      <c r="M28" s="292"/>
      <c r="N28" s="292"/>
      <c r="O28" s="292"/>
      <c r="P28" s="100"/>
      <c r="Q28" s="1"/>
      <c r="R28" s="118"/>
      <c r="S28" s="1"/>
      <c r="T28" s="1"/>
    </row>
    <row r="29" spans="1:23" ht="21" customHeight="1">
      <c r="A29" s="81"/>
      <c r="B29" s="76"/>
      <c r="C29" s="145"/>
      <c r="D29" s="145"/>
      <c r="E29" s="145"/>
      <c r="F29" s="286" t="s">
        <v>43</v>
      </c>
      <c r="G29" s="287"/>
      <c r="H29" s="96"/>
      <c r="I29" s="104" t="s">
        <v>54</v>
      </c>
      <c r="J29" s="284" t="s">
        <v>77</v>
      </c>
      <c r="K29" s="284"/>
      <c r="L29" s="284"/>
      <c r="M29" s="191"/>
      <c r="N29" s="192"/>
      <c r="O29" s="193"/>
      <c r="P29" s="99"/>
      <c r="Q29" s="1"/>
      <c r="R29" s="113" t="str">
        <f>IF(C26="上水道","〇","")</f>
        <v/>
      </c>
      <c r="S29" s="106" t="s">
        <v>82</v>
      </c>
      <c r="T29" s="9" t="s">
        <v>84</v>
      </c>
      <c r="U29" s="10" t="s">
        <v>100</v>
      </c>
      <c r="V29" s="9" t="s">
        <v>90</v>
      </c>
      <c r="W29" s="9" t="s">
        <v>93</v>
      </c>
    </row>
    <row r="30" spans="1:23" ht="21" customHeight="1">
      <c r="A30" s="77" t="s">
        <v>80</v>
      </c>
      <c r="B30" s="56"/>
      <c r="C30" s="56"/>
      <c r="D30" s="56"/>
      <c r="E30" s="56"/>
      <c r="F30" s="56"/>
      <c r="G30" s="56"/>
      <c r="H30" s="78"/>
      <c r="I30" s="98" t="s">
        <v>49</v>
      </c>
      <c r="J30" s="285" t="s">
        <v>50</v>
      </c>
      <c r="K30" s="285"/>
      <c r="L30" s="194"/>
      <c r="M30" s="194"/>
      <c r="N30" s="191"/>
      <c r="O30" s="191"/>
      <c r="P30" s="100"/>
      <c r="Q30" s="1"/>
      <c r="R30" s="113" t="str">
        <f>IF(C26="下水道","〇","")</f>
        <v>〇</v>
      </c>
      <c r="S30" s="144" t="s">
        <v>83</v>
      </c>
      <c r="T30" s="9" t="s">
        <v>85</v>
      </c>
      <c r="U30" s="10" t="s">
        <v>101</v>
      </c>
      <c r="V30" s="9" t="s">
        <v>91</v>
      </c>
      <c r="W30" s="9" t="s">
        <v>94</v>
      </c>
    </row>
    <row r="31" spans="1:23" ht="21" customHeight="1">
      <c r="A31" s="81"/>
      <c r="B31" s="92"/>
      <c r="C31" s="275"/>
      <c r="D31" s="275"/>
      <c r="E31" s="275"/>
      <c r="F31" s="280" t="s">
        <v>96</v>
      </c>
      <c r="G31" s="281"/>
      <c r="H31" s="101"/>
      <c r="I31" s="105" t="s">
        <v>54</v>
      </c>
      <c r="J31" s="263" t="s">
        <v>78</v>
      </c>
      <c r="K31" s="263"/>
      <c r="L31" s="263"/>
      <c r="M31" s="195"/>
      <c r="N31" s="196"/>
      <c r="O31" s="197"/>
      <c r="P31" s="103"/>
      <c r="Q31" s="1"/>
    </row>
    <row r="32" spans="1:23" ht="21" customHeight="1">
      <c r="A32" s="82" t="s">
        <v>32</v>
      </c>
      <c r="B32" s="83"/>
      <c r="C32" s="84" t="s">
        <v>33</v>
      </c>
      <c r="D32" s="85"/>
      <c r="E32" s="272" t="s">
        <v>55</v>
      </c>
      <c r="F32" s="273"/>
      <c r="G32" s="274"/>
      <c r="H32" s="78" t="s">
        <v>52</v>
      </c>
      <c r="I32" s="79"/>
      <c r="J32" s="79"/>
      <c r="K32" s="79"/>
      <c r="L32" s="78" t="s">
        <v>53</v>
      </c>
      <c r="M32" s="55"/>
      <c r="N32" s="55"/>
      <c r="O32" s="55"/>
      <c r="P32" s="52"/>
      <c r="Q32" s="1"/>
    </row>
    <row r="33" spans="1:22" ht="21" customHeight="1">
      <c r="A33" s="226">
        <v>2.8</v>
      </c>
      <c r="B33" s="224" t="s">
        <v>34</v>
      </c>
      <c r="C33" s="228">
        <v>0.05</v>
      </c>
      <c r="D33" s="230" t="s">
        <v>34</v>
      </c>
      <c r="E33" s="276" t="s">
        <v>36</v>
      </c>
      <c r="F33" s="277"/>
      <c r="G33" s="231" t="s">
        <v>29</v>
      </c>
      <c r="H33" s="78"/>
      <c r="I33" s="79"/>
      <c r="J33" s="79"/>
      <c r="K33" s="79"/>
      <c r="L33" s="78"/>
      <c r="M33" s="55"/>
      <c r="N33" s="55"/>
      <c r="O33" s="55"/>
      <c r="P33" s="52"/>
      <c r="Q33" s="1"/>
    </row>
    <row r="34" spans="1:22" ht="21" customHeight="1">
      <c r="A34" s="226">
        <v>2.8</v>
      </c>
      <c r="B34" s="224" t="s">
        <v>28</v>
      </c>
      <c r="C34" s="229">
        <v>0.15</v>
      </c>
      <c r="D34" s="230" t="s">
        <v>28</v>
      </c>
      <c r="E34" s="268" t="s">
        <v>37</v>
      </c>
      <c r="F34" s="269"/>
      <c r="G34" s="232" t="s">
        <v>29</v>
      </c>
      <c r="H34" s="78"/>
      <c r="I34" s="79"/>
      <c r="J34" s="79"/>
      <c r="K34" s="79"/>
      <c r="L34" s="78"/>
      <c r="M34" s="55"/>
      <c r="N34" s="55"/>
      <c r="O34" s="55"/>
      <c r="P34" s="52"/>
      <c r="Q34" s="1"/>
    </row>
    <row r="35" spans="1:22" ht="21" customHeight="1">
      <c r="A35" s="235">
        <f>IF(A34="","",A33+A34)</f>
        <v>5.6</v>
      </c>
      <c r="B35" s="131" t="str">
        <f>IF(A35="","","合計ｍ")</f>
        <v>合計ｍ</v>
      </c>
      <c r="C35" s="132"/>
      <c r="D35" s="87"/>
      <c r="E35" s="278"/>
      <c r="F35" s="279"/>
      <c r="G35" s="88"/>
      <c r="H35" s="78"/>
      <c r="I35" s="79"/>
      <c r="J35" s="79"/>
      <c r="K35" s="79"/>
      <c r="L35" s="78"/>
      <c r="M35" s="55"/>
      <c r="N35" s="55" t="s">
        <v>59</v>
      </c>
      <c r="O35" s="55"/>
      <c r="P35" s="52"/>
    </row>
    <row r="36" spans="1:22" ht="21" customHeight="1">
      <c r="A36" s="59" t="s">
        <v>86</v>
      </c>
      <c r="B36" s="60"/>
      <c r="C36" s="61" t="s">
        <v>87</v>
      </c>
      <c r="D36" s="62"/>
      <c r="E36" s="2" t="s">
        <v>88</v>
      </c>
      <c r="F36" s="282"/>
      <c r="G36" s="283"/>
      <c r="H36" s="89"/>
      <c r="I36" s="55"/>
      <c r="J36" s="55"/>
      <c r="K36" s="55"/>
      <c r="L36" s="89"/>
      <c r="M36" s="55"/>
      <c r="N36" s="55"/>
      <c r="O36" s="55"/>
      <c r="P36" s="52"/>
    </row>
    <row r="37" spans="1:22" ht="21" customHeight="1">
      <c r="A37" s="227">
        <v>2.5499999999999998</v>
      </c>
      <c r="B37" s="224" t="s">
        <v>34</v>
      </c>
      <c r="C37" s="228">
        <v>0.45</v>
      </c>
      <c r="D37" s="230" t="s">
        <v>28</v>
      </c>
      <c r="E37" s="233">
        <f t="shared" ref="E37" si="0">A37*C37</f>
        <v>1.1475</v>
      </c>
      <c r="F37" s="270" t="s">
        <v>62</v>
      </c>
      <c r="G37" s="271"/>
      <c r="H37" s="89"/>
      <c r="I37" s="55"/>
      <c r="J37" s="55"/>
      <c r="K37" s="55"/>
      <c r="L37" s="89"/>
      <c r="M37" s="55"/>
      <c r="O37" s="55"/>
      <c r="P37" s="52"/>
    </row>
    <row r="38" spans="1:22" ht="21" customHeight="1">
      <c r="A38" s="227">
        <v>1.5</v>
      </c>
      <c r="B38" s="224" t="s">
        <v>34</v>
      </c>
      <c r="C38" s="228">
        <v>3</v>
      </c>
      <c r="D38" s="230" t="s">
        <v>28</v>
      </c>
      <c r="E38" s="233">
        <f>A38*C38</f>
        <v>4.5</v>
      </c>
      <c r="F38" s="270" t="str">
        <f>IF(E38=0,"","㎡")</f>
        <v>㎡</v>
      </c>
      <c r="G38" s="271"/>
      <c r="H38" s="89"/>
      <c r="I38" s="55"/>
      <c r="J38" s="55"/>
      <c r="K38" s="55"/>
      <c r="L38" s="89"/>
      <c r="M38" s="55"/>
      <c r="N38" s="55"/>
      <c r="O38" s="55"/>
      <c r="P38" s="52"/>
    </row>
    <row r="39" spans="1:22" ht="21" customHeight="1">
      <c r="A39" s="133"/>
      <c r="B39" s="86"/>
      <c r="C39" s="132"/>
      <c r="D39" s="87"/>
      <c r="E39" s="234">
        <f>IF(E38=0,"",E37+E38)</f>
        <v>5.6475</v>
      </c>
      <c r="F39" s="266" t="str">
        <f>IF(E39="","","合計㎡")</f>
        <v>合計㎡</v>
      </c>
      <c r="G39" s="267"/>
      <c r="H39" s="108"/>
      <c r="I39" s="109"/>
      <c r="J39" s="109"/>
      <c r="K39" s="109"/>
      <c r="L39" s="108"/>
      <c r="M39" s="109"/>
      <c r="N39" s="109"/>
      <c r="O39" s="109"/>
      <c r="P39" s="110"/>
    </row>
    <row r="40" spans="1:22" ht="21" customHeight="1">
      <c r="A40" s="134"/>
      <c r="B40" s="63" t="s">
        <v>3</v>
      </c>
      <c r="C40" s="137"/>
      <c r="D40" s="64" t="s">
        <v>9</v>
      </c>
      <c r="E40" s="137"/>
      <c r="F40" s="358" t="s">
        <v>11</v>
      </c>
      <c r="G40" s="369"/>
      <c r="H40" s="357" t="s">
        <v>70</v>
      </c>
      <c r="I40" s="358"/>
      <c r="J40" s="359" t="s">
        <v>68</v>
      </c>
      <c r="K40" s="359"/>
      <c r="L40" s="107" t="s">
        <v>72</v>
      </c>
      <c r="M40" s="122"/>
      <c r="N40" s="122"/>
      <c r="O40" s="122"/>
      <c r="P40" s="129"/>
      <c r="R40" s="115"/>
    </row>
    <row r="41" spans="1:22" ht="21" customHeight="1">
      <c r="A41" s="135"/>
      <c r="B41" s="2" t="s">
        <v>4</v>
      </c>
      <c r="C41" s="137"/>
      <c r="D41" s="62" t="s">
        <v>10</v>
      </c>
      <c r="E41" s="137"/>
      <c r="F41" s="370" t="s">
        <v>12</v>
      </c>
      <c r="G41" s="371"/>
      <c r="H41" s="360" t="s">
        <v>71</v>
      </c>
      <c r="I41" s="361"/>
      <c r="J41" s="362" t="s">
        <v>69</v>
      </c>
      <c r="K41" s="362"/>
      <c r="L41" s="362"/>
      <c r="M41" s="362"/>
      <c r="N41" s="362"/>
      <c r="O41" s="362"/>
      <c r="P41" s="130" t="s">
        <v>72</v>
      </c>
      <c r="R41" s="115"/>
    </row>
    <row r="42" spans="1:22" ht="21" customHeight="1">
      <c r="A42" s="135"/>
      <c r="B42" s="111" t="s">
        <v>57</v>
      </c>
      <c r="C42" s="236" t="str">
        <f>IF(C26="下水道","",5.5)</f>
        <v/>
      </c>
      <c r="D42" s="83" t="str">
        <f>IF(C26="下水道","","ｍ   ～")</f>
        <v/>
      </c>
      <c r="E42" s="237">
        <v>6</v>
      </c>
      <c r="F42" s="367" t="s">
        <v>73</v>
      </c>
      <c r="G42" s="368"/>
      <c r="H42" s="360" t="s">
        <v>74</v>
      </c>
      <c r="I42" s="361"/>
      <c r="J42" s="362" t="s">
        <v>44</v>
      </c>
      <c r="K42" s="362"/>
      <c r="L42" s="362"/>
      <c r="M42" s="362"/>
      <c r="N42" s="362"/>
      <c r="O42" s="362"/>
      <c r="P42" s="130" t="s">
        <v>72</v>
      </c>
    </row>
    <row r="43" spans="1:22" ht="21" customHeight="1">
      <c r="A43" s="135"/>
      <c r="B43" s="111" t="s">
        <v>60</v>
      </c>
      <c r="C43" s="137"/>
      <c r="D43" s="63" t="s">
        <v>63</v>
      </c>
      <c r="E43" s="138"/>
      <c r="F43" s="365" t="s">
        <v>65</v>
      </c>
      <c r="G43" s="366"/>
      <c r="H43" s="126"/>
      <c r="I43" s="125"/>
      <c r="J43" s="125"/>
      <c r="K43" s="125"/>
      <c r="L43" s="125"/>
      <c r="M43" s="125"/>
      <c r="N43" s="125"/>
      <c r="O43" s="125"/>
      <c r="P43" s="124"/>
      <c r="R43" s="121"/>
      <c r="S43" s="106"/>
      <c r="T43" s="114"/>
      <c r="U43" s="106"/>
      <c r="V43" s="114"/>
    </row>
    <row r="44" spans="1:22" ht="21" customHeight="1" thickBot="1">
      <c r="A44" s="136"/>
      <c r="B44" s="2" t="s">
        <v>61</v>
      </c>
      <c r="C44" s="137"/>
      <c r="D44" s="116" t="s">
        <v>64</v>
      </c>
      <c r="E44" s="139"/>
      <c r="F44" s="363" t="s">
        <v>66</v>
      </c>
      <c r="G44" s="364"/>
      <c r="H44" s="127"/>
      <c r="I44" s="121"/>
      <c r="J44" s="121"/>
      <c r="K44" s="121"/>
      <c r="L44" s="128"/>
      <c r="M44" s="121"/>
      <c r="N44" s="121"/>
      <c r="O44" s="121"/>
      <c r="P44" s="123"/>
      <c r="R44" s="122"/>
      <c r="S44" s="106"/>
      <c r="T44" s="114"/>
      <c r="U44" s="106"/>
      <c r="V44" s="114"/>
    </row>
    <row r="45" spans="1:22" ht="21" customHeight="1">
      <c r="A45" s="65" t="s">
        <v>75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50"/>
      <c r="R45" s="122"/>
      <c r="S45" s="1"/>
      <c r="T45" s="1"/>
      <c r="U45" s="1"/>
      <c r="V45" s="1"/>
    </row>
    <row r="46" spans="1:22" ht="15" customHeight="1">
      <c r="A46" s="40"/>
      <c r="B46" s="285" t="s">
        <v>79</v>
      </c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41"/>
      <c r="R46" s="119"/>
      <c r="S46" s="119"/>
      <c r="T46" s="114"/>
      <c r="U46" s="119"/>
      <c r="V46" s="114"/>
    </row>
    <row r="47" spans="1:22" ht="15" customHeight="1">
      <c r="A47" s="4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1"/>
      <c r="R47" s="119"/>
      <c r="S47" s="119"/>
      <c r="T47" s="114"/>
      <c r="U47" s="120"/>
      <c r="V47" s="114"/>
    </row>
    <row r="48" spans="1:22" ht="15" customHeight="1">
      <c r="A48" s="4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1"/>
    </row>
    <row r="49" spans="1:22" ht="15" customHeight="1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1"/>
      <c r="R49" s="119"/>
      <c r="S49" s="119"/>
      <c r="T49" s="114"/>
      <c r="U49" s="120"/>
      <c r="V49" s="114"/>
    </row>
    <row r="50" spans="1:22" ht="15" customHeight="1">
      <c r="A50" s="4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1"/>
    </row>
    <row r="51" spans="1:22" ht="15" customHeight="1">
      <c r="A51" s="4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1"/>
    </row>
    <row r="52" spans="1:22" ht="15" customHeight="1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1"/>
    </row>
    <row r="53" spans="1:22" ht="15" customHeight="1" thickBot="1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8"/>
    </row>
    <row r="54" spans="1:22">
      <c r="A54" s="69"/>
      <c r="B54" s="69"/>
      <c r="C54" s="69"/>
      <c r="D54" s="69"/>
      <c r="E54" s="69"/>
      <c r="F54" s="70"/>
      <c r="G54" s="70"/>
      <c r="I54" s="71"/>
      <c r="J54" s="71"/>
      <c r="K54" s="71"/>
      <c r="L54" s="71"/>
      <c r="M54" s="142"/>
      <c r="N54" s="140"/>
      <c r="O54" s="140"/>
      <c r="P54" s="143"/>
    </row>
    <row r="55" spans="1:22">
      <c r="A55" s="69"/>
      <c r="B55" s="69"/>
      <c r="C55" s="69"/>
      <c r="D55" s="69"/>
      <c r="E55" s="69"/>
      <c r="F55" s="69"/>
      <c r="G55" s="69"/>
      <c r="H55" s="72"/>
      <c r="I55" s="21"/>
      <c r="J55" s="21"/>
      <c r="K55" s="21"/>
      <c r="L55" s="73"/>
      <c r="M55" s="141"/>
      <c r="N55" s="141"/>
      <c r="O55" s="141"/>
      <c r="P55" s="141"/>
    </row>
    <row r="56" spans="1:22" ht="15" customHeight="1">
      <c r="K56" s="74"/>
    </row>
    <row r="57" spans="1:22" ht="15" customHeight="1"/>
    <row r="58" spans="1:22" ht="15" customHeight="1"/>
    <row r="59" spans="1:22" ht="15" customHeight="1"/>
    <row r="60" spans="1:22" ht="15" customHeight="1"/>
  </sheetData>
  <mergeCells count="56">
    <mergeCell ref="B46:O46"/>
    <mergeCell ref="H40:I40"/>
    <mergeCell ref="J40:K40"/>
    <mergeCell ref="H41:I41"/>
    <mergeCell ref="H42:I42"/>
    <mergeCell ref="J42:O42"/>
    <mergeCell ref="F44:G44"/>
    <mergeCell ref="F43:G43"/>
    <mergeCell ref="F42:G42"/>
    <mergeCell ref="F40:G40"/>
    <mergeCell ref="J41:O41"/>
    <mergeCell ref="F41:G41"/>
    <mergeCell ref="K2:L3"/>
    <mergeCell ref="A2:C5"/>
    <mergeCell ref="O2:P2"/>
    <mergeCell ref="E2:F3"/>
    <mergeCell ref="K4:L4"/>
    <mergeCell ref="M2:N2"/>
    <mergeCell ref="E4:F5"/>
    <mergeCell ref="O6:P7"/>
    <mergeCell ref="R13:V13"/>
    <mergeCell ref="L10:P10"/>
    <mergeCell ref="K10:K11"/>
    <mergeCell ref="K6:L7"/>
    <mergeCell ref="L11:P11"/>
    <mergeCell ref="J22:K22"/>
    <mergeCell ref="F24:G24"/>
    <mergeCell ref="H23:J23"/>
    <mergeCell ref="A23:C23"/>
    <mergeCell ref="M6:N7"/>
    <mergeCell ref="A6:A7"/>
    <mergeCell ref="B6:F7"/>
    <mergeCell ref="I10:I11"/>
    <mergeCell ref="J10:J11"/>
    <mergeCell ref="F26:G26"/>
    <mergeCell ref="A26:B26"/>
    <mergeCell ref="J27:O27"/>
    <mergeCell ref="J28:O28"/>
    <mergeCell ref="H24:N24"/>
    <mergeCell ref="B24:E24"/>
    <mergeCell ref="J31:L31"/>
    <mergeCell ref="B25:E25"/>
    <mergeCell ref="B27:E27"/>
    <mergeCell ref="F39:G39"/>
    <mergeCell ref="E34:F34"/>
    <mergeCell ref="F38:G38"/>
    <mergeCell ref="E32:G32"/>
    <mergeCell ref="C31:E31"/>
    <mergeCell ref="E33:F33"/>
    <mergeCell ref="E35:F35"/>
    <mergeCell ref="F31:G31"/>
    <mergeCell ref="F36:G36"/>
    <mergeCell ref="F37:G37"/>
    <mergeCell ref="J29:L29"/>
    <mergeCell ref="J30:K30"/>
    <mergeCell ref="F29:G29"/>
  </mergeCells>
  <phoneticPr fontId="1"/>
  <conditionalFormatting sqref="C42">
    <cfRule type="expression" dxfId="5" priority="4">
      <formula>$C$26="下水道"</formula>
    </cfRule>
  </conditionalFormatting>
  <conditionalFormatting sqref="D26">
    <cfRule type="expression" dxfId="4" priority="7" stopIfTrue="1">
      <formula>$R30=TRUE</formula>
    </cfRule>
    <cfRule type="expression" dxfId="3" priority="8" stopIfTrue="1">
      <formula>R$30=TRUE</formula>
    </cfRule>
  </conditionalFormatting>
  <conditionalFormatting sqref="D42">
    <cfRule type="expression" dxfId="2" priority="2">
      <formula>$C$26="下水道"</formula>
    </cfRule>
  </conditionalFormatting>
  <conditionalFormatting sqref="H32">
    <cfRule type="expression" dxfId="1" priority="1">
      <formula>$C$26="下水道"</formula>
    </cfRule>
  </conditionalFormatting>
  <dataValidations count="2">
    <dataValidation type="list" allowBlank="1" showInputMessage="1" showErrorMessage="1" sqref="V49 T49 T46:T47 V46:V47 V43:V44 T43:T44" xr:uid="{00000000-0002-0000-0000-000000000000}">
      <formula1>$R$40:$R$41</formula1>
    </dataValidation>
    <dataValidation type="list" allowBlank="1" showInputMessage="1" showErrorMessage="1" sqref="C26" xr:uid="{00000000-0002-0000-0000-000001000000}">
      <formula1>"上水道,下水道"</formula1>
    </dataValidation>
  </dataValidations>
  <printOptions horizontalCentered="1" verticalCentered="1"/>
  <pageMargins left="0.70866141732283472" right="0.31496062992125984" top="0.59055118110236227" bottom="0.59055118110236227" header="0" footer="0"/>
  <pageSetup paperSize="9" scale="92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4" r:id="rId4" name="Check Box 1020">
              <controlPr defaultSize="0" autoFill="0" autoLine="0" autoPict="0">
                <anchor moveWithCells="1">
                  <from>
                    <xdr:col>0</xdr:col>
                    <xdr:colOff>393700</xdr:colOff>
                    <xdr:row>39</xdr:row>
                    <xdr:rowOff>38100</xdr:rowOff>
                  </from>
                  <to>
                    <xdr:col>1</xdr:col>
                    <xdr:colOff>393700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1027">
              <controlPr defaultSize="0" autoFill="0" autoLine="0" autoPict="0">
                <anchor moveWithCells="1">
                  <from>
                    <xdr:col>0</xdr:col>
                    <xdr:colOff>393700</xdr:colOff>
                    <xdr:row>40</xdr:row>
                    <xdr:rowOff>19050</xdr:rowOff>
                  </from>
                  <to>
                    <xdr:col>1</xdr:col>
                    <xdr:colOff>393700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1028">
              <controlPr defaultSize="0" autoFill="0" autoLine="0" autoPict="0">
                <anchor moveWithCells="1">
                  <from>
                    <xdr:col>0</xdr:col>
                    <xdr:colOff>393700</xdr:colOff>
                    <xdr:row>41</xdr:row>
                    <xdr:rowOff>38100</xdr:rowOff>
                  </from>
                  <to>
                    <xdr:col>1</xdr:col>
                    <xdr:colOff>393700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1029">
              <controlPr defaultSize="0" autoFill="0" autoLine="0" autoPict="0">
                <anchor moveWithCells="1">
                  <from>
                    <xdr:col>0</xdr:col>
                    <xdr:colOff>393700</xdr:colOff>
                    <xdr:row>42</xdr:row>
                    <xdr:rowOff>31750</xdr:rowOff>
                  </from>
                  <to>
                    <xdr:col>1</xdr:col>
                    <xdr:colOff>393700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1030">
              <controlPr defaultSize="0" autoFill="0" autoLine="0" autoPict="0">
                <anchor moveWithCells="1">
                  <from>
                    <xdr:col>0</xdr:col>
                    <xdr:colOff>393700</xdr:colOff>
                    <xdr:row>43</xdr:row>
                    <xdr:rowOff>38100</xdr:rowOff>
                  </from>
                  <to>
                    <xdr:col>1</xdr:col>
                    <xdr:colOff>393700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9" name="Check Box 1038">
              <controlPr defaultSize="0" autoFill="0" autoLine="0" autoPict="0">
                <anchor moveWithCells="1">
                  <from>
                    <xdr:col>2</xdr:col>
                    <xdr:colOff>393700</xdr:colOff>
                    <xdr:row>39</xdr:row>
                    <xdr:rowOff>31750</xdr:rowOff>
                  </from>
                  <to>
                    <xdr:col>3</xdr:col>
                    <xdr:colOff>393700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10" name="Check Box 1059">
              <controlPr defaultSize="0" autoFill="0" autoLine="0" autoPict="0">
                <anchor moveWithCells="1">
                  <from>
                    <xdr:col>2</xdr:col>
                    <xdr:colOff>393700</xdr:colOff>
                    <xdr:row>40</xdr:row>
                    <xdr:rowOff>38100</xdr:rowOff>
                  </from>
                  <to>
                    <xdr:col>3</xdr:col>
                    <xdr:colOff>393700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11" name="Check Box 1060">
              <controlPr defaultSize="0" autoFill="0" autoLine="0" autoPict="0">
                <anchor moveWithCells="1">
                  <from>
                    <xdr:col>2</xdr:col>
                    <xdr:colOff>393700</xdr:colOff>
                    <xdr:row>42</xdr:row>
                    <xdr:rowOff>31750</xdr:rowOff>
                  </from>
                  <to>
                    <xdr:col>3</xdr:col>
                    <xdr:colOff>393700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12" name="Check Box 1061">
              <controlPr defaultSize="0" autoFill="0" autoLine="0" autoPict="0">
                <anchor moveWithCells="1">
                  <from>
                    <xdr:col>2</xdr:col>
                    <xdr:colOff>393700</xdr:colOff>
                    <xdr:row>43</xdr:row>
                    <xdr:rowOff>19050</xdr:rowOff>
                  </from>
                  <to>
                    <xdr:col>3</xdr:col>
                    <xdr:colOff>393700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13" name="Check Box 1062">
              <controlPr defaultSize="0" autoFill="0" autoLine="0" autoPict="0">
                <anchor moveWithCells="1">
                  <from>
                    <xdr:col>4</xdr:col>
                    <xdr:colOff>393700</xdr:colOff>
                    <xdr:row>39</xdr:row>
                    <xdr:rowOff>31750</xdr:rowOff>
                  </from>
                  <to>
                    <xdr:col>6</xdr:col>
                    <xdr:colOff>152400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4" name="Check Box 1069">
              <controlPr defaultSize="0" autoFill="0" autoLine="0" autoPict="0">
                <anchor moveWithCells="1">
                  <from>
                    <xdr:col>4</xdr:col>
                    <xdr:colOff>393700</xdr:colOff>
                    <xdr:row>40</xdr:row>
                    <xdr:rowOff>38100</xdr:rowOff>
                  </from>
                  <to>
                    <xdr:col>6</xdr:col>
                    <xdr:colOff>152400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5" name="Check Box 1070">
              <controlPr defaultSize="0" autoFill="0" autoLine="0" autoPict="0">
                <anchor moveWithCells="1">
                  <from>
                    <xdr:col>4</xdr:col>
                    <xdr:colOff>393700</xdr:colOff>
                    <xdr:row>43</xdr:row>
                    <xdr:rowOff>31750</xdr:rowOff>
                  </from>
                  <to>
                    <xdr:col>6</xdr:col>
                    <xdr:colOff>152400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6" name="Check Box 1072">
              <controlPr defaultSize="0" autoFill="0" autoLine="0" autoPict="0">
                <anchor moveWithCells="1">
                  <from>
                    <xdr:col>4</xdr:col>
                    <xdr:colOff>393700</xdr:colOff>
                    <xdr:row>42</xdr:row>
                    <xdr:rowOff>38100</xdr:rowOff>
                  </from>
                  <to>
                    <xdr:col>6</xdr:col>
                    <xdr:colOff>152400</xdr:colOff>
                    <xdr:row>42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B2B2B2"/>
    <pageSetUpPr fitToPage="1"/>
  </sheetPr>
  <dimension ref="A1:V62"/>
  <sheetViews>
    <sheetView showZeros="0" view="pageBreakPreview" zoomScaleNormal="100" zoomScaleSheetLayoutView="100" workbookViewId="0">
      <selection activeCell="R43" sqref="R43"/>
    </sheetView>
  </sheetViews>
  <sheetFormatPr defaultColWidth="9" defaultRowHeight="13"/>
  <cols>
    <col min="1" max="5" width="7.6328125" style="149" customWidth="1"/>
    <col min="6" max="6" width="3.08984375" style="149" customWidth="1"/>
    <col min="7" max="15" width="5.08984375" style="149" customWidth="1"/>
    <col min="16" max="16" width="1.36328125" style="149" customWidth="1"/>
    <col min="17" max="17" width="9.36328125" style="150" customWidth="1"/>
    <col min="18" max="18" width="13.453125" style="151" customWidth="1"/>
    <col min="19" max="19" width="12.453125" style="149" customWidth="1"/>
    <col min="20" max="20" width="5.36328125" style="149" customWidth="1"/>
    <col min="21" max="21" width="7.7265625" style="149" customWidth="1"/>
    <col min="22" max="22" width="6.6328125" style="149" customWidth="1"/>
    <col min="23" max="16384" width="9" style="149"/>
  </cols>
  <sheetData>
    <row r="1" spans="1:22" ht="13.5" thickBot="1"/>
    <row r="2" spans="1:22" ht="15" customHeight="1">
      <c r="A2" s="238"/>
      <c r="B2" s="153"/>
      <c r="C2" s="153"/>
      <c r="D2" s="153"/>
      <c r="E2" s="153"/>
      <c r="F2" s="153"/>
      <c r="G2" s="153"/>
      <c r="H2" s="372" t="s">
        <v>8</v>
      </c>
      <c r="I2" s="377" t="s">
        <v>7</v>
      </c>
      <c r="J2" s="378" t="s">
        <v>6</v>
      </c>
      <c r="K2" s="373" t="s">
        <v>81</v>
      </c>
      <c r="L2" s="374"/>
      <c r="M2" s="374"/>
      <c r="N2" s="374"/>
      <c r="O2" s="375"/>
    </row>
    <row r="3" spans="1:22">
      <c r="A3" s="239"/>
      <c r="B3" s="155"/>
      <c r="C3" s="155"/>
      <c r="D3" s="155"/>
      <c r="E3" s="155"/>
      <c r="F3" s="155"/>
      <c r="G3" s="155"/>
      <c r="H3" s="311"/>
      <c r="I3" s="313"/>
      <c r="J3" s="379"/>
      <c r="K3" s="327" t="s">
        <v>95</v>
      </c>
      <c r="L3" s="328"/>
      <c r="M3" s="328"/>
      <c r="N3" s="328"/>
      <c r="O3" s="329"/>
      <c r="P3" s="156"/>
      <c r="Q3" s="157"/>
    </row>
    <row r="4" spans="1:22" ht="10" customHeight="1">
      <c r="A4" s="1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2"/>
    </row>
    <row r="5" spans="1:22" ht="20.149999999999999" customHeight="1">
      <c r="A5" s="240" t="s">
        <v>58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52"/>
      <c r="Q5" s="121"/>
      <c r="R5" s="380"/>
      <c r="S5" s="381"/>
      <c r="T5" s="381"/>
      <c r="U5" s="381"/>
      <c r="V5" s="381"/>
    </row>
    <row r="6" spans="1:22" ht="10" customHeight="1">
      <c r="A6" s="1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2"/>
    </row>
    <row r="7" spans="1:22" ht="20.149999999999999" customHeight="1">
      <c r="A7" s="241" t="s">
        <v>35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2"/>
    </row>
    <row r="8" spans="1:22" ht="10" customHeight="1">
      <c r="A8" s="154"/>
      <c r="B8" s="55"/>
      <c r="C8" s="55"/>
      <c r="D8" s="55"/>
      <c r="E8" s="55"/>
      <c r="F8" s="1">
        <f>'①起案用（入力）'!F17</f>
        <v>0</v>
      </c>
      <c r="G8" s="1"/>
      <c r="H8" s="43"/>
      <c r="I8" s="43"/>
      <c r="J8" s="43"/>
      <c r="K8" s="43"/>
      <c r="L8" s="43"/>
      <c r="M8" s="43"/>
      <c r="N8" s="55"/>
      <c r="O8" s="52"/>
    </row>
    <row r="9" spans="1:22" ht="15" customHeight="1">
      <c r="A9" s="154"/>
      <c r="B9" s="55"/>
      <c r="C9" s="55"/>
      <c r="D9" s="55"/>
      <c r="E9" s="1" t="str">
        <f>'①起案用（入力）'!$H$17</f>
        <v>住　所</v>
      </c>
      <c r="F9" s="1"/>
      <c r="G9" s="376" t="str">
        <f>'①起案用（入力）'!$J$17</f>
        <v>福山市古野上町１５番２５号</v>
      </c>
      <c r="H9" s="376"/>
      <c r="I9" s="376"/>
      <c r="J9" s="376"/>
      <c r="K9" s="376"/>
      <c r="L9" s="376"/>
      <c r="M9" s="46"/>
      <c r="N9" s="43"/>
      <c r="O9" s="52"/>
    </row>
    <row r="10" spans="1:22" ht="15" customHeight="1">
      <c r="A10" s="154"/>
      <c r="B10" s="55"/>
      <c r="C10" s="55"/>
      <c r="D10" s="55"/>
      <c r="E10" s="1" t="str">
        <f>'①起案用（入力）'!$H$18</f>
        <v xml:space="preserve">名　前 </v>
      </c>
      <c r="F10" s="1"/>
      <c r="G10" s="376" t="str">
        <f>'①起案用（入力）'!$J$18</f>
        <v>福山市上下水道事業管理者</v>
      </c>
      <c r="H10" s="376"/>
      <c r="I10" s="376"/>
      <c r="J10" s="376"/>
      <c r="K10" s="376"/>
      <c r="L10" s="376"/>
      <c r="M10" s="43"/>
      <c r="N10" s="43"/>
      <c r="O10" s="217"/>
    </row>
    <row r="11" spans="1:22" ht="15" customHeight="1">
      <c r="A11" s="154"/>
      <c r="B11" s="55"/>
      <c r="C11" s="55"/>
      <c r="D11" s="55"/>
      <c r="E11" s="159"/>
      <c r="F11" s="158"/>
      <c r="G11" s="282" t="str">
        <f>'①起案用（入力）'!$J$19</f>
        <v>（経営管理部 お客さまサービス課）</v>
      </c>
      <c r="H11" s="282"/>
      <c r="I11" s="282"/>
      <c r="J11" s="282"/>
      <c r="K11" s="282"/>
      <c r="L11" s="282"/>
      <c r="M11" s="43"/>
      <c r="N11" s="43"/>
      <c r="O11" s="217"/>
    </row>
    <row r="12" spans="1:22" ht="15" customHeight="1">
      <c r="A12" s="242" t="s">
        <v>106</v>
      </c>
      <c r="B12" s="55"/>
      <c r="C12" s="55"/>
      <c r="D12" s="55"/>
      <c r="E12" s="215"/>
      <c r="F12" s="46"/>
      <c r="G12" s="211"/>
      <c r="H12" s="211" t="str">
        <f>'①起案用（入力）'!$K$20</f>
        <v>担当者</v>
      </c>
      <c r="I12" s="212"/>
      <c r="J12" s="212" t="str">
        <f>'①起案用（入力）'!$M$20</f>
        <v>排水設備担当</v>
      </c>
      <c r="K12" s="208"/>
      <c r="L12" s="208"/>
      <c r="M12" s="208"/>
      <c r="N12" s="208"/>
      <c r="O12" s="216"/>
    </row>
    <row r="13" spans="1:22" ht="15" customHeight="1">
      <c r="A13" s="242"/>
      <c r="B13" s="55"/>
      <c r="C13" s="55"/>
      <c r="D13" s="55"/>
      <c r="E13" s="215"/>
      <c r="F13" s="211"/>
      <c r="G13" s="211"/>
      <c r="H13" s="211" t="str">
        <f>'①起案用（入力）'!$K$21</f>
        <v>電話番号</v>
      </c>
      <c r="I13" s="213"/>
      <c r="J13" s="213" t="str">
        <f>'①起案用（入力）'!$M$21</f>
        <v>928-1532</v>
      </c>
      <c r="K13" s="213"/>
      <c r="L13" s="213"/>
      <c r="M13" s="213"/>
      <c r="N13" s="213"/>
      <c r="O13" s="100"/>
    </row>
    <row r="14" spans="1:22" ht="10" customHeight="1" thickBot="1">
      <c r="A14" s="154"/>
      <c r="B14" s="55"/>
      <c r="C14" s="55"/>
      <c r="D14" s="55"/>
      <c r="E14" s="55"/>
      <c r="F14" s="55"/>
      <c r="G14" s="55"/>
      <c r="H14" s="55"/>
      <c r="I14" s="55"/>
      <c r="J14" s="382"/>
      <c r="K14" s="382"/>
      <c r="L14" s="79"/>
      <c r="M14" s="79"/>
      <c r="N14" s="79"/>
      <c r="O14" s="161"/>
    </row>
    <row r="15" spans="1:22" ht="13.5" customHeight="1">
      <c r="A15" s="383" t="s">
        <v>40</v>
      </c>
      <c r="B15" s="384"/>
      <c r="C15" s="384"/>
      <c r="D15" s="162"/>
      <c r="E15" s="162"/>
      <c r="F15" s="162"/>
      <c r="G15" s="162"/>
      <c r="H15" s="385" t="s">
        <v>41</v>
      </c>
      <c r="I15" s="384"/>
      <c r="J15" s="384"/>
      <c r="K15" s="162"/>
      <c r="L15" s="162"/>
      <c r="M15" s="162"/>
      <c r="N15" s="162"/>
      <c r="O15" s="163"/>
      <c r="P15" s="55"/>
      <c r="S15" s="159"/>
      <c r="T15" s="159"/>
      <c r="U15" s="159"/>
    </row>
    <row r="16" spans="1:22" ht="15" customHeight="1">
      <c r="A16" s="90" t="s">
        <v>38</v>
      </c>
      <c r="B16" s="282" t="str">
        <f>'①起案用（入力）'!B24</f>
        <v>古野上町15番25号</v>
      </c>
      <c r="C16" s="282"/>
      <c r="D16" s="282"/>
      <c r="E16" s="282"/>
      <c r="F16" s="296" t="s">
        <v>39</v>
      </c>
      <c r="G16" s="297"/>
      <c r="H16" s="386" t="str">
        <f>'①起案用（入力）'!H24</f>
        <v>古野上草戸1号線</v>
      </c>
      <c r="I16" s="387"/>
      <c r="J16" s="387"/>
      <c r="K16" s="387"/>
      <c r="L16" s="387"/>
      <c r="M16" s="387"/>
      <c r="N16" s="387"/>
      <c r="O16" s="52"/>
      <c r="P16" s="55"/>
      <c r="Q16" s="121"/>
      <c r="R16" s="164"/>
      <c r="S16" s="121"/>
      <c r="T16" s="164"/>
    </row>
    <row r="17" spans="1:22" ht="10" customHeight="1">
      <c r="A17" s="91"/>
      <c r="B17" s="264"/>
      <c r="C17" s="264"/>
      <c r="D17" s="264"/>
      <c r="E17" s="264"/>
      <c r="F17" s="92"/>
      <c r="G17" s="93"/>
      <c r="H17" s="57"/>
      <c r="I17" s="58"/>
      <c r="J17" s="58"/>
      <c r="K17" s="58"/>
      <c r="L17" s="58"/>
      <c r="M17" s="58"/>
      <c r="N17" s="58"/>
      <c r="O17" s="54"/>
      <c r="P17" s="55"/>
      <c r="Q17" s="121" t="s">
        <v>44</v>
      </c>
      <c r="R17" s="164"/>
      <c r="S17" s="55"/>
      <c r="T17" s="55"/>
    </row>
    <row r="18" spans="1:22" ht="16" customHeight="1">
      <c r="A18" s="290" t="s">
        <v>56</v>
      </c>
      <c r="B18" s="291"/>
      <c r="C18" s="165" t="str">
        <f>'①起案用（入力）'!C26</f>
        <v>下水道</v>
      </c>
      <c r="D18" s="117"/>
      <c r="E18" s="147"/>
      <c r="F18" s="288"/>
      <c r="G18" s="289"/>
      <c r="H18" s="80" t="s">
        <v>45</v>
      </c>
      <c r="I18" s="79"/>
      <c r="J18" s="55"/>
      <c r="K18" s="55"/>
      <c r="L18" s="55"/>
      <c r="M18" s="55"/>
      <c r="N18" s="55"/>
      <c r="O18" s="52"/>
      <c r="P18" s="55"/>
      <c r="Q18" s="149"/>
      <c r="S18" s="148"/>
      <c r="T18" s="166"/>
    </row>
    <row r="19" spans="1:22" ht="16" customHeight="1">
      <c r="A19" s="81"/>
      <c r="B19" s="286" t="str">
        <f>'①起案用（入力）'!B27</f>
        <v>取付管埋設のため</v>
      </c>
      <c r="C19" s="286"/>
      <c r="D19" s="286"/>
      <c r="E19" s="286"/>
      <c r="F19" s="94"/>
      <c r="G19" s="95"/>
      <c r="H19" s="96"/>
      <c r="I19" s="98" t="s">
        <v>51</v>
      </c>
      <c r="J19" s="270" t="str">
        <f>'①起案用（入力）'!J27</f>
        <v>福山市野上町三丁目2－20</v>
      </c>
      <c r="K19" s="270"/>
      <c r="L19" s="270"/>
      <c r="M19" s="270"/>
      <c r="N19" s="270"/>
      <c r="O19" s="99"/>
      <c r="P19" s="55"/>
      <c r="Q19" s="149"/>
    </row>
    <row r="20" spans="1:22" ht="16" customHeight="1">
      <c r="A20" s="77" t="s">
        <v>42</v>
      </c>
      <c r="B20" s="56"/>
      <c r="C20" s="56"/>
      <c r="D20" s="56"/>
      <c r="E20" s="56"/>
      <c r="F20" s="56"/>
      <c r="G20" s="56"/>
      <c r="H20" s="96"/>
      <c r="I20" s="98" t="s">
        <v>47</v>
      </c>
      <c r="J20" s="270" t="str">
        <f>'①起案用（入力）'!J28</f>
        <v>野上建設株式会社</v>
      </c>
      <c r="K20" s="270"/>
      <c r="L20" s="270"/>
      <c r="M20" s="270"/>
      <c r="N20" s="270"/>
      <c r="O20" s="100"/>
      <c r="P20" s="55"/>
      <c r="Q20" s="121"/>
    </row>
    <row r="21" spans="1:22" ht="16" customHeight="1">
      <c r="A21" s="81"/>
      <c r="B21" s="218"/>
      <c r="C21" s="388"/>
      <c r="D21" s="388"/>
      <c r="E21" s="388"/>
      <c r="F21" s="286" t="str">
        <f>'①起案用（入力）'!F29</f>
        <v>10 年間</v>
      </c>
      <c r="G21" s="287"/>
      <c r="H21" s="96"/>
      <c r="I21" s="104" t="s">
        <v>54</v>
      </c>
      <c r="J21" s="370" t="str">
        <f>'①起案用（入力）'!J29</f>
        <v>084-928-〇〇〇〇</v>
      </c>
      <c r="K21" s="370"/>
      <c r="L21" s="370"/>
      <c r="M21" s="97"/>
      <c r="N21" s="98"/>
      <c r="O21" s="99"/>
      <c r="P21" s="55"/>
      <c r="Q21" s="121"/>
    </row>
    <row r="22" spans="1:22" ht="16" customHeight="1">
      <c r="A22" s="77" t="s">
        <v>80</v>
      </c>
      <c r="B22" s="56"/>
      <c r="C22" s="56"/>
      <c r="D22" s="56"/>
      <c r="E22" s="56"/>
      <c r="F22" s="56"/>
      <c r="G22" s="56"/>
      <c r="H22" s="78"/>
      <c r="I22" s="98" t="s">
        <v>49</v>
      </c>
      <c r="J22" s="270" t="str">
        <f>'①起案用（入力）'!J30</f>
        <v>野上太郎</v>
      </c>
      <c r="K22" s="270"/>
      <c r="L22" s="79"/>
      <c r="M22" s="79"/>
      <c r="N22" s="97"/>
      <c r="O22" s="100"/>
      <c r="P22" s="55"/>
      <c r="Q22" s="121"/>
    </row>
    <row r="23" spans="1:22" ht="16" customHeight="1">
      <c r="A23" s="81"/>
      <c r="B23" s="92"/>
      <c r="C23" s="388"/>
      <c r="D23" s="388"/>
      <c r="E23" s="388"/>
      <c r="F23" s="389" t="str">
        <f>'①起案用（入力）'!F31</f>
        <v>4</v>
      </c>
      <c r="G23" s="390"/>
      <c r="H23" s="101"/>
      <c r="I23" s="105" t="s">
        <v>54</v>
      </c>
      <c r="J23" s="391" t="str">
        <f>'①起案用（入力）'!J31</f>
        <v>090-1234-〇〇〇〇</v>
      </c>
      <c r="K23" s="391"/>
      <c r="L23" s="391"/>
      <c r="M23" s="94"/>
      <c r="N23" s="102"/>
      <c r="O23" s="103"/>
      <c r="P23" s="55"/>
      <c r="Q23" s="121"/>
    </row>
    <row r="24" spans="1:22" ht="16" customHeight="1">
      <c r="A24" s="82" t="s">
        <v>32</v>
      </c>
      <c r="B24" s="83"/>
      <c r="C24" s="84" t="s">
        <v>33</v>
      </c>
      <c r="D24" s="85"/>
      <c r="E24" s="272" t="s">
        <v>55</v>
      </c>
      <c r="F24" s="273"/>
      <c r="G24" s="274"/>
      <c r="H24" s="78" t="s">
        <v>52</v>
      </c>
      <c r="I24" s="79"/>
      <c r="J24" s="79"/>
      <c r="K24" s="79"/>
      <c r="L24" s="78" t="s">
        <v>53</v>
      </c>
      <c r="M24" s="55"/>
      <c r="N24" s="55"/>
      <c r="O24" s="52"/>
    </row>
    <row r="25" spans="1:22" ht="16" customHeight="1">
      <c r="A25" s="248">
        <f>'①起案用（入力）'!A33</f>
        <v>2.8</v>
      </c>
      <c r="B25" s="224" t="s">
        <v>34</v>
      </c>
      <c r="C25" s="251">
        <f>'①起案用（入力）'!C33</f>
        <v>0.05</v>
      </c>
      <c r="D25" s="230" t="s">
        <v>34</v>
      </c>
      <c r="E25" s="392" t="str">
        <f>'①起案用（入力）'!E33</f>
        <v>φ50VP</v>
      </c>
      <c r="F25" s="393"/>
      <c r="G25" s="231" t="s">
        <v>29</v>
      </c>
      <c r="H25" s="78"/>
      <c r="I25" s="79"/>
      <c r="J25" s="79"/>
      <c r="K25" s="79"/>
      <c r="L25" s="78"/>
      <c r="M25" s="55"/>
      <c r="N25" s="55"/>
      <c r="O25" s="52"/>
    </row>
    <row r="26" spans="1:22" ht="16" customHeight="1">
      <c r="A26" s="248">
        <f>'①起案用（入力）'!A34</f>
        <v>2.8</v>
      </c>
      <c r="B26" s="224" t="s">
        <v>28</v>
      </c>
      <c r="C26" s="252">
        <f>'①起案用（入力）'!C34</f>
        <v>0.15</v>
      </c>
      <c r="D26" s="230" t="s">
        <v>28</v>
      </c>
      <c r="E26" s="394" t="str">
        <f>'①起案用（入力）'!E34</f>
        <v>φ150VU</v>
      </c>
      <c r="F26" s="395"/>
      <c r="G26" s="232" t="s">
        <v>29</v>
      </c>
      <c r="H26" s="78"/>
      <c r="I26" s="79"/>
      <c r="J26" s="79"/>
      <c r="K26" s="79"/>
      <c r="L26" s="78"/>
      <c r="M26" s="55"/>
      <c r="N26" s="55"/>
      <c r="O26" s="52"/>
    </row>
    <row r="27" spans="1:22" ht="16" customHeight="1">
      <c r="A27" s="249">
        <f>'①起案用（入力）'!A35</f>
        <v>5.6</v>
      </c>
      <c r="B27" s="225" t="str">
        <f>'①起案用（入力）'!B35</f>
        <v>合計ｍ</v>
      </c>
      <c r="C27" s="132"/>
      <c r="D27" s="220"/>
      <c r="E27" s="278"/>
      <c r="F27" s="279"/>
      <c r="G27" s="88"/>
      <c r="H27" s="78"/>
      <c r="I27" s="79"/>
      <c r="J27" s="79"/>
      <c r="K27" s="79"/>
      <c r="L27" s="78"/>
      <c r="M27" s="55"/>
      <c r="N27" s="55" t="s">
        <v>59</v>
      </c>
      <c r="O27" s="52"/>
    </row>
    <row r="28" spans="1:22" ht="16" customHeight="1">
      <c r="A28" s="59" t="s">
        <v>89</v>
      </c>
      <c r="B28" s="222"/>
      <c r="C28" s="61" t="s">
        <v>87</v>
      </c>
      <c r="D28" s="223"/>
      <c r="E28" s="2" t="s">
        <v>88</v>
      </c>
      <c r="F28" s="282"/>
      <c r="G28" s="283"/>
      <c r="H28" s="89"/>
      <c r="I28" s="55"/>
      <c r="J28" s="55"/>
      <c r="K28" s="55"/>
      <c r="L28" s="89"/>
      <c r="M28" s="55"/>
      <c r="N28" s="55"/>
      <c r="O28" s="52"/>
    </row>
    <row r="29" spans="1:22" ht="16" customHeight="1">
      <c r="A29" s="250">
        <f>'①起案用（入力）'!A37</f>
        <v>2.5499999999999998</v>
      </c>
      <c r="B29" s="224" t="s">
        <v>34</v>
      </c>
      <c r="C29" s="251">
        <f>'①起案用（入力）'!C37</f>
        <v>0.45</v>
      </c>
      <c r="D29" s="230" t="s">
        <v>28</v>
      </c>
      <c r="E29" s="251">
        <f>'①起案用（入力）'!E37</f>
        <v>1.1475</v>
      </c>
      <c r="F29" s="270" t="s">
        <v>62</v>
      </c>
      <c r="G29" s="271"/>
      <c r="H29" s="89"/>
      <c r="I29" s="55"/>
      <c r="J29" s="55"/>
      <c r="K29" s="55"/>
      <c r="L29" s="89"/>
      <c r="M29" s="55"/>
      <c r="N29" s="55"/>
      <c r="O29" s="52"/>
      <c r="R29" s="167"/>
    </row>
    <row r="30" spans="1:22" ht="16" customHeight="1">
      <c r="A30" s="250">
        <f>'①起案用（入力）'!A38</f>
        <v>1.5</v>
      </c>
      <c r="B30" s="224" t="s">
        <v>34</v>
      </c>
      <c r="C30" s="251">
        <f>'①起案用（入力）'!C38</f>
        <v>3</v>
      </c>
      <c r="D30" s="230" t="s">
        <v>28</v>
      </c>
      <c r="E30" s="251">
        <f>'①起案用（入力）'!E38</f>
        <v>4.5</v>
      </c>
      <c r="F30" s="270" t="str">
        <f>'①起案用（入力）'!F38</f>
        <v>㎡</v>
      </c>
      <c r="G30" s="271"/>
      <c r="H30" s="89"/>
      <c r="I30" s="55"/>
      <c r="J30" s="55"/>
      <c r="K30" s="55"/>
      <c r="L30" s="89"/>
      <c r="M30" s="55"/>
      <c r="N30" s="55"/>
      <c r="O30" s="52"/>
      <c r="R30" s="167"/>
    </row>
    <row r="31" spans="1:22" ht="16" customHeight="1">
      <c r="A31" s="133"/>
      <c r="B31" s="219"/>
      <c r="C31" s="132"/>
      <c r="D31" s="220"/>
      <c r="E31" s="254">
        <f>'①起案用（入力）'!E39</f>
        <v>5.6475</v>
      </c>
      <c r="F31" s="391" t="str">
        <f>'①起案用（入力）'!F39</f>
        <v>合計㎡</v>
      </c>
      <c r="G31" s="396"/>
      <c r="H31" s="108"/>
      <c r="I31" s="109"/>
      <c r="J31" s="109"/>
      <c r="K31" s="109"/>
      <c r="L31" s="108"/>
      <c r="M31" s="109"/>
      <c r="N31" s="109"/>
      <c r="O31" s="110"/>
    </row>
    <row r="32" spans="1:22" ht="16" customHeight="1">
      <c r="A32" s="243" t="str">
        <f>IF(Q32=TRUE,"☑","□")</f>
        <v>☑</v>
      </c>
      <c r="B32" s="63" t="s">
        <v>3</v>
      </c>
      <c r="C32" s="168" t="str">
        <f>IF(R32=TRUE,"☑","□")</f>
        <v>☑</v>
      </c>
      <c r="D32" s="221" t="s">
        <v>9</v>
      </c>
      <c r="E32" s="168" t="str">
        <f>IF(S32=TRUE,"☑","□")</f>
        <v>☑</v>
      </c>
      <c r="F32" s="358" t="s">
        <v>11</v>
      </c>
      <c r="G32" s="369"/>
      <c r="H32" s="357" t="s">
        <v>70</v>
      </c>
      <c r="I32" s="358"/>
      <c r="J32" s="397" t="str">
        <f>'①起案用（入力）'!J40</f>
        <v>原形復旧　</v>
      </c>
      <c r="K32" s="397"/>
      <c r="L32" s="107" t="s">
        <v>72</v>
      </c>
      <c r="M32" s="122"/>
      <c r="N32" s="122"/>
      <c r="O32" s="129"/>
      <c r="Q32" s="198" t="b">
        <v>1</v>
      </c>
      <c r="R32" s="198" t="b">
        <v>1</v>
      </c>
      <c r="S32" s="199" t="b">
        <v>1</v>
      </c>
      <c r="T32" s="122"/>
      <c r="U32" s="148"/>
      <c r="V32" s="166"/>
    </row>
    <row r="33" spans="1:22" ht="16" customHeight="1">
      <c r="A33" s="244" t="str">
        <f>IF(Q33=TRUE,"☑","□")</f>
        <v>□</v>
      </c>
      <c r="B33" s="2" t="s">
        <v>4</v>
      </c>
      <c r="C33" s="168" t="str">
        <f>IF(R33=TRUE,"☑","□")</f>
        <v>□</v>
      </c>
      <c r="D33" s="223" t="s">
        <v>10</v>
      </c>
      <c r="E33" s="168" t="str">
        <f>IF(S33=TRUE,"☑","□")</f>
        <v>□</v>
      </c>
      <c r="F33" s="370" t="s">
        <v>12</v>
      </c>
      <c r="G33" s="371"/>
      <c r="H33" s="360" t="s">
        <v>71</v>
      </c>
      <c r="I33" s="361"/>
      <c r="J33" s="398" t="str">
        <f>'①起案用（入力）'!J41</f>
        <v>位置図・埋設図・舗装復旧断面図</v>
      </c>
      <c r="K33" s="398"/>
      <c r="L33" s="398"/>
      <c r="M33" s="398"/>
      <c r="N33" s="398"/>
      <c r="O33" s="130" t="s">
        <v>72</v>
      </c>
      <c r="Q33" s="198" t="b">
        <v>0</v>
      </c>
      <c r="R33" s="198" t="b">
        <v>0</v>
      </c>
      <c r="S33" s="199" t="b">
        <v>0</v>
      </c>
      <c r="T33" s="122"/>
      <c r="U33" s="148"/>
      <c r="V33" s="166"/>
    </row>
    <row r="34" spans="1:22" ht="16" customHeight="1">
      <c r="A34" s="244" t="str">
        <f>IF(Q34=TRUE,"☑","□")</f>
        <v>☑</v>
      </c>
      <c r="B34" s="111" t="s">
        <v>57</v>
      </c>
      <c r="C34" s="189" t="str">
        <f>'①起案用（入力）'!C42</f>
        <v/>
      </c>
      <c r="D34" s="83" t="str">
        <f>'①起案用（入力）'!D42</f>
        <v/>
      </c>
      <c r="E34" s="169">
        <f>'①起案用（入力）'!E42</f>
        <v>6</v>
      </c>
      <c r="F34" s="367" t="s">
        <v>73</v>
      </c>
      <c r="G34" s="368"/>
      <c r="H34" s="360" t="s">
        <v>74</v>
      </c>
      <c r="I34" s="361"/>
      <c r="J34" s="398" t="str">
        <f>'①起案用（入力）'!J42</f>
        <v xml:space="preserve"> </v>
      </c>
      <c r="K34" s="398"/>
      <c r="L34" s="398"/>
      <c r="M34" s="398"/>
      <c r="N34" s="398"/>
      <c r="O34" s="130" t="s">
        <v>72</v>
      </c>
      <c r="Q34" s="198" t="b">
        <v>1</v>
      </c>
      <c r="R34" s="198"/>
      <c r="S34" s="200"/>
      <c r="T34" s="55"/>
      <c r="U34" s="55"/>
      <c r="V34" s="55"/>
    </row>
    <row r="35" spans="1:22" ht="16" customHeight="1">
      <c r="A35" s="244" t="str">
        <f>IF(Q35=TRUE,"☑","□")</f>
        <v>☑</v>
      </c>
      <c r="B35" s="111" t="s">
        <v>60</v>
      </c>
      <c r="C35" s="168" t="str">
        <f>IF(R35=TRUE,"☑","□")</f>
        <v>☑</v>
      </c>
      <c r="D35" s="63" t="s">
        <v>63</v>
      </c>
      <c r="E35" s="170" t="str">
        <f>IF(S35=TRUE,"☑","□")</f>
        <v>□</v>
      </c>
      <c r="F35" s="365" t="s">
        <v>65</v>
      </c>
      <c r="G35" s="366"/>
      <c r="H35" s="126"/>
      <c r="I35" s="125"/>
      <c r="J35" s="125"/>
      <c r="K35" s="125"/>
      <c r="L35" s="125"/>
      <c r="M35" s="125"/>
      <c r="N35" s="125"/>
      <c r="O35" s="124"/>
      <c r="Q35" s="198" t="b">
        <v>1</v>
      </c>
      <c r="R35" s="198" t="b">
        <v>1</v>
      </c>
      <c r="S35" s="201" t="b">
        <v>0</v>
      </c>
      <c r="T35" s="122"/>
      <c r="U35" s="171"/>
      <c r="V35" s="166"/>
    </row>
    <row r="36" spans="1:22" ht="16" customHeight="1" thickBot="1">
      <c r="A36" s="245" t="str">
        <f>IF(Q36=TRUE,"☑","□")</f>
        <v>□</v>
      </c>
      <c r="B36" s="2" t="s">
        <v>61</v>
      </c>
      <c r="C36" s="168" t="str">
        <f>IF(R36=TRUE,"☑","□")</f>
        <v>□</v>
      </c>
      <c r="D36" s="116" t="s">
        <v>64</v>
      </c>
      <c r="E36" s="172" t="str">
        <f>IF(S36=TRUE,"☑","□")</f>
        <v>□</v>
      </c>
      <c r="F36" s="363" t="s">
        <v>66</v>
      </c>
      <c r="G36" s="364"/>
      <c r="H36" s="127"/>
      <c r="I36" s="121"/>
      <c r="J36" s="121"/>
      <c r="K36" s="121"/>
      <c r="L36" s="128"/>
      <c r="M36" s="121"/>
      <c r="N36" s="121"/>
      <c r="O36" s="123"/>
      <c r="Q36" s="198" t="b">
        <v>0</v>
      </c>
      <c r="R36" s="198" t="b">
        <v>0</v>
      </c>
      <c r="S36" s="201" t="b">
        <v>0</v>
      </c>
      <c r="T36" s="122"/>
      <c r="U36" s="173"/>
      <c r="V36" s="166"/>
    </row>
    <row r="37" spans="1:22" ht="15" customHeight="1">
      <c r="A37" s="152" t="s">
        <v>75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3"/>
    </row>
    <row r="38" spans="1:22" ht="15" customHeight="1" thickBot="1">
      <c r="A38" s="154"/>
      <c r="B38" s="296" t="str">
        <f>'①起案用（入力）'!B46</f>
        <v>施主名：広島太郎様</v>
      </c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52"/>
      <c r="Q38" s="148"/>
      <c r="R38" s="122"/>
    </row>
    <row r="39" spans="1:22" s="177" customFormat="1" ht="10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8"/>
    </row>
    <row r="40" spans="1:22" s="177" customFormat="1" ht="19">
      <c r="A40" s="259" t="s">
        <v>14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255"/>
    </row>
    <row r="41" spans="1:22" s="177" customFormat="1" ht="10" customHeight="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80"/>
    </row>
    <row r="42" spans="1:22" s="177" customFormat="1" ht="15" customHeight="1">
      <c r="A42" s="260" t="s">
        <v>76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180"/>
    </row>
    <row r="43" spans="1:22" s="177" customFormat="1" ht="15" customHeight="1">
      <c r="A43" s="246" t="s">
        <v>13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80"/>
    </row>
    <row r="44" spans="1:22" s="177" customFormat="1" ht="13.5" customHeight="1">
      <c r="A44" s="178"/>
      <c r="B44" s="179"/>
      <c r="C44" s="179"/>
      <c r="D44" s="179"/>
      <c r="E44" s="179"/>
      <c r="F44" s="179"/>
      <c r="G44" s="179"/>
      <c r="H44" s="179"/>
      <c r="I44" s="179"/>
      <c r="J44" s="261"/>
      <c r="K44" s="261"/>
      <c r="L44" s="261"/>
      <c r="M44" s="261"/>
      <c r="N44" s="262" t="s">
        <v>107</v>
      </c>
      <c r="O44" s="180"/>
    </row>
    <row r="45" spans="1:22" s="177" customFormat="1" ht="15" customHeight="1">
      <c r="A45" s="246" t="s">
        <v>16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80"/>
    </row>
    <row r="46" spans="1:22" s="177" customFormat="1" ht="10" customHeight="1">
      <c r="A46" s="178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80"/>
    </row>
    <row r="47" spans="1:22" s="177" customFormat="1" ht="15" customHeight="1">
      <c r="A47" s="247"/>
      <c r="B47" s="181"/>
      <c r="C47" s="181"/>
      <c r="D47" s="179"/>
      <c r="E47" s="182" t="s">
        <v>5</v>
      </c>
      <c r="F47" s="181" t="s">
        <v>22</v>
      </c>
      <c r="G47" s="181"/>
      <c r="H47" s="181"/>
      <c r="I47" s="181"/>
      <c r="J47" s="181"/>
      <c r="K47" s="181"/>
      <c r="L47" s="181"/>
      <c r="M47" s="181"/>
      <c r="N47" s="181"/>
      <c r="O47" s="180"/>
    </row>
    <row r="48" spans="1:22" s="177" customFormat="1" ht="15" customHeight="1">
      <c r="A48" s="178"/>
      <c r="B48" s="179"/>
      <c r="C48" s="179"/>
      <c r="D48" s="179"/>
      <c r="E48" s="182"/>
      <c r="F48" s="179"/>
      <c r="G48" s="179"/>
      <c r="H48" s="179"/>
      <c r="I48" s="179"/>
      <c r="J48" s="179"/>
      <c r="K48" s="179"/>
      <c r="L48" s="179"/>
      <c r="M48" s="179"/>
      <c r="N48" s="179"/>
      <c r="O48" s="180"/>
    </row>
    <row r="49" spans="1:18" s="177" customFormat="1" ht="15" customHeight="1">
      <c r="A49" s="247"/>
      <c r="B49" s="181"/>
      <c r="C49" s="181"/>
      <c r="D49" s="179"/>
      <c r="E49" s="182" t="s">
        <v>15</v>
      </c>
      <c r="F49" s="181"/>
      <c r="G49" s="181"/>
      <c r="H49" s="181"/>
      <c r="I49" s="181"/>
      <c r="J49" s="181"/>
      <c r="K49" s="181"/>
      <c r="L49" s="181"/>
      <c r="M49" s="181"/>
      <c r="N49" s="181"/>
      <c r="O49" s="180"/>
    </row>
    <row r="50" spans="1:18" s="177" customFormat="1" ht="15" customHeight="1">
      <c r="A50" s="178"/>
      <c r="B50" s="179"/>
      <c r="C50" s="179"/>
      <c r="D50" s="179"/>
      <c r="E50" s="182"/>
      <c r="F50" s="179"/>
      <c r="G50" s="179"/>
      <c r="H50" s="179"/>
      <c r="I50" s="179"/>
      <c r="J50" s="179"/>
      <c r="K50" s="179"/>
      <c r="L50" s="179"/>
      <c r="M50" s="179"/>
      <c r="N50" s="179"/>
      <c r="O50" s="180"/>
    </row>
    <row r="51" spans="1:18" s="177" customFormat="1" ht="15" customHeight="1">
      <c r="A51" s="247"/>
      <c r="B51" s="181"/>
      <c r="C51" s="181"/>
      <c r="D51" s="179"/>
      <c r="E51" s="182"/>
      <c r="F51" s="179"/>
      <c r="G51" s="179"/>
      <c r="H51" s="179"/>
      <c r="I51" s="179"/>
      <c r="J51" s="179"/>
      <c r="K51" s="179"/>
      <c r="L51" s="179"/>
      <c r="M51" s="179"/>
      <c r="N51" s="179"/>
      <c r="O51" s="180"/>
    </row>
    <row r="52" spans="1:18" s="177" customFormat="1" ht="15" customHeight="1">
      <c r="A52" s="178"/>
      <c r="B52" s="179"/>
      <c r="C52" s="179"/>
      <c r="D52" s="179"/>
      <c r="E52" s="182" t="s">
        <v>5</v>
      </c>
      <c r="F52" s="181" t="s">
        <v>22</v>
      </c>
      <c r="G52" s="181"/>
      <c r="H52" s="181"/>
      <c r="I52" s="181"/>
      <c r="J52" s="181"/>
      <c r="K52" s="181"/>
      <c r="L52" s="181"/>
      <c r="M52" s="181"/>
      <c r="N52" s="181"/>
      <c r="O52" s="180"/>
    </row>
    <row r="53" spans="1:18" s="177" customFormat="1" ht="15" customHeight="1">
      <c r="A53" s="247"/>
      <c r="B53" s="181"/>
      <c r="C53" s="181"/>
      <c r="D53" s="179"/>
      <c r="E53" s="182"/>
      <c r="F53" s="179"/>
      <c r="G53" s="179"/>
      <c r="H53" s="179"/>
      <c r="I53" s="179"/>
      <c r="J53" s="179"/>
      <c r="K53" s="179"/>
      <c r="L53" s="179"/>
      <c r="M53" s="179"/>
      <c r="N53" s="179"/>
      <c r="O53" s="180"/>
    </row>
    <row r="54" spans="1:18" s="177" customFormat="1">
      <c r="A54" s="178"/>
      <c r="B54" s="179"/>
      <c r="C54" s="179"/>
      <c r="D54" s="179"/>
      <c r="E54" s="182" t="s">
        <v>15</v>
      </c>
      <c r="F54" s="181"/>
      <c r="G54" s="181"/>
      <c r="H54" s="181"/>
      <c r="I54" s="181"/>
      <c r="J54" s="181"/>
      <c r="K54" s="181"/>
      <c r="L54" s="181"/>
      <c r="M54" s="181"/>
      <c r="N54" s="181"/>
      <c r="O54" s="180"/>
    </row>
    <row r="55" spans="1:18" ht="10" customHeight="1" thickBot="1">
      <c r="A55" s="160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5"/>
      <c r="Q55" s="253"/>
      <c r="R55" s="122"/>
    </row>
    <row r="56" spans="1:18">
      <c r="A56" s="183"/>
      <c r="B56" s="183"/>
      <c r="C56" s="183"/>
      <c r="D56" s="183"/>
      <c r="E56" s="183"/>
      <c r="F56" s="184"/>
      <c r="G56" s="184"/>
      <c r="I56" s="185"/>
      <c r="J56" s="185"/>
      <c r="K56" s="185"/>
      <c r="L56" s="185"/>
      <c r="M56" s="399"/>
      <c r="N56" s="399"/>
      <c r="O56" s="399"/>
    </row>
    <row r="57" spans="1:18">
      <c r="A57" s="183"/>
      <c r="B57" s="183"/>
      <c r="C57" s="183"/>
      <c r="D57" s="183"/>
      <c r="E57" s="183"/>
      <c r="F57" s="183"/>
      <c r="G57" s="183"/>
      <c r="H57" s="186"/>
      <c r="I57" s="185"/>
      <c r="J57" s="185"/>
      <c r="K57" s="185"/>
      <c r="L57" s="187"/>
      <c r="M57" s="400"/>
      <c r="N57" s="400"/>
      <c r="O57" s="400"/>
    </row>
    <row r="58" spans="1:18" ht="15" customHeight="1">
      <c r="K58" s="188"/>
    </row>
    <row r="59" spans="1:18" ht="15" customHeight="1"/>
    <row r="60" spans="1:18" ht="15" customHeight="1"/>
    <row r="61" spans="1:18" ht="15" customHeight="1"/>
    <row r="62" spans="1:18" ht="15" customHeight="1"/>
  </sheetData>
  <sheetProtection sheet="1" objects="1" scenarios="1"/>
  <mergeCells count="49">
    <mergeCell ref="M56:O57"/>
    <mergeCell ref="F34:G34"/>
    <mergeCell ref="H34:I34"/>
    <mergeCell ref="J34:N34"/>
    <mergeCell ref="F35:G35"/>
    <mergeCell ref="F36:G36"/>
    <mergeCell ref="B38:N38"/>
    <mergeCell ref="F31:G31"/>
    <mergeCell ref="F32:G32"/>
    <mergeCell ref="H32:I32"/>
    <mergeCell ref="J32:K32"/>
    <mergeCell ref="F33:G33"/>
    <mergeCell ref="H33:I33"/>
    <mergeCell ref="J33:N33"/>
    <mergeCell ref="E26:F26"/>
    <mergeCell ref="E27:F27"/>
    <mergeCell ref="F28:G28"/>
    <mergeCell ref="F29:G29"/>
    <mergeCell ref="F30:G30"/>
    <mergeCell ref="C23:E23"/>
    <mergeCell ref="F23:G23"/>
    <mergeCell ref="J23:L23"/>
    <mergeCell ref="E24:G24"/>
    <mergeCell ref="E25:F25"/>
    <mergeCell ref="J20:N20"/>
    <mergeCell ref="C21:E21"/>
    <mergeCell ref="F21:G21"/>
    <mergeCell ref="J21:L21"/>
    <mergeCell ref="J22:K22"/>
    <mergeCell ref="B17:E17"/>
    <mergeCell ref="A18:B18"/>
    <mergeCell ref="F18:G18"/>
    <mergeCell ref="B19:E19"/>
    <mergeCell ref="J19:N19"/>
    <mergeCell ref="R5:V5"/>
    <mergeCell ref="J14:K14"/>
    <mergeCell ref="A15:C15"/>
    <mergeCell ref="H15:J15"/>
    <mergeCell ref="B16:E16"/>
    <mergeCell ref="F16:G16"/>
    <mergeCell ref="H16:N16"/>
    <mergeCell ref="G11:L11"/>
    <mergeCell ref="H2:H3"/>
    <mergeCell ref="K2:O2"/>
    <mergeCell ref="K3:O3"/>
    <mergeCell ref="G9:L9"/>
    <mergeCell ref="G10:L10"/>
    <mergeCell ref="I2:I3"/>
    <mergeCell ref="J2:J3"/>
  </mergeCells>
  <phoneticPr fontId="11"/>
  <conditionalFormatting sqref="C34:D34">
    <cfRule type="expression" dxfId="0" priority="3">
      <formula>$C$18="下水道"</formula>
    </cfRule>
  </conditionalFormatting>
  <dataValidations disablePrompts="1" count="1">
    <dataValidation type="list" allowBlank="1" showInputMessage="1" showErrorMessage="1" sqref="V32:V33 T18 V35:V36" xr:uid="{00000000-0002-0000-0100-000000000000}">
      <formula1>$R$29:$R$30</formula1>
    </dataValidation>
  </dataValidations>
  <printOptions horizontalCentered="1" verticalCentered="1"/>
  <pageMargins left="0.70866141732283472" right="0.31496062992125984" top="0.59055118110236227" bottom="0.59055118110236227" header="0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①起案用（入力）</vt:lpstr>
      <vt:lpstr>②同意書</vt:lpstr>
      <vt:lpstr>'①起案用（入力）'!Print_Area</vt:lpstr>
      <vt:lpstr>②同意書!Print_Area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福山市水道局</dc:creator>
  <cp:lastModifiedBy>USER527</cp:lastModifiedBy>
  <cp:lastPrinted>2026-01-07T04:35:46Z</cp:lastPrinted>
  <dcterms:created xsi:type="dcterms:W3CDTF">2011-05-20T07:04:33Z</dcterms:created>
  <dcterms:modified xsi:type="dcterms:W3CDTF">2026-03-31T07:17:07Z</dcterms:modified>
</cp:coreProperties>
</file>