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70318000_中央図書館\01中央図書館\企画・資料\図書館システム関係●\2024\2025更新に向けて\06_★申請書類\"/>
    </mc:Choice>
  </mc:AlternateContent>
  <bookViews>
    <workbookView xWindow="36" yWindow="12" windowWidth="21588" windowHeight="12768"/>
  </bookViews>
  <sheets>
    <sheet name="様式13-1（本体調達製品） " sheetId="2" r:id="rId1"/>
    <sheet name="様式13-2 (本体調達委託作業)" sheetId="3" r:id="rId2"/>
  </sheets>
  <definedNames>
    <definedName name="_xlnm.Print_Area" localSheetId="0">'様式13-1（本体調達製品） '!$A$1:$M$90</definedName>
    <definedName name="_xlnm.Print_Area" localSheetId="1">'様式13-2 (本体調達委託作業)'!$A$1:$K$141</definedName>
    <definedName name="_xlnm.Print_Titles" localSheetId="0">'様式13-1（本体調達製品） '!$1:$3</definedName>
    <definedName name="_xlnm.Print_Titles" localSheetId="1">'様式13-2 (本体調達委託作業)'!$1:$2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3" l="1"/>
  <c r="H137" i="3"/>
  <c r="H134" i="3"/>
  <c r="H133" i="3"/>
  <c r="H135" i="3" s="1"/>
  <c r="H130" i="3"/>
  <c r="H129" i="3"/>
  <c r="H126" i="3"/>
  <c r="H125" i="3"/>
  <c r="H122" i="3"/>
  <c r="H121" i="3"/>
  <c r="H113" i="3"/>
  <c r="H112" i="3"/>
  <c r="H109" i="3"/>
  <c r="H108" i="3"/>
  <c r="H105" i="3"/>
  <c r="H104" i="3"/>
  <c r="H101" i="3"/>
  <c r="H100" i="3"/>
  <c r="H97" i="3"/>
  <c r="H96" i="3"/>
  <c r="H89" i="3"/>
  <c r="H88" i="3"/>
  <c r="H85" i="3"/>
  <c r="H84" i="3"/>
  <c r="H81" i="3"/>
  <c r="H80" i="3"/>
  <c r="H77" i="3"/>
  <c r="H76" i="3"/>
  <c r="H73" i="3"/>
  <c r="H72" i="3"/>
  <c r="H64" i="3"/>
  <c r="H63" i="3"/>
  <c r="H62" i="3"/>
  <c r="H59" i="3"/>
  <c r="H58" i="3"/>
  <c r="H57" i="3"/>
  <c r="H56" i="3"/>
  <c r="H53" i="3"/>
  <c r="H52" i="3"/>
  <c r="H51" i="3"/>
  <c r="H50" i="3"/>
  <c r="H49" i="3"/>
  <c r="H48" i="3"/>
  <c r="H47" i="3"/>
  <c r="H46" i="3"/>
  <c r="H45" i="3"/>
  <c r="H44" i="3"/>
  <c r="H35" i="3"/>
  <c r="H34" i="3"/>
  <c r="H31" i="3"/>
  <c r="H30" i="3"/>
  <c r="H21" i="3"/>
  <c r="H20" i="3"/>
  <c r="H17" i="3"/>
  <c r="H16" i="3"/>
  <c r="H13" i="3"/>
  <c r="H12" i="3"/>
  <c r="H9" i="3"/>
  <c r="H8" i="3"/>
  <c r="G138" i="3"/>
  <c r="G137" i="3"/>
  <c r="G134" i="3"/>
  <c r="G133" i="3"/>
  <c r="G130" i="3"/>
  <c r="G129" i="3"/>
  <c r="G126" i="3"/>
  <c r="G125" i="3"/>
  <c r="G122" i="3"/>
  <c r="G121" i="3"/>
  <c r="G113" i="3"/>
  <c r="G112" i="3"/>
  <c r="G109" i="3"/>
  <c r="G108" i="3"/>
  <c r="G105" i="3"/>
  <c r="G104" i="3"/>
  <c r="G101" i="3"/>
  <c r="G100" i="3"/>
  <c r="G97" i="3"/>
  <c r="G96" i="3"/>
  <c r="G89" i="3"/>
  <c r="G88" i="3"/>
  <c r="G85" i="3"/>
  <c r="G84" i="3"/>
  <c r="G81" i="3"/>
  <c r="G80" i="3"/>
  <c r="G77" i="3"/>
  <c r="G76" i="3"/>
  <c r="G73" i="3"/>
  <c r="G72" i="3"/>
  <c r="G64" i="3"/>
  <c r="G63" i="3"/>
  <c r="G62" i="3"/>
  <c r="G59" i="3"/>
  <c r="G58" i="3"/>
  <c r="G57" i="3"/>
  <c r="G56" i="3"/>
  <c r="G53" i="3"/>
  <c r="G52" i="3"/>
  <c r="G51" i="3"/>
  <c r="G50" i="3"/>
  <c r="G49" i="3"/>
  <c r="G48" i="3"/>
  <c r="G47" i="3"/>
  <c r="G46" i="3"/>
  <c r="G45" i="3"/>
  <c r="G44" i="3"/>
  <c r="G35" i="3"/>
  <c r="G34" i="3"/>
  <c r="G31" i="3"/>
  <c r="G30" i="3"/>
  <c r="G21" i="3"/>
  <c r="G20" i="3"/>
  <c r="G17" i="3"/>
  <c r="G16" i="3"/>
  <c r="G13" i="3"/>
  <c r="G12" i="3"/>
  <c r="G9" i="3"/>
  <c r="G8" i="3"/>
  <c r="I76" i="2"/>
  <c r="I85" i="2"/>
  <c r="I84" i="2"/>
  <c r="I83" i="2"/>
  <c r="I80" i="2"/>
  <c r="I79" i="2"/>
  <c r="I78" i="2"/>
  <c r="I75" i="2"/>
  <c r="I74" i="2"/>
  <c r="I73" i="2"/>
  <c r="H85" i="2"/>
  <c r="H84" i="2"/>
  <c r="H83" i="2"/>
  <c r="H80" i="2"/>
  <c r="H79" i="2"/>
  <c r="H78" i="2"/>
  <c r="H75" i="2"/>
  <c r="H74" i="2"/>
  <c r="H73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4" i="2"/>
  <c r="I53" i="2"/>
  <c r="I52" i="2"/>
  <c r="I51" i="2"/>
  <c r="H54" i="2"/>
  <c r="H53" i="2"/>
  <c r="H52" i="2"/>
  <c r="H51" i="2"/>
  <c r="H65" i="3" l="1"/>
  <c r="H74" i="3"/>
  <c r="H131" i="3"/>
  <c r="H10" i="3"/>
  <c r="H36" i="3"/>
  <c r="H22" i="3"/>
  <c r="H32" i="3"/>
  <c r="H78" i="3"/>
  <c r="H114" i="3"/>
  <c r="H18" i="3"/>
  <c r="H106" i="3"/>
  <c r="H102" i="3"/>
  <c r="H139" i="3"/>
  <c r="H60" i="3"/>
  <c r="H123" i="3"/>
  <c r="H127" i="3"/>
  <c r="H110" i="3"/>
  <c r="H98" i="3"/>
  <c r="H90" i="3"/>
  <c r="H86" i="3"/>
  <c r="H82" i="3"/>
  <c r="H54" i="3"/>
  <c r="H14" i="3"/>
  <c r="H41" i="2" l="1"/>
  <c r="H40" i="2"/>
  <c r="H39" i="2"/>
  <c r="H36" i="2"/>
  <c r="H35" i="2"/>
  <c r="H34" i="2"/>
  <c r="H31" i="2"/>
  <c r="H30" i="2"/>
  <c r="H29" i="2"/>
  <c r="H28" i="2"/>
  <c r="H25" i="2"/>
  <c r="H24" i="2"/>
  <c r="H23" i="2"/>
  <c r="H22" i="2"/>
  <c r="H19" i="2"/>
  <c r="H18" i="2"/>
  <c r="H17" i="2"/>
  <c r="H16" i="2"/>
  <c r="I41" i="2"/>
  <c r="I40" i="2"/>
  <c r="I39" i="2"/>
  <c r="I36" i="2"/>
  <c r="I35" i="2"/>
  <c r="I34" i="2"/>
  <c r="I31" i="2"/>
  <c r="I30" i="2"/>
  <c r="I29" i="2"/>
  <c r="I28" i="2"/>
  <c r="I25" i="2"/>
  <c r="I24" i="2"/>
  <c r="I23" i="2"/>
  <c r="I22" i="2"/>
  <c r="I19" i="2"/>
  <c r="I18" i="2"/>
  <c r="I17" i="2"/>
  <c r="I16" i="2"/>
  <c r="K85" i="2" l="1"/>
  <c r="K84" i="2"/>
  <c r="K83" i="2"/>
  <c r="K80" i="2"/>
  <c r="K79" i="2"/>
  <c r="K78" i="2"/>
  <c r="K75" i="2"/>
  <c r="K74" i="2"/>
  <c r="K73" i="2"/>
  <c r="K76" i="2" s="1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4" i="2"/>
  <c r="K53" i="2"/>
  <c r="K52" i="2"/>
  <c r="K51" i="2"/>
  <c r="K41" i="2"/>
  <c r="K40" i="2"/>
  <c r="K39" i="2"/>
  <c r="K36" i="2"/>
  <c r="K35" i="2"/>
  <c r="K34" i="2"/>
  <c r="K31" i="2"/>
  <c r="K30" i="2"/>
  <c r="K29" i="2"/>
  <c r="K28" i="2"/>
  <c r="K25" i="2"/>
  <c r="K24" i="2"/>
  <c r="K23" i="2"/>
  <c r="K22" i="2"/>
  <c r="K19" i="2"/>
  <c r="K18" i="2"/>
  <c r="K17" i="2"/>
  <c r="K16" i="2"/>
  <c r="K71" i="2" l="1"/>
  <c r="I71" i="2"/>
  <c r="K13" i="2"/>
  <c r="K12" i="2"/>
  <c r="K11" i="2"/>
  <c r="K10" i="2"/>
  <c r="K9" i="2"/>
  <c r="I13" i="2" l="1"/>
  <c r="I12" i="2"/>
  <c r="I11" i="2"/>
  <c r="I10" i="2"/>
  <c r="I9" i="2"/>
  <c r="H13" i="2"/>
  <c r="H12" i="2"/>
  <c r="H11" i="2"/>
  <c r="H10" i="2"/>
  <c r="H9" i="2"/>
  <c r="K32" i="2"/>
  <c r="I32" i="2"/>
  <c r="K26" i="2"/>
  <c r="I26" i="2"/>
  <c r="I14" i="2" l="1"/>
  <c r="K14" i="2"/>
  <c r="I20" i="2"/>
  <c r="K20" i="2"/>
  <c r="I37" i="2"/>
  <c r="K37" i="2"/>
  <c r="I42" i="2"/>
  <c r="K42" i="2"/>
  <c r="I55" i="2"/>
  <c r="K55" i="2"/>
  <c r="I81" i="2"/>
  <c r="K81" i="2"/>
  <c r="I86" i="2"/>
  <c r="K86" i="2"/>
  <c r="K43" i="2" l="1"/>
  <c r="I43" i="2"/>
  <c r="K87" i="2"/>
  <c r="K89" i="2" s="1"/>
  <c r="I87" i="2"/>
  <c r="I89" i="2" s="1"/>
  <c r="I45" i="2"/>
  <c r="K45" i="2"/>
</calcChain>
</file>

<file path=xl/sharedStrings.xml><?xml version="1.0" encoding="utf-8"?>
<sst xmlns="http://schemas.openxmlformats.org/spreadsheetml/2006/main" count="297" uniqueCount="126">
  <si>
    <t>年間合計（g）*（h）</t>
    <rPh sb="0" eb="2">
      <t>ネンカン</t>
    </rPh>
    <rPh sb="2" eb="4">
      <t>ゴウケイ</t>
    </rPh>
    <phoneticPr fontId="5"/>
  </si>
  <si>
    <t>総合計（e）*（f）*60</t>
    <rPh sb="0" eb="3">
      <t>ソウゴウケイ</t>
    </rPh>
    <phoneticPr fontId="5"/>
  </si>
  <si>
    <t>月数/年（h）</t>
    <rPh sb="0" eb="1">
      <t>ツキ</t>
    </rPh>
    <rPh sb="1" eb="2">
      <t>スウ</t>
    </rPh>
    <rPh sb="3" eb="4">
      <t>ネン</t>
    </rPh>
    <phoneticPr fontId="5"/>
  </si>
  <si>
    <t>リース料率等を踏まえた係数（f）</t>
    <rPh sb="3" eb="5">
      <t>リョウリツ</t>
    </rPh>
    <rPh sb="5" eb="6">
      <t>ナド</t>
    </rPh>
    <rPh sb="7" eb="8">
      <t>フ</t>
    </rPh>
    <rPh sb="11" eb="13">
      <t>ケイスウ</t>
    </rPh>
    <phoneticPr fontId="5"/>
  </si>
  <si>
    <t>合計（g）</t>
    <rPh sb="0" eb="2">
      <t>ゴウケイ</t>
    </rPh>
    <phoneticPr fontId="5"/>
  </si>
  <si>
    <t>合計（e）</t>
    <rPh sb="0" eb="2">
      <t>ゴウケイ</t>
    </rPh>
    <phoneticPr fontId="5"/>
  </si>
  <si>
    <t>小計</t>
    <rPh sb="0" eb="2">
      <t>ショウケイ</t>
    </rPh>
    <phoneticPr fontId="5"/>
  </si>
  <si>
    <t>（2-1) サーバ機器関連</t>
    <rPh sb="9" eb="11">
      <t>キキ</t>
    </rPh>
    <rPh sb="11" eb="13">
      <t>カンレン</t>
    </rPh>
    <phoneticPr fontId="5"/>
  </si>
  <si>
    <t>備考</t>
    <rPh sb="0" eb="1">
      <t>ソナエ</t>
    </rPh>
    <rPh sb="1" eb="2">
      <t>コウ</t>
    </rPh>
    <phoneticPr fontId="5"/>
  </si>
  <si>
    <t>月額保守料合計
(a) x (d)</t>
    <rPh sb="0" eb="2">
      <t>ゲツガク</t>
    </rPh>
    <rPh sb="2" eb="4">
      <t>ホシュ</t>
    </rPh>
    <rPh sb="4" eb="5">
      <t>リョウ</t>
    </rPh>
    <rPh sb="5" eb="7">
      <t>ゴウケイ</t>
    </rPh>
    <phoneticPr fontId="5"/>
  </si>
  <si>
    <t>月額保守料単価
(d)</t>
    <rPh sb="0" eb="2">
      <t>ゲツガク</t>
    </rPh>
    <rPh sb="2" eb="4">
      <t>ホシュ</t>
    </rPh>
    <rPh sb="4" eb="5">
      <t>リョウ</t>
    </rPh>
    <rPh sb="5" eb="7">
      <t>タンカ</t>
    </rPh>
    <phoneticPr fontId="5"/>
  </si>
  <si>
    <t>見積合計
(a) x (c)</t>
    <rPh sb="0" eb="2">
      <t>ミツモリ</t>
    </rPh>
    <rPh sb="2" eb="4">
      <t>ゴウケイ</t>
    </rPh>
    <phoneticPr fontId="5"/>
  </si>
  <si>
    <t>割引率
1- (c)/(b)</t>
    <rPh sb="0" eb="3">
      <t>ワリビキリツ</t>
    </rPh>
    <phoneticPr fontId="5"/>
  </si>
  <si>
    <t>見積単価
(c)</t>
    <rPh sb="0" eb="2">
      <t>ミツモリ</t>
    </rPh>
    <rPh sb="2" eb="4">
      <t>タンカ</t>
    </rPh>
    <phoneticPr fontId="5"/>
  </si>
  <si>
    <t>標準単価
(b)</t>
    <rPh sb="0" eb="2">
      <t>ヒョウジュン</t>
    </rPh>
    <rPh sb="2" eb="4">
      <t>タンカ</t>
    </rPh>
    <phoneticPr fontId="5"/>
  </si>
  <si>
    <t>数量
(a)</t>
    <rPh sb="0" eb="2">
      <t>スウリョウ</t>
    </rPh>
    <phoneticPr fontId="5"/>
  </si>
  <si>
    <t>型番</t>
    <rPh sb="0" eb="2">
      <t>カタバン</t>
    </rPh>
    <phoneticPr fontId="5"/>
  </si>
  <si>
    <t>製品名</t>
    <rPh sb="0" eb="3">
      <t>セイヒンメイ</t>
    </rPh>
    <phoneticPr fontId="5"/>
  </si>
  <si>
    <t>（金額単位：円）［税抜］</t>
    <rPh sb="1" eb="3">
      <t>キンガク</t>
    </rPh>
    <rPh sb="9" eb="11">
      <t>ゼイヌ</t>
    </rPh>
    <phoneticPr fontId="5"/>
  </si>
  <si>
    <t>xxxxx</t>
    <phoneticPr fontId="5"/>
  </si>
  <si>
    <t>回線利用料</t>
    <rPh sb="0" eb="2">
      <t>カイセン</t>
    </rPh>
    <rPh sb="2" eb="5">
      <t>リヨウリョウ</t>
    </rPh>
    <phoneticPr fontId="5"/>
  </si>
  <si>
    <t>（1-1) 業務パッケージソフト</t>
    <rPh sb="6" eb="8">
      <t>ギョウム</t>
    </rPh>
    <phoneticPr fontId="5"/>
  </si>
  <si>
    <t>月額利用料合計
(a) x (d)</t>
    <rPh sb="2" eb="5">
      <t>リヨウリョウ</t>
    </rPh>
    <phoneticPr fontId="5"/>
  </si>
  <si>
    <t>月額利用料単価
(d)</t>
    <rPh sb="2" eb="5">
      <t>リヨウリョウ</t>
    </rPh>
    <phoneticPr fontId="5"/>
  </si>
  <si>
    <t>見積合計
(a) x (C)</t>
    <phoneticPr fontId="5"/>
  </si>
  <si>
    <t>割引率
1- (c)/(b)</t>
    <phoneticPr fontId="5"/>
  </si>
  <si>
    <t>見積単価
(C)</t>
    <phoneticPr fontId="5"/>
  </si>
  <si>
    <t>標準単価
(b)</t>
    <phoneticPr fontId="5"/>
  </si>
  <si>
    <t>利用料</t>
    <rPh sb="0" eb="3">
      <t>リヨウリョウ</t>
    </rPh>
    <phoneticPr fontId="5"/>
  </si>
  <si>
    <t>初期費用</t>
    <rPh sb="0" eb="2">
      <t>ショキ</t>
    </rPh>
    <rPh sb="2" eb="4">
      <t>ヒヨウ</t>
    </rPh>
    <phoneticPr fontId="5"/>
  </si>
  <si>
    <t>会社名</t>
    <rPh sb="0" eb="3">
      <t>カイシャメイ</t>
    </rPh>
    <phoneticPr fontId="5"/>
  </si>
  <si>
    <t>業務名</t>
    <rPh sb="0" eb="2">
      <t>ギョウム</t>
    </rPh>
    <rPh sb="2" eb="3">
      <t>メイ</t>
    </rPh>
    <phoneticPr fontId="5"/>
  </si>
  <si>
    <t>合計</t>
    <rPh sb="0" eb="2">
      <t>ゴウケイ</t>
    </rPh>
    <phoneticPr fontId="5"/>
  </si>
  <si>
    <t>見積合計
（円）
(a) x (c)</t>
    <rPh sb="0" eb="2">
      <t>ミツモリ</t>
    </rPh>
    <rPh sb="2" eb="4">
      <t>ゴウケイ</t>
    </rPh>
    <rPh sb="6" eb="7">
      <t>エン</t>
    </rPh>
    <phoneticPr fontId="5"/>
  </si>
  <si>
    <t>見積単価
（円/人日）
(c)</t>
    <rPh sb="0" eb="2">
      <t>ミツモリ</t>
    </rPh>
    <rPh sb="2" eb="4">
      <t>タンカ</t>
    </rPh>
    <rPh sb="6" eb="7">
      <t>エン</t>
    </rPh>
    <rPh sb="8" eb="10">
      <t>ニンニチ</t>
    </rPh>
    <phoneticPr fontId="5"/>
  </si>
  <si>
    <t>標準単価
（円/人日）
(b)</t>
    <rPh sb="0" eb="2">
      <t>ヒョウジュン</t>
    </rPh>
    <rPh sb="2" eb="4">
      <t>タンカ</t>
    </rPh>
    <rPh sb="6" eb="7">
      <t>エン</t>
    </rPh>
    <rPh sb="8" eb="10">
      <t>ニンニチ</t>
    </rPh>
    <phoneticPr fontId="5"/>
  </si>
  <si>
    <t>工数
（人日）
(a)</t>
    <rPh sb="0" eb="2">
      <t>コウスウ</t>
    </rPh>
    <rPh sb="4" eb="6">
      <t>ニンニチ</t>
    </rPh>
    <phoneticPr fontId="5"/>
  </si>
  <si>
    <t>作業項目</t>
    <rPh sb="0" eb="2">
      <t>サギョウ</t>
    </rPh>
    <rPh sb="2" eb="4">
      <t>コウモク</t>
    </rPh>
    <phoneticPr fontId="5"/>
  </si>
  <si>
    <t xml:space="preserve"> </t>
    <phoneticPr fontId="5"/>
  </si>
  <si>
    <t>（１）対象年度：2025年度</t>
    <rPh sb="3" eb="5">
      <t>タイショウ</t>
    </rPh>
    <rPh sb="5" eb="7">
      <t>ネンド</t>
    </rPh>
    <rPh sb="12" eb="14">
      <t>ネンド</t>
    </rPh>
    <phoneticPr fontId="5"/>
  </si>
  <si>
    <t>↑見積金額内訳書の「A-2. システム構築業務に係る費用2025年度」の合計額と一致すること。</t>
    <rPh sb="5" eb="8">
      <t>ウチワケショ</t>
    </rPh>
    <rPh sb="19" eb="21">
      <t>コウチク</t>
    </rPh>
    <rPh sb="21" eb="23">
      <t>ギョウム</t>
    </rPh>
    <rPh sb="24" eb="25">
      <t>カカワ</t>
    </rPh>
    <rPh sb="26" eb="28">
      <t>ヒヨウ</t>
    </rPh>
    <rPh sb="32" eb="34">
      <t>ネンド</t>
    </rPh>
    <rPh sb="36" eb="39">
      <t>ゴウケイガク</t>
    </rPh>
    <rPh sb="40" eb="42">
      <t>イッチ</t>
    </rPh>
    <phoneticPr fontId="5"/>
  </si>
  <si>
    <t>見積金額内訳明細書（製品関連）（様式13-1）</t>
    <rPh sb="0" eb="2">
      <t>ミツモ</t>
    </rPh>
    <rPh sb="6" eb="8">
      <t>メイサイ</t>
    </rPh>
    <rPh sb="10" eb="12">
      <t>セイヒン</t>
    </rPh>
    <rPh sb="12" eb="14">
      <t>カンレン</t>
    </rPh>
    <rPh sb="16" eb="18">
      <t>ヨウシキ</t>
    </rPh>
    <phoneticPr fontId="5"/>
  </si>
  <si>
    <t>見積金額内訳明細書（委託作業関連）（様式13-2）</t>
    <rPh sb="0" eb="2">
      <t>ミツモ</t>
    </rPh>
    <rPh sb="6" eb="8">
      <t>メイサイ</t>
    </rPh>
    <rPh sb="10" eb="12">
      <t>イタク</t>
    </rPh>
    <rPh sb="12" eb="14">
      <t>サギョウ</t>
    </rPh>
    <rPh sb="14" eb="16">
      <t>カンレン</t>
    </rPh>
    <rPh sb="18" eb="20">
      <t>ヨウシキ</t>
    </rPh>
    <phoneticPr fontId="5"/>
  </si>
  <si>
    <t>←見積金額内訳書の「A-1．(2)機器等製品」の年額と一致すること。</t>
    <phoneticPr fontId="3"/>
  </si>
  <si>
    <t>福山市図書館システム再構築業務</t>
    <rPh sb="0" eb="3">
      <t>フクヤマシ</t>
    </rPh>
    <rPh sb="3" eb="6">
      <t>トショカン</t>
    </rPh>
    <rPh sb="10" eb="13">
      <t>サイコウチク</t>
    </rPh>
    <rPh sb="13" eb="15">
      <t>ギョウム</t>
    </rPh>
    <phoneticPr fontId="5"/>
  </si>
  <si>
    <t>福山市図書館システム再構築業務</t>
    <rPh sb="0" eb="3">
      <t>フクヤマシ</t>
    </rPh>
    <rPh sb="3" eb="6">
      <t>トショカン</t>
    </rPh>
    <rPh sb="10" eb="11">
      <t>サイ</t>
    </rPh>
    <rPh sb="11" eb="13">
      <t>コウチク</t>
    </rPh>
    <rPh sb="13" eb="15">
      <t>ギョウム</t>
    </rPh>
    <phoneticPr fontId="5"/>
  </si>
  <si>
    <t>（２）対象年度：2026年度～2029年度</t>
    <rPh sb="3" eb="5">
      <t>タイショウ</t>
    </rPh>
    <rPh sb="5" eb="7">
      <t>ネンド</t>
    </rPh>
    <rPh sb="12" eb="13">
      <t>ネン</t>
    </rPh>
    <rPh sb="13" eb="14">
      <t>ド</t>
    </rPh>
    <rPh sb="19" eb="21">
      <t>ネンド</t>
    </rPh>
    <phoneticPr fontId="5"/>
  </si>
  <si>
    <t>（１）対象年度：2025年度（2026年2月から2026年3月までの2か月分）</t>
    <rPh sb="3" eb="5">
      <t>タイショウ</t>
    </rPh>
    <rPh sb="5" eb="7">
      <t>ネンド</t>
    </rPh>
    <rPh sb="12" eb="13">
      <t>ネン</t>
    </rPh>
    <rPh sb="13" eb="14">
      <t>ド</t>
    </rPh>
    <rPh sb="19" eb="20">
      <t>ネン</t>
    </rPh>
    <rPh sb="21" eb="22">
      <t>ガツ</t>
    </rPh>
    <rPh sb="28" eb="29">
      <t>ネン</t>
    </rPh>
    <rPh sb="30" eb="31">
      <t>ツキ</t>
    </rPh>
    <rPh sb="36" eb="38">
      <t>ゲツブン</t>
    </rPh>
    <phoneticPr fontId="5"/>
  </si>
  <si>
    <t>（3）対象年度：2030年度（2030年4月から2031年1月までの10か月分）</t>
    <phoneticPr fontId="5"/>
  </si>
  <si>
    <t>１．Ａ－１製品調達に係る費用</t>
    <rPh sb="5" eb="7">
      <t>セイヒン</t>
    </rPh>
    <rPh sb="7" eb="9">
      <t>チョウタツ</t>
    </rPh>
    <rPh sb="10" eb="11">
      <t>カカワ</t>
    </rPh>
    <rPh sb="12" eb="14">
      <t>ヒヨウ</t>
    </rPh>
    <phoneticPr fontId="3"/>
  </si>
  <si>
    <t>図書館システム　標準機能</t>
    <rPh sb="0" eb="3">
      <t>トショカン</t>
    </rPh>
    <rPh sb="8" eb="10">
      <t>ヒョウジュン</t>
    </rPh>
    <rPh sb="10" eb="12">
      <t>キノウ</t>
    </rPh>
    <phoneticPr fontId="5"/>
  </si>
  <si>
    <t>（1-3)　クライアント機器関連</t>
    <rPh sb="12" eb="14">
      <t>キキ</t>
    </rPh>
    <phoneticPr fontId="5"/>
  </si>
  <si>
    <t>（1-4) ネットワーク機器関連</t>
    <rPh sb="12" eb="14">
      <t>キキ</t>
    </rPh>
    <rPh sb="14" eb="16">
      <t>カンレン</t>
    </rPh>
    <phoneticPr fontId="5"/>
  </si>
  <si>
    <t>（1-2)　サーバ機器関連</t>
    <rPh sb="9" eb="11">
      <t>キキ</t>
    </rPh>
    <phoneticPr fontId="5"/>
  </si>
  <si>
    <t>図書館システムサーバ（検索サーバ）</t>
    <rPh sb="0" eb="3">
      <t>トショカン</t>
    </rPh>
    <rPh sb="11" eb="13">
      <t>ケンサク</t>
    </rPh>
    <phoneticPr fontId="5"/>
  </si>
  <si>
    <t>図書館システムサーバ（業務サーバ）</t>
    <rPh sb="11" eb="13">
      <t>ギョウム</t>
    </rPh>
    <phoneticPr fontId="3"/>
  </si>
  <si>
    <t>図書館Webサーバ</t>
    <rPh sb="0" eb="3">
      <t>トショカン</t>
    </rPh>
    <phoneticPr fontId="3"/>
  </si>
  <si>
    <t>業務端末（デスクトップ）</t>
    <phoneticPr fontId="5"/>
  </si>
  <si>
    <t>業務端末（ノート)</t>
    <phoneticPr fontId="3"/>
  </si>
  <si>
    <t>ICゲート連携端末（デスクトップ）</t>
    <phoneticPr fontId="3"/>
  </si>
  <si>
    <t>マイナンバーカード連携端末（ノート)</t>
    <phoneticPr fontId="3"/>
  </si>
  <si>
    <t>利用者開放端末（OPAC）</t>
    <phoneticPr fontId="3"/>
  </si>
  <si>
    <t>業務用プリンタ</t>
    <phoneticPr fontId="3"/>
  </si>
  <si>
    <t>ポータブルリーダ／ライタ（蔵書点検用）</t>
    <phoneticPr fontId="3"/>
  </si>
  <si>
    <t>ICタグリーダ／ライタ（カウンタ用）</t>
    <phoneticPr fontId="3"/>
  </si>
  <si>
    <t>ICタグリーダ／ライタ（事務用）</t>
    <phoneticPr fontId="3"/>
  </si>
  <si>
    <t>ICタグ対応自動貸出機端末</t>
    <phoneticPr fontId="3"/>
  </si>
  <si>
    <t>ICタグリーダ／ライタ（自動貸出機用）</t>
    <phoneticPr fontId="3"/>
  </si>
  <si>
    <t>ICゲート</t>
    <phoneticPr fontId="3"/>
  </si>
  <si>
    <t>ハンディーターミナル・関連機器</t>
    <phoneticPr fontId="3"/>
  </si>
  <si>
    <t>（1-5) 回線関連</t>
    <rPh sb="6" eb="8">
      <t>カイセン</t>
    </rPh>
    <phoneticPr fontId="5"/>
  </si>
  <si>
    <t>（1-6) その他</t>
    <rPh sb="8" eb="9">
      <t>タ</t>
    </rPh>
    <phoneticPr fontId="5"/>
  </si>
  <si>
    <t>ア　共通要件</t>
    <rPh sb="2" eb="4">
      <t>キョウツウ</t>
    </rPh>
    <rPh sb="4" eb="6">
      <t>ヨウケン</t>
    </rPh>
    <phoneticPr fontId="5"/>
  </si>
  <si>
    <t>イ　仕様確認（設計）作業</t>
    <rPh sb="2" eb="4">
      <t>シヨウ</t>
    </rPh>
    <rPh sb="4" eb="6">
      <t>カクニン</t>
    </rPh>
    <rPh sb="7" eb="9">
      <t>セッケイ</t>
    </rPh>
    <rPh sb="10" eb="12">
      <t>サギョウ</t>
    </rPh>
    <phoneticPr fontId="5"/>
  </si>
  <si>
    <t>ウ　適用作業</t>
    <rPh sb="2" eb="4">
      <t>テキヨウ</t>
    </rPh>
    <rPh sb="4" eb="6">
      <t>サギョウ</t>
    </rPh>
    <phoneticPr fontId="5"/>
  </si>
  <si>
    <t>エ　総合テスト</t>
    <rPh sb="2" eb="4">
      <t>ソウゴウ</t>
    </rPh>
    <phoneticPr fontId="5"/>
  </si>
  <si>
    <t>オ　システム入替後の本番立会い</t>
    <rPh sb="6" eb="8">
      <t>イレカエ</t>
    </rPh>
    <rPh sb="8" eb="9">
      <t>ゴ</t>
    </rPh>
    <rPh sb="10" eb="12">
      <t>ホンバン</t>
    </rPh>
    <rPh sb="12" eb="14">
      <t>タチア</t>
    </rPh>
    <phoneticPr fontId="5"/>
  </si>
  <si>
    <t>カ　データ移行</t>
    <rPh sb="5" eb="7">
      <t>イコウ</t>
    </rPh>
    <phoneticPr fontId="5"/>
  </si>
  <si>
    <t>キ　システム移行</t>
    <rPh sb="6" eb="8">
      <t>イコウ</t>
    </rPh>
    <phoneticPr fontId="5"/>
  </si>
  <si>
    <t>ク　旧システムの撤去</t>
    <rPh sb="2" eb="3">
      <t>キュウ</t>
    </rPh>
    <rPh sb="8" eb="10">
      <t>テッキョ</t>
    </rPh>
    <phoneticPr fontId="5"/>
  </si>
  <si>
    <t>ア　共通事項</t>
    <phoneticPr fontId="5"/>
  </si>
  <si>
    <t>その他</t>
    <rPh sb="2" eb="3">
      <t>タ</t>
    </rPh>
    <phoneticPr fontId="3"/>
  </si>
  <si>
    <t>ア　導入研修の実施</t>
    <rPh sb="2" eb="4">
      <t>ドウニュウ</t>
    </rPh>
    <rPh sb="4" eb="6">
      <t>ケンシュウ</t>
    </rPh>
    <rPh sb="7" eb="9">
      <t>ジッシ</t>
    </rPh>
    <phoneticPr fontId="5"/>
  </si>
  <si>
    <t>イ　導入研修期間以降の対応</t>
    <rPh sb="2" eb="4">
      <t>ドウニュウ</t>
    </rPh>
    <rPh sb="4" eb="6">
      <t>ケンシュウ</t>
    </rPh>
    <rPh sb="6" eb="8">
      <t>キカン</t>
    </rPh>
    <rPh sb="8" eb="10">
      <t>イコウ</t>
    </rPh>
    <rPh sb="11" eb="13">
      <t>タイオウ</t>
    </rPh>
    <phoneticPr fontId="5"/>
  </si>
  <si>
    <t>共通</t>
    <rPh sb="0" eb="2">
      <t>キョウツウ</t>
    </rPh>
    <phoneticPr fontId="3"/>
  </si>
  <si>
    <t>ソフトウェア保守</t>
    <phoneticPr fontId="3"/>
  </si>
  <si>
    <t>ネットワーク機器保守</t>
    <phoneticPr fontId="3"/>
  </si>
  <si>
    <t>その他保守</t>
    <rPh sb="2" eb="3">
      <t>タ</t>
    </rPh>
    <rPh sb="3" eb="5">
      <t>ホシュ</t>
    </rPh>
    <phoneticPr fontId="5"/>
  </si>
  <si>
    <t>（2-2)　クライアント機器関連</t>
    <rPh sb="12" eb="14">
      <t>キキ</t>
    </rPh>
    <phoneticPr fontId="5"/>
  </si>
  <si>
    <t>ファイアウォール</t>
  </si>
  <si>
    <t>（２）機器等製品（ソフトウェア含む）</t>
    <rPh sb="3" eb="5">
      <t>キキ</t>
    </rPh>
    <rPh sb="5" eb="6">
      <t>トウ</t>
    </rPh>
    <rPh sb="6" eb="8">
      <t>セイヒン</t>
    </rPh>
    <phoneticPr fontId="5"/>
  </si>
  <si>
    <t xml:space="preserve">
</t>
    <phoneticPr fontId="3"/>
  </si>
  <si>
    <t>１．Ａ－２システム機能構築業務に係る費用</t>
    <rPh sb="9" eb="11">
      <t>キノウ</t>
    </rPh>
    <rPh sb="11" eb="13">
      <t>コウチク</t>
    </rPh>
    <rPh sb="13" eb="15">
      <t>ギョウム</t>
    </rPh>
    <rPh sb="16" eb="17">
      <t>カカ</t>
    </rPh>
    <rPh sb="18" eb="20">
      <t>ヒヨウ</t>
    </rPh>
    <phoneticPr fontId="5"/>
  </si>
  <si>
    <t>インフラ構築作業</t>
    <rPh sb="4" eb="6">
      <t>コウチク</t>
    </rPh>
    <rPh sb="6" eb="8">
      <t>サギョウ</t>
    </rPh>
    <phoneticPr fontId="5"/>
  </si>
  <si>
    <t>（２）システム連携</t>
    <rPh sb="7" eb="9">
      <t>レンケイ</t>
    </rPh>
    <phoneticPr fontId="3"/>
  </si>
  <si>
    <t>システム連携構築作業</t>
    <rPh sb="4" eb="6">
      <t>レンケイ</t>
    </rPh>
    <rPh sb="6" eb="8">
      <t>コウチク</t>
    </rPh>
    <rPh sb="8" eb="10">
      <t>サギョウ</t>
    </rPh>
    <phoneticPr fontId="5"/>
  </si>
  <si>
    <t>２．Ａ－３移行業務に係る費用</t>
    <rPh sb="5" eb="7">
      <t>イコウ</t>
    </rPh>
    <rPh sb="7" eb="9">
      <t>ギョウム</t>
    </rPh>
    <rPh sb="10" eb="11">
      <t>カカ</t>
    </rPh>
    <rPh sb="12" eb="14">
      <t>ヒヨウ</t>
    </rPh>
    <phoneticPr fontId="5"/>
  </si>
  <si>
    <t>（１）移行作業</t>
    <rPh sb="3" eb="5">
      <t>イコウ</t>
    </rPh>
    <rPh sb="5" eb="7">
      <t>サギョウ</t>
    </rPh>
    <phoneticPr fontId="3"/>
  </si>
  <si>
    <t>システム構成構築作業</t>
    <rPh sb="4" eb="6">
      <t>コウセイ</t>
    </rPh>
    <rPh sb="6" eb="8">
      <t>コウチク</t>
    </rPh>
    <rPh sb="8" eb="10">
      <t>サギョウ</t>
    </rPh>
    <phoneticPr fontId="5"/>
  </si>
  <si>
    <t>移行構築作業</t>
    <rPh sb="0" eb="2">
      <t>イコウ</t>
    </rPh>
    <rPh sb="2" eb="4">
      <t>コウチク</t>
    </rPh>
    <rPh sb="4" eb="6">
      <t>サギョウ</t>
    </rPh>
    <phoneticPr fontId="5"/>
  </si>
  <si>
    <t>３．Ａ－４開発作業業務に係る費用</t>
    <rPh sb="5" eb="7">
      <t>カイハツ</t>
    </rPh>
    <rPh sb="7" eb="9">
      <t>サギョウ</t>
    </rPh>
    <rPh sb="9" eb="11">
      <t>ギョウム</t>
    </rPh>
    <rPh sb="12" eb="13">
      <t>カカ</t>
    </rPh>
    <rPh sb="14" eb="16">
      <t>ヒヨウ</t>
    </rPh>
    <phoneticPr fontId="5"/>
  </si>
  <si>
    <t>イ　ハードウェア・ＯＳ・ミドルウェア保守要件</t>
    <rPh sb="18" eb="20">
      <t>ホシュ</t>
    </rPh>
    <rPh sb="20" eb="22">
      <t>ヨウケン</t>
    </rPh>
    <phoneticPr fontId="5"/>
  </si>
  <si>
    <t>ハードウェア・ＯＳ・ミドルウェア保守</t>
    <phoneticPr fontId="3"/>
  </si>
  <si>
    <t>ウ　ソフトウェア保守要件</t>
    <rPh sb="8" eb="10">
      <t>ホシュ</t>
    </rPh>
    <rPh sb="10" eb="12">
      <t>ヨウケン</t>
    </rPh>
    <phoneticPr fontId="5"/>
  </si>
  <si>
    <t>エ　ネットワーク機器保守要件</t>
    <rPh sb="8" eb="10">
      <t>キキ</t>
    </rPh>
    <rPh sb="10" eb="12">
      <t>ホシュ</t>
    </rPh>
    <rPh sb="12" eb="14">
      <t>ヨウケン</t>
    </rPh>
    <phoneticPr fontId="5"/>
  </si>
  <si>
    <t>オ　その他保守要件</t>
    <rPh sb="4" eb="5">
      <t>タ</t>
    </rPh>
    <rPh sb="5" eb="7">
      <t>ホシュ</t>
    </rPh>
    <rPh sb="7" eb="9">
      <t>ヨウケン</t>
    </rPh>
    <phoneticPr fontId="5"/>
  </si>
  <si>
    <t>Ｌ３スイッチ</t>
    <phoneticPr fontId="3"/>
  </si>
  <si>
    <t>（３）開発作業</t>
    <rPh sb="3" eb="5">
      <t>カイハツ</t>
    </rPh>
    <rPh sb="5" eb="7">
      <t>サギョウ</t>
    </rPh>
    <phoneticPr fontId="3"/>
  </si>
  <si>
    <t>（４）研修</t>
    <rPh sb="3" eb="5">
      <t>ケンシュウ</t>
    </rPh>
    <phoneticPr fontId="3"/>
  </si>
  <si>
    <r>
      <t xml:space="preserve">工数内訳
</t>
    </r>
    <r>
      <rPr>
        <sz val="8"/>
        <rFont val="ＭＳ 明朝"/>
        <family val="1"/>
        <charset val="128"/>
      </rPr>
      <t>（（a）の工数の内訳として，「投入人員（人） x 作業期間（日）」を記入して下さい。）</t>
    </r>
    <rPh sb="0" eb="2">
      <t>コウスウ</t>
    </rPh>
    <rPh sb="2" eb="4">
      <t>ウチワケ</t>
    </rPh>
    <rPh sb="10" eb="12">
      <t>コウスウ</t>
    </rPh>
    <rPh sb="13" eb="15">
      <t>ウチワケ</t>
    </rPh>
    <rPh sb="20" eb="22">
      <t>トウニュウ</t>
    </rPh>
    <rPh sb="22" eb="24">
      <t>ジンイン</t>
    </rPh>
    <rPh sb="25" eb="26">
      <t>ニン</t>
    </rPh>
    <rPh sb="30" eb="32">
      <t>サギョウ</t>
    </rPh>
    <rPh sb="32" eb="34">
      <t>キカン</t>
    </rPh>
    <rPh sb="35" eb="36">
      <t>ニチ</t>
    </rPh>
    <rPh sb="39" eb="41">
      <t>キニュウ</t>
    </rPh>
    <rPh sb="43" eb="44">
      <t>クダ</t>
    </rPh>
    <phoneticPr fontId="5"/>
  </si>
  <si>
    <t>（2-3) ネットワーク機器関連</t>
    <rPh sb="12" eb="14">
      <t>キキ</t>
    </rPh>
    <rPh sb="14" eb="16">
      <t>カンレン</t>
    </rPh>
    <phoneticPr fontId="5"/>
  </si>
  <si>
    <t>（2-4) ソフトウェア</t>
    <phoneticPr fontId="5"/>
  </si>
  <si>
    <t>（2-5) その他</t>
    <rPh sb="8" eb="9">
      <t>タ</t>
    </rPh>
    <phoneticPr fontId="5"/>
  </si>
  <si>
    <t>図書館システム　オプション機能</t>
    <rPh sb="13" eb="15">
      <t>キノウ</t>
    </rPh>
    <phoneticPr fontId="5"/>
  </si>
  <si>
    <t>（３）システム構成</t>
    <rPh sb="7" eb="9">
      <t>コウセイ</t>
    </rPh>
    <phoneticPr fontId="3"/>
  </si>
  <si>
    <t>（１）インフラ</t>
    <phoneticPr fontId="3"/>
  </si>
  <si>
    <t>↑見積金額内訳書の「A-3. 移行業務に係る費用2025年度」の合計額と一致すること。</t>
    <rPh sb="5" eb="8">
      <t>ウチワケショ</t>
    </rPh>
    <rPh sb="15" eb="17">
      <t>イコウ</t>
    </rPh>
    <rPh sb="17" eb="19">
      <t>ギョウム</t>
    </rPh>
    <rPh sb="20" eb="21">
      <t>カカワ</t>
    </rPh>
    <rPh sb="22" eb="24">
      <t>ヒヨウ</t>
    </rPh>
    <rPh sb="28" eb="30">
      <t>ネンド</t>
    </rPh>
    <rPh sb="32" eb="35">
      <t>ゴウケイガク</t>
    </rPh>
    <rPh sb="36" eb="38">
      <t>イッチ</t>
    </rPh>
    <phoneticPr fontId="5"/>
  </si>
  <si>
    <t>↑見積金額内訳書の「A-4. 開発作業業務に係る費用2025年度」の合計額と一致すること。</t>
    <rPh sb="5" eb="8">
      <t>ウチワケショ</t>
    </rPh>
    <rPh sb="15" eb="17">
      <t>カイハツ</t>
    </rPh>
    <rPh sb="17" eb="19">
      <t>サギョウ</t>
    </rPh>
    <rPh sb="19" eb="21">
      <t>ギョウム</t>
    </rPh>
    <rPh sb="22" eb="23">
      <t>カカワ</t>
    </rPh>
    <rPh sb="24" eb="26">
      <t>ヒヨウ</t>
    </rPh>
    <rPh sb="30" eb="32">
      <t>ネンド</t>
    </rPh>
    <rPh sb="34" eb="37">
      <t>ゴウケイガク</t>
    </rPh>
    <rPh sb="38" eb="40">
      <t>イッチ</t>
    </rPh>
    <phoneticPr fontId="5"/>
  </si>
  <si>
    <t>２．Ｂ－２ 運用管理保守業務に係る費用</t>
    <rPh sb="6" eb="8">
      <t>ウンヨウ</t>
    </rPh>
    <rPh sb="8" eb="10">
      <t>カンリ</t>
    </rPh>
    <rPh sb="10" eb="12">
      <t>ホシュ</t>
    </rPh>
    <rPh sb="12" eb="14">
      <t>ギョウム</t>
    </rPh>
    <rPh sb="15" eb="16">
      <t>カカ</t>
    </rPh>
    <rPh sb="17" eb="19">
      <t>ヒヨウ</t>
    </rPh>
    <phoneticPr fontId="5"/>
  </si>
  <si>
    <t>↑見積金額内訳書の「B-2. 運用管理保守業務に係る費用　2030年度」の合計額と一致すること。</t>
    <rPh sb="5" eb="8">
      <t>ウチワケショ</t>
    </rPh>
    <rPh sb="15" eb="17">
      <t>ウンヨウ</t>
    </rPh>
    <rPh sb="17" eb="19">
      <t>カンリ</t>
    </rPh>
    <rPh sb="19" eb="21">
      <t>ホシュ</t>
    </rPh>
    <rPh sb="21" eb="23">
      <t>ギョウム</t>
    </rPh>
    <rPh sb="24" eb="25">
      <t>カカワ</t>
    </rPh>
    <rPh sb="26" eb="28">
      <t>ヒヨウ</t>
    </rPh>
    <rPh sb="33" eb="35">
      <t>ネンド</t>
    </rPh>
    <rPh sb="37" eb="39">
      <t>ゴウケイ</t>
    </rPh>
    <rPh sb="39" eb="40">
      <t>ガク</t>
    </rPh>
    <rPh sb="41" eb="43">
      <t>イッチ</t>
    </rPh>
    <phoneticPr fontId="5"/>
  </si>
  <si>
    <t>↑見積金額内訳書の「B-2. 運用管理保守業務に係る費用　2026年度」の合計額と一致すること。</t>
    <rPh sb="5" eb="8">
      <t>ウチワケショ</t>
    </rPh>
    <rPh sb="15" eb="17">
      <t>ウンヨウ</t>
    </rPh>
    <rPh sb="17" eb="19">
      <t>カンリ</t>
    </rPh>
    <rPh sb="19" eb="21">
      <t>ホシュ</t>
    </rPh>
    <rPh sb="21" eb="23">
      <t>ギョウム</t>
    </rPh>
    <rPh sb="24" eb="25">
      <t>カカワ</t>
    </rPh>
    <rPh sb="26" eb="28">
      <t>ヒヨウ</t>
    </rPh>
    <rPh sb="33" eb="35">
      <t>ネンド</t>
    </rPh>
    <rPh sb="37" eb="39">
      <t>ゴウケイ</t>
    </rPh>
    <rPh sb="39" eb="40">
      <t>ガク</t>
    </rPh>
    <rPh sb="41" eb="43">
      <t>イッチ</t>
    </rPh>
    <phoneticPr fontId="5"/>
  </si>
  <si>
    <t xml:space="preserve">
</t>
    <phoneticPr fontId="3"/>
  </si>
  <si>
    <t>（１）業務パッケージサービス提供</t>
    <rPh sb="3" eb="5">
      <t>ギョウム</t>
    </rPh>
    <rPh sb="14" eb="16">
      <t>テイキョウ</t>
    </rPh>
    <phoneticPr fontId="5"/>
  </si>
  <si>
    <t>合計（e）は、見積金額内訳書の「A-1. 製品調達に係る費用（１）業務パッケージサービス提供」の合計と一致すること。</t>
    <rPh sb="0" eb="2">
      <t>ゴウケイ</t>
    </rPh>
    <rPh sb="7" eb="9">
      <t>ミツモリ</t>
    </rPh>
    <rPh sb="11" eb="14">
      <t>ウチワケショ</t>
    </rPh>
    <rPh sb="21" eb="23">
      <t>セイヒン</t>
    </rPh>
    <rPh sb="23" eb="25">
      <t>チョウタツ</t>
    </rPh>
    <rPh sb="26" eb="27">
      <t>カカ</t>
    </rPh>
    <rPh sb="28" eb="30">
      <t>ヒヨウ</t>
    </rPh>
    <rPh sb="33" eb="35">
      <t>ギョウム</t>
    </rPh>
    <rPh sb="44" eb="46">
      <t>テイキョウ</t>
    </rPh>
    <rPh sb="48" eb="50">
      <t>ゴウケイ</t>
    </rPh>
    <rPh sb="51" eb="53">
      <t>イッチ</t>
    </rPh>
    <phoneticPr fontId="5"/>
  </si>
  <si>
    <t>見積金額内訳書の「A-1. 製品調達に係る費用（１）業務パッケージサービス提供」の合計と一致すること。↑</t>
    <rPh sb="4" eb="7">
      <t>ウチワケショ</t>
    </rPh>
    <rPh sb="14" eb="16">
      <t>セイヒン</t>
    </rPh>
    <rPh sb="16" eb="18">
      <t>チョウタツ</t>
    </rPh>
    <rPh sb="19" eb="20">
      <t>カカ</t>
    </rPh>
    <rPh sb="21" eb="23">
      <t>ヒヨウ</t>
    </rPh>
    <rPh sb="26" eb="28">
      <t>ギョウム</t>
    </rPh>
    <rPh sb="37" eb="39">
      <t>テイキョウ</t>
    </rPh>
    <rPh sb="41" eb="43">
      <t>ゴウケイ</t>
    </rPh>
    <rPh sb="44" eb="46">
      <t>イッチ</t>
    </rPh>
    <phoneticPr fontId="5"/>
  </si>
  <si>
    <t>↑見積金額内訳書の「B-2. 運用保守業務に係る費用　2025年度」の合計額と一致すること。</t>
    <rPh sb="5" eb="8">
      <t>ウチワケショ</t>
    </rPh>
    <rPh sb="15" eb="17">
      <t>ウンヨウ</t>
    </rPh>
    <rPh sb="17" eb="19">
      <t>ホシュ</t>
    </rPh>
    <rPh sb="19" eb="21">
      <t>ギョウム</t>
    </rPh>
    <rPh sb="22" eb="23">
      <t>カカワ</t>
    </rPh>
    <rPh sb="24" eb="26">
      <t>ヒヨウ</t>
    </rPh>
    <rPh sb="31" eb="33">
      <t>ネンド</t>
    </rPh>
    <rPh sb="35" eb="37">
      <t>ゴウケイ</t>
    </rPh>
    <rPh sb="37" eb="38">
      <t>ガク</t>
    </rPh>
    <rPh sb="39" eb="41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</si>
</sst>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.0000;[Red]\-#,##0.0000"/>
    <numFmt numFmtId="178" formatCode="0.0%"/>
    <numFmt numFmtId="179" formatCode="#,##0.0000_ ;[Red]\-#,##0.0000\ "/>
    <numFmt numFmtId="180" formatCode="#,##0_ "/>
  </numFmts>
  <fonts count="22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 applyAlignment="1">
      <alignment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Fill="1" applyAlignment="1">
      <alignment vertical="center"/>
    </xf>
    <xf numFmtId="38" fontId="2" fillId="0" borderId="0" xfId="2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38" fontId="2" fillId="2" borderId="1" xfId="2" applyFont="1" applyFill="1" applyBorder="1" applyAlignment="1">
      <alignment horizontal="right" vertical="center" wrapText="1"/>
    </xf>
    <xf numFmtId="0" fontId="6" fillId="0" borderId="0" xfId="1" applyFont="1" applyAlignment="1">
      <alignment horizontal="right" vertical="center" shrinkToFit="1"/>
    </xf>
    <xf numFmtId="38" fontId="6" fillId="0" borderId="0" xfId="2" applyFont="1" applyFill="1" applyBorder="1" applyAlignment="1">
      <alignment horizontal="right" vertical="center"/>
    </xf>
    <xf numFmtId="176" fontId="2" fillId="2" borderId="2" xfId="2" applyNumberFormat="1" applyFont="1" applyFill="1" applyBorder="1" applyAlignment="1">
      <alignment horizontal="right" vertical="center" wrapText="1"/>
    </xf>
    <xf numFmtId="38" fontId="7" fillId="0" borderId="0" xfId="2" applyFont="1" applyFill="1" applyBorder="1" applyAlignment="1">
      <alignment horizontal="right" vertical="center" wrapText="1"/>
    </xf>
    <xf numFmtId="38" fontId="7" fillId="0" borderId="0" xfId="2" applyFont="1" applyFill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38" fontId="2" fillId="2" borderId="4" xfId="2" applyFont="1" applyFill="1" applyBorder="1" applyAlignment="1">
      <alignment horizontal="right" vertical="center" wrapText="1"/>
    </xf>
    <xf numFmtId="38" fontId="2" fillId="0" borderId="5" xfId="2" applyFont="1" applyFill="1" applyBorder="1" applyAlignment="1">
      <alignment horizontal="right" vertical="center" wrapText="1"/>
    </xf>
    <xf numFmtId="38" fontId="6" fillId="0" borderId="6" xfId="2" applyFont="1" applyFill="1" applyBorder="1" applyAlignment="1">
      <alignment horizontal="right" vertical="center" wrapText="1"/>
    </xf>
    <xf numFmtId="38" fontId="6" fillId="0" borderId="7" xfId="2" applyFont="1" applyFill="1" applyBorder="1" applyAlignment="1">
      <alignment horizontal="right" vertical="center" wrapText="1"/>
    </xf>
    <xf numFmtId="38" fontId="2" fillId="0" borderId="8" xfId="2" applyFont="1" applyFill="1" applyBorder="1" applyAlignment="1">
      <alignment horizontal="right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3" borderId="10" xfId="1" applyFont="1" applyFill="1" applyBorder="1" applyAlignment="1">
      <alignment horizontal="left" vertical="center"/>
    </xf>
    <xf numFmtId="38" fontId="2" fillId="3" borderId="11" xfId="2" applyFont="1" applyFill="1" applyBorder="1" applyAlignment="1">
      <alignment vertical="center"/>
    </xf>
    <xf numFmtId="38" fontId="2" fillId="3" borderId="12" xfId="2" applyFont="1" applyFill="1" applyBorder="1" applyAlignment="1">
      <alignment horizontal="right" vertical="center"/>
    </xf>
    <xf numFmtId="38" fontId="2" fillId="3" borderId="13" xfId="2" applyFont="1" applyFill="1" applyBorder="1" applyAlignment="1">
      <alignment horizontal="right" vertical="center"/>
    </xf>
    <xf numFmtId="38" fontId="2" fillId="3" borderId="14" xfId="2" applyFont="1" applyFill="1" applyBorder="1" applyAlignment="1">
      <alignment horizontal="right" vertical="center"/>
    </xf>
    <xf numFmtId="0" fontId="2" fillId="3" borderId="15" xfId="1" applyFont="1" applyFill="1" applyBorder="1">
      <alignment vertical="center"/>
    </xf>
    <xf numFmtId="0" fontId="2" fillId="3" borderId="0" xfId="1" applyFont="1" applyFill="1">
      <alignment vertical="center"/>
    </xf>
    <xf numFmtId="0" fontId="2" fillId="3" borderId="16" xfId="1" applyFont="1" applyFill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38" fontId="2" fillId="0" borderId="18" xfId="2" applyFont="1" applyFill="1" applyBorder="1" applyAlignment="1">
      <alignment vertical="center"/>
    </xf>
    <xf numFmtId="38" fontId="2" fillId="0" borderId="19" xfId="2" applyFont="1" applyFill="1" applyBorder="1" applyAlignment="1">
      <alignment vertical="center"/>
    </xf>
    <xf numFmtId="38" fontId="2" fillId="0" borderId="20" xfId="2" applyFont="1" applyFill="1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23" xfId="1" applyFont="1" applyBorder="1" applyAlignment="1">
      <alignment horizontal="left" vertical="center"/>
    </xf>
    <xf numFmtId="38" fontId="2" fillId="0" borderId="24" xfId="2" applyFont="1" applyFill="1" applyBorder="1" applyAlignment="1">
      <alignment vertical="center"/>
    </xf>
    <xf numFmtId="38" fontId="2" fillId="0" borderId="25" xfId="2" applyFont="1" applyFill="1" applyBorder="1" applyAlignment="1">
      <alignment vertical="center"/>
    </xf>
    <xf numFmtId="38" fontId="2" fillId="0" borderId="26" xfId="2" applyFont="1" applyFill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38" fontId="2" fillId="0" borderId="30" xfId="2" applyFont="1" applyFill="1" applyBorder="1" applyAlignment="1">
      <alignment vertical="center"/>
    </xf>
    <xf numFmtId="38" fontId="2" fillId="0" borderId="31" xfId="2" applyFont="1" applyFill="1" applyBorder="1" applyAlignment="1">
      <alignment vertical="center"/>
    </xf>
    <xf numFmtId="38" fontId="2" fillId="0" borderId="32" xfId="2" applyFont="1" applyFill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2" xfId="1" applyFont="1" applyBorder="1" applyAlignment="1">
      <alignment horizontal="left" vertical="center"/>
    </xf>
    <xf numFmtId="0" fontId="2" fillId="3" borderId="35" xfId="1" applyFont="1" applyFill="1" applyBorder="1" applyAlignment="1">
      <alignment horizontal="left" vertical="center"/>
    </xf>
    <xf numFmtId="38" fontId="2" fillId="3" borderId="36" xfId="2" applyFont="1" applyFill="1" applyBorder="1" applyAlignment="1">
      <alignment vertical="center"/>
    </xf>
    <xf numFmtId="38" fontId="2" fillId="3" borderId="37" xfId="2" applyFont="1" applyFill="1" applyBorder="1" applyAlignment="1">
      <alignment vertical="center"/>
    </xf>
    <xf numFmtId="38" fontId="2" fillId="3" borderId="38" xfId="2" applyFont="1" applyFill="1" applyBorder="1" applyAlignment="1">
      <alignment vertical="center"/>
    </xf>
    <xf numFmtId="0" fontId="2" fillId="3" borderId="39" xfId="1" applyFont="1" applyFill="1" applyBorder="1">
      <alignment vertical="center"/>
    </xf>
    <xf numFmtId="0" fontId="2" fillId="3" borderId="40" xfId="1" applyFont="1" applyFill="1" applyBorder="1">
      <alignment vertical="center"/>
    </xf>
    <xf numFmtId="0" fontId="2" fillId="3" borderId="42" xfId="1" applyFont="1" applyFill="1" applyBorder="1" applyAlignment="1">
      <alignment horizontal="left" vertical="center"/>
    </xf>
    <xf numFmtId="38" fontId="2" fillId="3" borderId="43" xfId="2" applyFont="1" applyFill="1" applyBorder="1" applyAlignment="1">
      <alignment vertical="center"/>
    </xf>
    <xf numFmtId="38" fontId="2" fillId="3" borderId="44" xfId="2" applyFont="1" applyFill="1" applyBorder="1" applyAlignment="1">
      <alignment horizontal="right" vertical="center"/>
    </xf>
    <xf numFmtId="38" fontId="2" fillId="3" borderId="45" xfId="2" applyFont="1" applyFill="1" applyBorder="1" applyAlignment="1">
      <alignment horizontal="right" vertical="center"/>
    </xf>
    <xf numFmtId="0" fontId="2" fillId="3" borderId="46" xfId="1" applyFont="1" applyFill="1" applyBorder="1">
      <alignment vertical="center"/>
    </xf>
    <xf numFmtId="0" fontId="2" fillId="3" borderId="47" xfId="1" applyFont="1" applyFill="1" applyBorder="1">
      <alignment vertical="center"/>
    </xf>
    <xf numFmtId="0" fontId="2" fillId="3" borderId="48" xfId="1" applyFont="1" applyFill="1" applyBorder="1" applyAlignment="1">
      <alignment horizontal="left" vertical="center"/>
    </xf>
    <xf numFmtId="0" fontId="2" fillId="4" borderId="49" xfId="1" applyFont="1" applyFill="1" applyBorder="1" applyAlignment="1">
      <alignment horizontal="center" vertical="center"/>
    </xf>
    <xf numFmtId="38" fontId="9" fillId="5" borderId="50" xfId="2" applyFont="1" applyFill="1" applyBorder="1" applyAlignment="1">
      <alignment horizontal="center" vertical="center" wrapText="1"/>
    </xf>
    <xf numFmtId="38" fontId="9" fillId="5" borderId="51" xfId="2" applyFont="1" applyFill="1" applyBorder="1" applyAlignment="1">
      <alignment horizontal="center" vertical="center" wrapText="1"/>
    </xf>
    <xf numFmtId="38" fontId="2" fillId="4" borderId="50" xfId="2" applyFont="1" applyFill="1" applyBorder="1" applyAlignment="1">
      <alignment horizontal="center" vertical="center" wrapText="1"/>
    </xf>
    <xf numFmtId="38" fontId="10" fillId="4" borderId="52" xfId="2" applyFont="1" applyFill="1" applyBorder="1" applyAlignment="1">
      <alignment horizontal="center" vertical="center" wrapText="1"/>
    </xf>
    <xf numFmtId="38" fontId="2" fillId="4" borderId="52" xfId="2" applyFont="1" applyFill="1" applyBorder="1" applyAlignment="1">
      <alignment horizontal="center" vertical="center" wrapText="1"/>
    </xf>
    <xf numFmtId="38" fontId="2" fillId="4" borderId="51" xfId="2" applyFont="1" applyFill="1" applyBorder="1" applyAlignment="1">
      <alignment horizontal="center" vertical="center" wrapText="1"/>
    </xf>
    <xf numFmtId="0" fontId="2" fillId="4" borderId="53" xfId="1" applyFont="1" applyFill="1" applyBorder="1" applyAlignment="1">
      <alignment horizontal="center" vertical="center" wrapText="1"/>
    </xf>
    <xf numFmtId="0" fontId="2" fillId="4" borderId="54" xfId="1" applyFont="1" applyFill="1" applyBorder="1" applyAlignment="1">
      <alignment horizontal="center" vertical="center"/>
    </xf>
    <xf numFmtId="14" fontId="2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38" fontId="4" fillId="0" borderId="0" xfId="2" applyFont="1" applyFill="1" applyBorder="1" applyAlignment="1">
      <alignment vertical="center" wrapText="1"/>
    </xf>
    <xf numFmtId="0" fontId="2" fillId="0" borderId="57" xfId="1" applyFont="1" applyBorder="1" applyAlignment="1">
      <alignment horizontal="left" vertical="center"/>
    </xf>
    <xf numFmtId="0" fontId="2" fillId="0" borderId="60" xfId="1" applyFont="1" applyBorder="1" applyAlignment="1">
      <alignment horizontal="left" vertical="center"/>
    </xf>
    <xf numFmtId="38" fontId="9" fillId="5" borderId="64" xfId="2" applyFont="1" applyFill="1" applyBorder="1" applyAlignment="1">
      <alignment horizontal="center" vertical="center" wrapText="1"/>
    </xf>
    <xf numFmtId="38" fontId="9" fillId="5" borderId="65" xfId="2" applyFont="1" applyFill="1" applyBorder="1" applyAlignment="1">
      <alignment horizontal="center" vertical="center" wrapText="1"/>
    </xf>
    <xf numFmtId="38" fontId="2" fillId="4" borderId="64" xfId="2" applyFont="1" applyFill="1" applyBorder="1" applyAlignment="1">
      <alignment horizontal="center" vertical="center" wrapText="1"/>
    </xf>
    <xf numFmtId="38" fontId="10" fillId="4" borderId="66" xfId="2" applyFont="1" applyFill="1" applyBorder="1" applyAlignment="1">
      <alignment horizontal="center" vertical="center" wrapText="1"/>
    </xf>
    <xf numFmtId="38" fontId="2" fillId="4" borderId="66" xfId="2" applyFont="1" applyFill="1" applyBorder="1" applyAlignment="1">
      <alignment horizontal="center" vertical="center" wrapText="1"/>
    </xf>
    <xf numFmtId="38" fontId="2" fillId="4" borderId="65" xfId="2" applyFont="1" applyFill="1" applyBorder="1" applyAlignment="1">
      <alignment horizontal="center" vertical="center" wrapText="1"/>
    </xf>
    <xf numFmtId="180" fontId="12" fillId="0" borderId="0" xfId="1" applyNumberFormat="1" applyFont="1" applyAlignment="1">
      <alignment horizontal="center" vertical="center"/>
    </xf>
    <xf numFmtId="180" fontId="11" fillId="0" borderId="0" xfId="1" applyNumberFormat="1" applyFont="1" applyAlignment="1">
      <alignment horizontal="center" vertical="center"/>
    </xf>
    <xf numFmtId="180" fontId="13" fillId="0" borderId="0" xfId="1" applyNumberFormat="1" applyFont="1" applyAlignment="1">
      <alignment horizontal="centerContinuous" vertical="center"/>
    </xf>
    <xf numFmtId="180" fontId="14" fillId="0" borderId="0" xfId="1" applyNumberFormat="1" applyFont="1" applyAlignment="1">
      <alignment horizontal="centerContinuous" vertical="center"/>
    </xf>
    <xf numFmtId="180" fontId="15" fillId="0" borderId="0" xfId="1" applyNumberFormat="1" applyFont="1">
      <alignment vertical="center"/>
    </xf>
    <xf numFmtId="180" fontId="11" fillId="6" borderId="45" xfId="1" applyNumberFormat="1" applyFont="1" applyFill="1" applyBorder="1" applyAlignment="1">
      <alignment horizontal="center" vertical="center"/>
    </xf>
    <xf numFmtId="180" fontId="2" fillId="0" borderId="0" xfId="1" applyNumberFormat="1" applyFont="1">
      <alignment vertical="center"/>
    </xf>
    <xf numFmtId="180" fontId="11" fillId="0" borderId="0" xfId="1" applyNumberFormat="1" applyFont="1">
      <alignment vertical="center"/>
    </xf>
    <xf numFmtId="38" fontId="2" fillId="0" borderId="3" xfId="2" applyFont="1" applyFill="1" applyBorder="1" applyAlignment="1">
      <alignment horizontal="right" vertical="center" wrapText="1"/>
    </xf>
    <xf numFmtId="38" fontId="2" fillId="0" borderId="7" xfId="2" applyFont="1" applyFill="1" applyBorder="1" applyAlignment="1">
      <alignment horizontal="right" vertical="center" wrapText="1"/>
    </xf>
    <xf numFmtId="38" fontId="2" fillId="0" borderId="77" xfId="2" applyFont="1" applyFill="1" applyBorder="1" applyAlignment="1">
      <alignment horizontal="right" vertical="center" wrapText="1"/>
    </xf>
    <xf numFmtId="0" fontId="2" fillId="0" borderId="7" xfId="1" applyFont="1" applyBorder="1" applyAlignment="1">
      <alignment horizontal="right" vertical="center"/>
    </xf>
    <xf numFmtId="38" fontId="2" fillId="0" borderId="78" xfId="2" applyFont="1" applyFill="1" applyBorder="1" applyAlignment="1">
      <alignment horizontal="right" vertical="center" wrapText="1"/>
    </xf>
    <xf numFmtId="0" fontId="2" fillId="0" borderId="77" xfId="1" applyFont="1" applyBorder="1" applyAlignment="1">
      <alignment horizontal="center" vertical="center"/>
    </xf>
    <xf numFmtId="38" fontId="2" fillId="3" borderId="81" xfId="2" applyFont="1" applyFill="1" applyBorder="1" applyAlignment="1">
      <alignment vertical="center"/>
    </xf>
    <xf numFmtId="38" fontId="2" fillId="3" borderId="82" xfId="2" applyFont="1" applyFill="1" applyBorder="1" applyAlignment="1">
      <alignment horizontal="right" vertical="center"/>
    </xf>
    <xf numFmtId="0" fontId="2" fillId="3" borderId="48" xfId="1" applyFont="1" applyFill="1" applyBorder="1" applyAlignment="1">
      <alignment horizontal="left" vertical="center" shrinkToFit="1"/>
    </xf>
    <xf numFmtId="0" fontId="2" fillId="0" borderId="20" xfId="1" applyFont="1" applyBorder="1" applyAlignment="1">
      <alignment horizontal="center" vertical="center"/>
    </xf>
    <xf numFmtId="0" fontId="2" fillId="3" borderId="16" xfId="1" applyFont="1" applyFill="1" applyBorder="1" applyAlignment="1">
      <alignment horizontal="left" vertical="center" shrinkToFit="1"/>
    </xf>
    <xf numFmtId="0" fontId="2" fillId="0" borderId="32" xfId="1" applyFont="1" applyBorder="1" applyAlignment="1">
      <alignment horizontal="center" vertical="center"/>
    </xf>
    <xf numFmtId="0" fontId="2" fillId="3" borderId="38" xfId="1" applyFont="1" applyFill="1" applyBorder="1">
      <alignment vertical="center"/>
    </xf>
    <xf numFmtId="0" fontId="8" fillId="3" borderId="48" xfId="1" applyFont="1" applyFill="1" applyBorder="1" applyAlignment="1">
      <alignment horizontal="left" vertical="center" shrinkToFit="1"/>
    </xf>
    <xf numFmtId="0" fontId="2" fillId="0" borderId="26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 shrinkToFit="1"/>
    </xf>
    <xf numFmtId="0" fontId="2" fillId="0" borderId="28" xfId="1" applyFont="1" applyBorder="1" applyAlignment="1">
      <alignment horizontal="left" vertical="center" shrinkToFit="1"/>
    </xf>
    <xf numFmtId="0" fontId="2" fillId="0" borderId="34" xfId="1" applyFont="1" applyBorder="1" applyAlignment="1">
      <alignment horizontal="left" vertical="center" shrinkToFit="1"/>
    </xf>
    <xf numFmtId="38" fontId="2" fillId="0" borderId="60" xfId="2" applyFont="1" applyFill="1" applyBorder="1" applyAlignment="1">
      <alignment vertical="center"/>
    </xf>
    <xf numFmtId="0" fontId="2" fillId="4" borderId="52" xfId="1" applyFont="1" applyFill="1" applyBorder="1" applyAlignment="1">
      <alignment horizontal="center" vertical="center" wrapText="1"/>
    </xf>
    <xf numFmtId="38" fontId="2" fillId="3" borderId="92" xfId="2" applyFont="1" applyFill="1" applyBorder="1" applyAlignment="1">
      <alignment horizontal="right" vertical="center"/>
    </xf>
    <xf numFmtId="38" fontId="2" fillId="3" borderId="93" xfId="2" applyFont="1" applyFill="1" applyBorder="1" applyAlignment="1">
      <alignment horizontal="right" vertical="center"/>
    </xf>
    <xf numFmtId="38" fontId="2" fillId="3" borderId="80" xfId="2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shrinkToFit="1"/>
    </xf>
    <xf numFmtId="0" fontId="2" fillId="0" borderId="95" xfId="1" applyFont="1" applyBorder="1" applyAlignment="1">
      <alignment horizontal="left" vertical="center" shrinkToFit="1"/>
    </xf>
    <xf numFmtId="0" fontId="17" fillId="0" borderId="0" xfId="1" applyFont="1" applyAlignment="1">
      <alignment horizontal="left" vertical="center"/>
    </xf>
    <xf numFmtId="0" fontId="2" fillId="0" borderId="84" xfId="1" applyFont="1" applyBorder="1" applyAlignment="1">
      <alignment horizontal="left" vertical="center" shrinkToFit="1"/>
    </xf>
    <xf numFmtId="0" fontId="2" fillId="0" borderId="62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38" fontId="2" fillId="0" borderId="59" xfId="2" applyFont="1" applyFill="1" applyBorder="1" applyAlignment="1">
      <alignment vertical="center"/>
    </xf>
    <xf numFmtId="38" fontId="2" fillId="0" borderId="58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9" fillId="3" borderId="16" xfId="1" applyFont="1" applyFill="1" applyBorder="1" applyAlignment="1">
      <alignment horizontal="left" vertical="center" shrinkToFit="1"/>
    </xf>
    <xf numFmtId="0" fontId="19" fillId="0" borderId="22" xfId="1" applyFont="1" applyBorder="1" applyAlignment="1">
      <alignment horizontal="left" vertical="center" shrinkToFit="1"/>
    </xf>
    <xf numFmtId="38" fontId="19" fillId="3" borderId="82" xfId="2" applyFont="1" applyFill="1" applyBorder="1" applyAlignment="1">
      <alignment horizontal="right" vertical="center"/>
    </xf>
    <xf numFmtId="0" fontId="19" fillId="0" borderId="34" xfId="1" applyFont="1" applyBorder="1" applyAlignment="1">
      <alignment horizontal="left" vertical="center" shrinkToFit="1"/>
    </xf>
    <xf numFmtId="38" fontId="2" fillId="0" borderId="24" xfId="2" applyFont="1" applyFill="1" applyBorder="1" applyAlignment="1">
      <alignment horizontal="right" vertical="center"/>
    </xf>
    <xf numFmtId="0" fontId="2" fillId="0" borderId="96" xfId="1" applyFont="1" applyBorder="1" applyAlignment="1">
      <alignment horizontal="center" vertical="center"/>
    </xf>
    <xf numFmtId="38" fontId="2" fillId="0" borderId="96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left" vertical="top" wrapText="1"/>
    </xf>
    <xf numFmtId="38" fontId="2" fillId="0" borderId="84" xfId="2" applyFont="1" applyFill="1" applyBorder="1" applyAlignment="1">
      <alignment horizontal="left" vertical="center"/>
    </xf>
    <xf numFmtId="38" fontId="2" fillId="0" borderId="83" xfId="2" applyFont="1" applyFill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38" fontId="2" fillId="0" borderId="26" xfId="2" applyFont="1" applyFill="1" applyBorder="1" applyAlignment="1">
      <alignment horizontal="right" vertical="center"/>
    </xf>
    <xf numFmtId="178" fontId="2" fillId="0" borderId="32" xfId="2" applyNumberFormat="1" applyFont="1" applyFill="1" applyBorder="1" applyAlignment="1">
      <alignment vertical="center"/>
    </xf>
    <xf numFmtId="178" fontId="2" fillId="0" borderId="26" xfId="3" applyNumberFormat="1" applyFont="1" applyFill="1" applyBorder="1" applyAlignment="1">
      <alignment vertical="center"/>
    </xf>
    <xf numFmtId="178" fontId="2" fillId="0" borderId="20" xfId="3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38" fontId="4" fillId="0" borderId="0" xfId="2" applyFont="1" applyFill="1" applyBorder="1" applyAlignment="1">
      <alignment vertical="top"/>
    </xf>
    <xf numFmtId="0" fontId="2" fillId="0" borderId="81" xfId="1" applyFont="1" applyBorder="1" applyAlignment="1">
      <alignment horizontal="center" vertical="center"/>
    </xf>
    <xf numFmtId="38" fontId="2" fillId="0" borderId="81" xfId="2" applyFont="1" applyFill="1" applyBorder="1" applyAlignment="1">
      <alignment vertical="center"/>
    </xf>
    <xf numFmtId="178" fontId="2" fillId="0" borderId="32" xfId="2" applyNumberFormat="1" applyFont="1" applyFill="1" applyBorder="1" applyAlignment="1">
      <alignment horizontal="right" vertical="center"/>
    </xf>
    <xf numFmtId="38" fontId="2" fillId="0" borderId="20" xfId="2" applyFont="1" applyFill="1" applyBorder="1" applyAlignment="1">
      <alignment horizontal="right" vertical="center"/>
    </xf>
    <xf numFmtId="38" fontId="2" fillId="3" borderId="38" xfId="2" applyFont="1" applyFill="1" applyBorder="1" applyAlignment="1">
      <alignment horizontal="right" vertical="center"/>
    </xf>
    <xf numFmtId="178" fontId="2" fillId="0" borderId="60" xfId="2" applyNumberFormat="1" applyFont="1" applyFill="1" applyBorder="1" applyAlignment="1">
      <alignment horizontal="right" vertical="center"/>
    </xf>
    <xf numFmtId="38" fontId="2" fillId="0" borderId="32" xfId="2" applyFont="1" applyFill="1" applyBorder="1" applyAlignment="1">
      <alignment horizontal="right" vertical="center"/>
    </xf>
    <xf numFmtId="38" fontId="2" fillId="0" borderId="18" xfId="2" applyFont="1" applyFill="1" applyBorder="1" applyAlignment="1">
      <alignment horizontal="right" vertical="center"/>
    </xf>
    <xf numFmtId="38" fontId="2" fillId="0" borderId="25" xfId="2" applyFont="1" applyFill="1" applyBorder="1" applyAlignment="1">
      <alignment horizontal="right" vertical="center"/>
    </xf>
    <xf numFmtId="178" fontId="2" fillId="0" borderId="26" xfId="3" applyNumberFormat="1" applyFont="1" applyFill="1" applyBorder="1" applyAlignment="1">
      <alignment horizontal="right" vertical="center"/>
    </xf>
    <xf numFmtId="178" fontId="2" fillId="0" borderId="20" xfId="3" applyNumberFormat="1" applyFont="1" applyFill="1" applyBorder="1" applyAlignment="1">
      <alignment horizontal="right" vertical="center"/>
    </xf>
    <xf numFmtId="38" fontId="2" fillId="0" borderId="31" xfId="2" applyFont="1" applyFill="1" applyBorder="1" applyAlignment="1">
      <alignment horizontal="right" vertical="center"/>
    </xf>
    <xf numFmtId="38" fontId="2" fillId="0" borderId="19" xfId="2" applyFont="1" applyFill="1" applyBorder="1" applyAlignment="1">
      <alignment horizontal="right" vertical="center"/>
    </xf>
    <xf numFmtId="38" fontId="2" fillId="3" borderId="37" xfId="2" applyFont="1" applyFill="1" applyBorder="1" applyAlignment="1">
      <alignment horizontal="right" vertical="center"/>
    </xf>
    <xf numFmtId="38" fontId="2" fillId="0" borderId="59" xfId="2" applyFont="1" applyFill="1" applyBorder="1" applyAlignment="1">
      <alignment horizontal="right" vertical="center"/>
    </xf>
    <xf numFmtId="38" fontId="2" fillId="0" borderId="60" xfId="2" applyFont="1" applyFill="1" applyBorder="1" applyAlignment="1">
      <alignment horizontal="right" vertical="center"/>
    </xf>
    <xf numFmtId="9" fontId="2" fillId="3" borderId="38" xfId="3" applyFont="1" applyFill="1" applyBorder="1" applyAlignment="1">
      <alignment horizontal="right" vertical="center"/>
    </xf>
    <xf numFmtId="178" fontId="2" fillId="0" borderId="32" xfId="3" applyNumberFormat="1" applyFont="1" applyFill="1" applyBorder="1" applyAlignment="1">
      <alignment horizontal="right" vertical="center"/>
    </xf>
    <xf numFmtId="178" fontId="2" fillId="3" borderId="45" xfId="3" applyNumberFormat="1" applyFont="1" applyFill="1" applyBorder="1" applyAlignment="1">
      <alignment horizontal="right" vertical="center"/>
    </xf>
    <xf numFmtId="178" fontId="2" fillId="3" borderId="38" xfId="3" applyNumberFormat="1" applyFont="1" applyFill="1" applyBorder="1" applyAlignment="1">
      <alignment horizontal="right" vertical="center"/>
    </xf>
    <xf numFmtId="178" fontId="2" fillId="0" borderId="60" xfId="3" applyNumberFormat="1" applyFont="1" applyFill="1" applyBorder="1" applyAlignment="1">
      <alignment horizontal="right" vertical="center"/>
    </xf>
    <xf numFmtId="178" fontId="2" fillId="0" borderId="26" xfId="2" applyNumberFormat="1" applyFont="1" applyFill="1" applyBorder="1" applyAlignment="1">
      <alignment horizontal="right" vertical="center"/>
    </xf>
    <xf numFmtId="178" fontId="2" fillId="0" borderId="20" xfId="2" applyNumberFormat="1" applyFont="1" applyFill="1" applyBorder="1" applyAlignment="1">
      <alignment horizontal="right" vertical="center"/>
    </xf>
    <xf numFmtId="38" fontId="2" fillId="0" borderId="30" xfId="2" applyFont="1" applyFill="1" applyBorder="1" applyAlignment="1">
      <alignment horizontal="right" vertical="center"/>
    </xf>
    <xf numFmtId="178" fontId="2" fillId="0" borderId="32" xfId="3" applyNumberFormat="1" applyFont="1" applyBorder="1" applyAlignment="1">
      <alignment horizontal="right" vertical="center"/>
    </xf>
    <xf numFmtId="9" fontId="2" fillId="3" borderId="13" xfId="3" applyFont="1" applyFill="1" applyBorder="1" applyAlignment="1">
      <alignment horizontal="right" vertical="center"/>
    </xf>
    <xf numFmtId="178" fontId="2" fillId="0" borderId="20" xfId="3" applyNumberFormat="1" applyFont="1" applyBorder="1" applyAlignment="1">
      <alignment horizontal="right" vertical="center"/>
    </xf>
    <xf numFmtId="178" fontId="2" fillId="3" borderId="13" xfId="3" applyNumberFormat="1" applyFont="1" applyFill="1" applyBorder="1" applyAlignment="1">
      <alignment horizontal="right" vertical="center"/>
    </xf>
    <xf numFmtId="178" fontId="2" fillId="0" borderId="96" xfId="3" applyNumberFormat="1" applyFont="1" applyBorder="1" applyAlignment="1">
      <alignment horizontal="right" vertical="center"/>
    </xf>
    <xf numFmtId="178" fontId="2" fillId="0" borderId="26" xfId="3" applyNumberFormat="1" applyFont="1" applyBorder="1" applyAlignment="1">
      <alignment horizontal="right" vertical="center"/>
    </xf>
    <xf numFmtId="178" fontId="2" fillId="0" borderId="81" xfId="3" applyNumberFormat="1" applyFont="1" applyBorder="1" applyAlignment="1">
      <alignment horizontal="right" vertical="center"/>
    </xf>
    <xf numFmtId="38" fontId="2" fillId="3" borderId="13" xfId="2" applyFont="1" applyFill="1" applyBorder="1" applyAlignment="1">
      <alignment vertical="center"/>
    </xf>
    <xf numFmtId="179" fontId="2" fillId="0" borderId="2" xfId="2" applyNumberFormat="1" applyFont="1" applyFill="1" applyBorder="1" applyAlignment="1">
      <alignment horizontal="right" vertical="center" wrapText="1"/>
    </xf>
    <xf numFmtId="38" fontId="2" fillId="0" borderId="1" xfId="2" applyFont="1" applyFill="1" applyBorder="1" applyAlignment="1">
      <alignment horizontal="right" vertical="center" wrapText="1"/>
    </xf>
    <xf numFmtId="177" fontId="2" fillId="0" borderId="2" xfId="2" applyNumberFormat="1" applyFont="1" applyFill="1" applyBorder="1" applyAlignment="1">
      <alignment horizontal="right" vertical="center" wrapText="1"/>
    </xf>
    <xf numFmtId="0" fontId="2" fillId="3" borderId="41" xfId="1" applyFont="1" applyFill="1" applyBorder="1" applyAlignment="1">
      <alignment horizontal="left" vertical="center"/>
    </xf>
    <xf numFmtId="0" fontId="2" fillId="3" borderId="94" xfId="1" applyFont="1" applyFill="1" applyBorder="1" applyAlignment="1">
      <alignment horizontal="left" vertical="center"/>
    </xf>
    <xf numFmtId="38" fontId="6" fillId="0" borderId="0" xfId="2" applyFont="1" applyFill="1" applyBorder="1" applyAlignment="1">
      <alignment horizontal="right" vertical="center" wrapText="1"/>
    </xf>
    <xf numFmtId="38" fontId="6" fillId="0" borderId="10" xfId="2" applyFont="1" applyFill="1" applyBorder="1" applyAlignment="1">
      <alignment horizontal="right" vertical="center" wrapText="1"/>
    </xf>
    <xf numFmtId="38" fontId="6" fillId="0" borderId="0" xfId="2" applyFont="1" applyFill="1" applyBorder="1" applyAlignment="1">
      <alignment horizontal="right" vertical="center" wrapText="1" shrinkToFit="1"/>
    </xf>
    <xf numFmtId="38" fontId="6" fillId="0" borderId="10" xfId="2" applyFont="1" applyFill="1" applyBorder="1" applyAlignment="1">
      <alignment horizontal="right" vertical="center" wrapText="1" shrinkToFit="1"/>
    </xf>
    <xf numFmtId="38" fontId="4" fillId="0" borderId="0" xfId="2" applyFont="1" applyFill="1" applyBorder="1" applyAlignment="1">
      <alignment horizontal="right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4" borderId="56" xfId="1" applyFont="1" applyFill="1" applyBorder="1" applyAlignment="1">
      <alignment horizontal="center" vertical="center"/>
    </xf>
    <xf numFmtId="0" fontId="2" fillId="4" borderId="55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180" fontId="13" fillId="0" borderId="76" xfId="1" applyNumberFormat="1" applyFont="1" applyBorder="1" applyAlignment="1">
      <alignment horizontal="left" vertical="center" shrinkToFit="1"/>
    </xf>
    <xf numFmtId="180" fontId="13" fillId="0" borderId="75" xfId="1" applyNumberFormat="1" applyFont="1" applyBorder="1" applyAlignment="1">
      <alignment horizontal="left" vertical="center" shrinkToFit="1"/>
    </xf>
    <xf numFmtId="180" fontId="13" fillId="0" borderId="74" xfId="1" applyNumberFormat="1" applyFont="1" applyBorder="1" applyAlignment="1">
      <alignment horizontal="left" vertical="center" shrinkToFit="1"/>
    </xf>
    <xf numFmtId="180" fontId="13" fillId="0" borderId="76" xfId="1" applyNumberFormat="1" applyFont="1" applyBorder="1" applyAlignment="1">
      <alignment horizontal="left" vertical="center"/>
    </xf>
    <xf numFmtId="180" fontId="13" fillId="0" borderId="75" xfId="1" applyNumberFormat="1" applyFont="1" applyBorder="1" applyAlignment="1">
      <alignment horizontal="left" vertical="center"/>
    </xf>
    <xf numFmtId="180" fontId="13" fillId="0" borderId="74" xfId="1" applyNumberFormat="1" applyFont="1" applyBorder="1" applyAlignment="1">
      <alignment horizontal="left" vertical="center"/>
    </xf>
    <xf numFmtId="0" fontId="2" fillId="4" borderId="73" xfId="1" applyFont="1" applyFill="1" applyBorder="1" applyAlignment="1">
      <alignment horizontal="center" vertical="center"/>
    </xf>
    <xf numFmtId="0" fontId="2" fillId="4" borderId="72" xfId="1" applyFont="1" applyFill="1" applyBorder="1" applyAlignment="1">
      <alignment horizontal="center" vertical="center"/>
    </xf>
    <xf numFmtId="0" fontId="2" fillId="4" borderId="69" xfId="1" applyFont="1" applyFill="1" applyBorder="1" applyAlignment="1">
      <alignment horizontal="center" vertical="center"/>
    </xf>
    <xf numFmtId="0" fontId="2" fillId="4" borderId="68" xfId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center" vertical="center"/>
    </xf>
    <xf numFmtId="0" fontId="2" fillId="4" borderId="67" xfId="1" applyFont="1" applyFill="1" applyBorder="1" applyAlignment="1">
      <alignment horizontal="center" vertical="center"/>
    </xf>
    <xf numFmtId="0" fontId="2" fillId="4" borderId="53" xfId="1" applyFont="1" applyFill="1" applyBorder="1" applyAlignment="1">
      <alignment horizontal="center" vertical="center" wrapText="1"/>
    </xf>
    <xf numFmtId="0" fontId="2" fillId="4" borderId="63" xfId="1" applyFont="1" applyFill="1" applyBorder="1" applyAlignment="1">
      <alignment horizontal="center" vertical="center" wrapText="1"/>
    </xf>
    <xf numFmtId="38" fontId="2" fillId="4" borderId="70" xfId="2" applyFont="1" applyFill="1" applyBorder="1" applyAlignment="1">
      <alignment horizontal="center" vertical="center" wrapText="1"/>
    </xf>
    <xf numFmtId="38" fontId="2" fillId="4" borderId="71" xfId="2" applyFont="1" applyFill="1" applyBorder="1" applyAlignment="1">
      <alignment horizontal="center" vertical="center" wrapText="1"/>
    </xf>
    <xf numFmtId="38" fontId="2" fillId="4" borderId="49" xfId="2" applyFont="1" applyFill="1" applyBorder="1" applyAlignment="1">
      <alignment horizontal="center" vertical="center" wrapText="1"/>
    </xf>
    <xf numFmtId="38" fontId="9" fillId="5" borderId="70" xfId="2" applyFont="1" applyFill="1" applyBorder="1" applyAlignment="1">
      <alignment horizontal="center" vertical="center" wrapText="1"/>
    </xf>
    <xf numFmtId="38" fontId="9" fillId="5" borderId="49" xfId="2" applyFont="1" applyFill="1" applyBorder="1" applyAlignment="1">
      <alignment horizontal="center" vertical="center" wrapText="1"/>
    </xf>
    <xf numFmtId="0" fontId="2" fillId="4" borderId="53" xfId="1" applyFont="1" applyFill="1" applyBorder="1" applyAlignment="1">
      <alignment horizontal="center" vertical="center"/>
    </xf>
    <xf numFmtId="0" fontId="2" fillId="4" borderId="63" xfId="1" applyFont="1" applyFill="1" applyBorder="1" applyAlignment="1">
      <alignment horizontal="center" vertical="center"/>
    </xf>
    <xf numFmtId="0" fontId="19" fillId="3" borderId="41" xfId="1" applyFont="1" applyFill="1" applyBorder="1" applyAlignment="1">
      <alignment horizontal="left" vertical="center"/>
    </xf>
    <xf numFmtId="0" fontId="19" fillId="3" borderId="94" xfId="1" applyFont="1" applyFill="1" applyBorder="1" applyAlignment="1">
      <alignment horizontal="left" vertical="center"/>
    </xf>
    <xf numFmtId="0" fontId="2" fillId="3" borderId="98" xfId="1" applyFont="1" applyFill="1" applyBorder="1" applyAlignment="1">
      <alignment horizontal="left" vertical="center"/>
    </xf>
    <xf numFmtId="0" fontId="2" fillId="0" borderId="8" xfId="1" applyFont="1" applyBorder="1" applyAlignment="1">
      <alignment horizontal="right" vertical="center" shrinkToFit="1"/>
    </xf>
    <xf numFmtId="0" fontId="2" fillId="0" borderId="7" xfId="1" applyFont="1" applyBorder="1" applyAlignment="1">
      <alignment horizontal="right" vertical="center" shrinkToFit="1"/>
    </xf>
    <xf numFmtId="0" fontId="2" fillId="4" borderId="89" xfId="1" applyFont="1" applyFill="1" applyBorder="1" applyAlignment="1">
      <alignment horizontal="center" vertical="center"/>
    </xf>
    <xf numFmtId="38" fontId="4" fillId="0" borderId="97" xfId="2" applyFont="1" applyFill="1" applyBorder="1" applyAlignment="1">
      <alignment horizontal="left" vertical="top" wrapText="1"/>
    </xf>
    <xf numFmtId="38" fontId="2" fillId="0" borderId="34" xfId="2" applyFont="1" applyFill="1" applyBorder="1" applyAlignment="1">
      <alignment horizontal="left" vertical="center"/>
    </xf>
    <xf numFmtId="38" fontId="2" fillId="0" borderId="29" xfId="2" applyFont="1" applyFill="1" applyBorder="1" applyAlignment="1">
      <alignment horizontal="left" vertical="center"/>
    </xf>
    <xf numFmtId="38" fontId="2" fillId="0" borderId="84" xfId="2" applyFont="1" applyFill="1" applyBorder="1" applyAlignment="1">
      <alignment horizontal="left" vertical="center"/>
    </xf>
    <xf numFmtId="38" fontId="2" fillId="0" borderId="83" xfId="2" applyFont="1" applyFill="1" applyBorder="1" applyAlignment="1">
      <alignment horizontal="left" vertical="center"/>
    </xf>
    <xf numFmtId="38" fontId="2" fillId="3" borderId="80" xfId="2" applyFont="1" applyFill="1" applyBorder="1" applyAlignment="1">
      <alignment horizontal="left" vertical="center"/>
    </xf>
    <xf numFmtId="38" fontId="2" fillId="3" borderId="79" xfId="2" applyFont="1" applyFill="1" applyBorder="1" applyAlignment="1">
      <alignment horizontal="left" vertical="center"/>
    </xf>
    <xf numFmtId="38" fontId="4" fillId="0" borderId="97" xfId="2" applyFont="1" applyFill="1" applyBorder="1" applyAlignment="1">
      <alignment horizontal="left" vertical="center" wrapText="1"/>
    </xf>
    <xf numFmtId="38" fontId="2" fillId="3" borderId="40" xfId="2" applyFont="1" applyFill="1" applyBorder="1" applyAlignment="1">
      <alignment horizontal="left" vertical="center"/>
    </xf>
    <xf numFmtId="38" fontId="2" fillId="3" borderId="35" xfId="2" applyFont="1" applyFill="1" applyBorder="1" applyAlignment="1">
      <alignment horizontal="left" vertical="center"/>
    </xf>
    <xf numFmtId="38" fontId="2" fillId="0" borderId="22" xfId="2" applyFont="1" applyFill="1" applyBorder="1" applyAlignment="1">
      <alignment horizontal="left" vertical="center"/>
    </xf>
    <xf numFmtId="38" fontId="2" fillId="0" borderId="17" xfId="2" applyFont="1" applyFill="1" applyBorder="1" applyAlignment="1">
      <alignment horizontal="left" vertical="center"/>
    </xf>
    <xf numFmtId="38" fontId="2" fillId="3" borderId="86" xfId="2" applyFont="1" applyFill="1" applyBorder="1" applyAlignment="1">
      <alignment horizontal="left" vertical="center"/>
    </xf>
    <xf numFmtId="38" fontId="2" fillId="3" borderId="85" xfId="2" applyFont="1" applyFill="1" applyBorder="1" applyAlignment="1">
      <alignment horizontal="left" vertical="center"/>
    </xf>
    <xf numFmtId="0" fontId="2" fillId="4" borderId="88" xfId="1" applyFont="1" applyFill="1" applyBorder="1" applyAlignment="1">
      <alignment horizontal="center" vertical="center" wrapText="1"/>
    </xf>
    <xf numFmtId="0" fontId="2" fillId="4" borderId="87" xfId="1" applyFont="1" applyFill="1" applyBorder="1" applyAlignment="1">
      <alignment horizontal="center" vertical="center" wrapText="1"/>
    </xf>
    <xf numFmtId="38" fontId="2" fillId="0" borderId="28" xfId="2" applyFont="1" applyFill="1" applyBorder="1" applyAlignment="1">
      <alignment horizontal="left" vertical="center"/>
    </xf>
    <xf numFmtId="38" fontId="2" fillId="0" borderId="23" xfId="2" applyFont="1" applyFill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4" borderId="56" xfId="1" applyFont="1" applyFill="1" applyBorder="1" applyAlignment="1">
      <alignment horizontal="center" vertical="center" shrinkToFit="1"/>
    </xf>
    <xf numFmtId="0" fontId="2" fillId="4" borderId="89" xfId="1" applyFont="1" applyFill="1" applyBorder="1" applyAlignment="1">
      <alignment horizontal="center" vertical="center" shrinkToFit="1"/>
    </xf>
    <xf numFmtId="38" fontId="2" fillId="0" borderId="34" xfId="1" applyNumberFormat="1" applyFont="1" applyBorder="1" applyAlignment="1">
      <alignment horizontal="left" vertical="center"/>
    </xf>
    <xf numFmtId="38" fontId="2" fillId="0" borderId="91" xfId="1" applyNumberFormat="1" applyFont="1" applyBorder="1" applyAlignment="1">
      <alignment horizontal="left" vertical="center"/>
    </xf>
    <xf numFmtId="38" fontId="2" fillId="0" borderId="22" xfId="1" applyNumberFormat="1" applyFont="1" applyBorder="1" applyAlignment="1">
      <alignment horizontal="left" vertical="center"/>
    </xf>
    <xf numFmtId="38" fontId="2" fillId="0" borderId="90" xfId="1" applyNumberFormat="1" applyFont="1" applyBorder="1" applyAlignment="1">
      <alignment horizontal="left" vertical="center"/>
    </xf>
    <xf numFmtId="180" fontId="18" fillId="0" borderId="76" xfId="1" applyNumberFormat="1" applyFont="1" applyBorder="1" applyAlignment="1">
      <alignment horizontal="left" vertical="center" shrinkToFit="1"/>
    </xf>
    <xf numFmtId="180" fontId="18" fillId="0" borderId="74" xfId="1" applyNumberFormat="1" applyFont="1" applyBorder="1" applyAlignment="1">
      <alignment horizontal="left" vertical="center" shrinkToFit="1"/>
    </xf>
    <xf numFmtId="180" fontId="11" fillId="0" borderId="0" xfId="1" applyNumberFormat="1" applyFont="1" applyAlignment="1">
      <alignment horizontal="left" vertical="center"/>
    </xf>
  </cellXfs>
  <cellStyles count="4">
    <cellStyle name="パーセント" xfId="3" builtinId="5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313266</xdr:colOff>
      <xdr:row>14</xdr:row>
      <xdr:rowOff>169334</xdr:rowOff>
    </xdr:from>
    <xdr:to>
      <xdr:col>11</xdr:col>
      <xdr:colOff>1830917</xdr:colOff>
      <xdr:row>19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AD1D2A3E-A8F8-420C-A8BC-BF2437F7C77D}"/>
            </a:ext>
          </a:extLst>
        </xdr:cNvPr>
        <xdr:cNvSpPr/>
      </xdr:nvSpPr>
      <xdr:spPr>
        <a:xfrm>
          <a:off x="11235266" y="3249084"/>
          <a:ext cx="1517651" cy="687916"/>
        </a:xfrm>
        <a:prstGeom prst="wedgeRoundRectCallout">
          <a:avLst>
            <a:gd name="adj1" fmla="val -76962"/>
            <a:gd name="adj2" fmla="val 23026"/>
            <a:gd name="adj3" fmla="val 16667"/>
          </a:avLst>
        </a:prstGeom>
        <a:solidFill>
          <a:srgbClr val="CCFFFF"/>
        </a:solidFill>
        <a:ln w="3175"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機器等製品の利用料はこちらに記入する。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535252</xdr:colOff>
      <xdr:row>67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インク 1">
              <a:extLst>
                <a:ext uri="{FF2B5EF4-FFF2-40B4-BE49-F238E27FC236}">
                  <a16:creationId xmlns:a16="http://schemas.microsoft.com/office/drawing/2014/main" id="{E04527BB-0A69-4795-8A32-CCE7ABA2DA6A}"/>
                </a:ext>
              </a:extLst>
            </xdr14:cNvPr>
            <xdr14:cNvContentPartPr/>
          </xdr14:nvContentPartPr>
          <xdr14:nvPr macro=""/>
          <xdr14:xfrm>
            <a:off x="892440" y="1583190"/>
            <a:ext cx="360" cy="36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3B63F06E-2A89-4C23-B4B8-789F931082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3800" y="15741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535252</xdr:colOff>
      <xdr:row>40</xdr:row>
      <xdr:rowOff>178252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インク 2">
              <a:extLst>
                <a:ext uri="{FF2B5EF4-FFF2-40B4-BE49-F238E27FC236}">
                  <a16:creationId xmlns:a16="http://schemas.microsoft.com/office/drawing/2014/main" id="{1D9E8E9F-C1A9-499C-A54A-5E9996585EED}"/>
                </a:ext>
              </a:extLst>
            </xdr14:cNvPr>
            <xdr14:cNvContentPartPr/>
          </xdr14:nvContentPartPr>
          <xdr14:nvPr macro=""/>
          <xdr14:xfrm>
            <a:off x="892440" y="1583190"/>
            <a:ext cx="360" cy="36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3B63F06E-2A89-4C23-B4B8-789F931082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3800" y="15741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535252</xdr:colOff>
      <xdr:row>26</xdr:row>
      <xdr:rowOff>178252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インク 3">
              <a:extLst>
                <a:ext uri="{FF2B5EF4-FFF2-40B4-BE49-F238E27FC236}">
                  <a16:creationId xmlns:a16="http://schemas.microsoft.com/office/drawing/2014/main" id="{060CF607-6946-4F3B-8B37-7FEC45123F58}"/>
                </a:ext>
              </a:extLst>
            </xdr14:cNvPr>
            <xdr14:cNvContentPartPr/>
          </xdr14:nvContentPartPr>
          <xdr14:nvPr macro=""/>
          <xdr14:xfrm>
            <a:off x="892440" y="1583190"/>
            <a:ext cx="360" cy="36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3B63F06E-2A89-4C23-B4B8-789F931082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3800" y="15741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535252</xdr:colOff>
      <xdr:row>4</xdr:row>
      <xdr:rowOff>178252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インク 4">
              <a:extLst>
                <a:ext uri="{FF2B5EF4-FFF2-40B4-BE49-F238E27FC236}">
                  <a16:creationId xmlns:a16="http://schemas.microsoft.com/office/drawing/2014/main" id="{86EAF863-0F9C-473E-915B-A537F70C52CB}"/>
                </a:ext>
              </a:extLst>
            </xdr14:cNvPr>
            <xdr14:cNvContentPartPr/>
          </xdr14:nvContentPartPr>
          <xdr14:nvPr macro=""/>
          <xdr14:xfrm>
            <a:off x="892440" y="1583190"/>
            <a:ext cx="360" cy="36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3B63F06E-2A89-4C23-B4B8-789F931082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3800" y="15741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</xdr:col>
      <xdr:colOff>535252</xdr:colOff>
      <xdr:row>67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インク 5">
              <a:extLst>
                <a:ext uri="{FF2B5EF4-FFF2-40B4-BE49-F238E27FC236}">
                  <a16:creationId xmlns:a16="http://schemas.microsoft.com/office/drawing/2014/main" id="{9F863D8C-7497-4D18-9A49-920B1DEB0729}"/>
                </a:ext>
              </a:extLst>
            </xdr14:cNvPr>
            <xdr14:cNvContentPartPr/>
          </xdr14:nvContentPartPr>
          <xdr14:nvPr macro=""/>
          <xdr14:xfrm>
            <a:off x="892440" y="1583190"/>
            <a:ext cx="360" cy="360"/>
          </xdr14:xfrm>
        </xdr:contentPart>
      </mc:Choice>
      <mc:Fallback xmlns="">
        <xdr:pic>
          <xdr:nvPicPr>
            <xdr:cNvPr id="2" name="インク 1">
              <a:extLst>
                <a:ext uri="{FF2B5EF4-FFF2-40B4-BE49-F238E27FC236}">
                  <a16:creationId xmlns:a16="http://schemas.microsoft.com/office/drawing/2014/main" id="{3B63F06E-2A89-4C23-B4B8-789F931082C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83800" y="157419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7T01:04:21.5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08:22:36.5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08:23:17.59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6T08:23:17.5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6-09T04:37:51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showGridLines="0" tabSelected="1" view="pageBreakPreview" topLeftCell="A73" zoomScale="90" zoomScaleNormal="100" zoomScaleSheetLayoutView="90" workbookViewId="0">
      <selection activeCell="B56" sqref="B56:C56"/>
    </sheetView>
  </sheetViews>
  <sheetFormatPr defaultColWidth="9" defaultRowHeight="13.2" x14ac:dyDescent="0.2"/>
  <cols>
    <col min="1" max="1" width="2.77734375" style="1" customWidth="1"/>
    <col min="2" max="2" width="2.109375" style="3" customWidth="1"/>
    <col min="3" max="3" width="42.109375" style="1" customWidth="1"/>
    <col min="4" max="4" width="11" style="1" customWidth="1"/>
    <col min="5" max="5" width="6.44140625" style="1" customWidth="1"/>
    <col min="6" max="7" width="13.77734375" style="2" customWidth="1"/>
    <col min="8" max="8" width="10.109375" style="2" customWidth="1"/>
    <col min="9" max="11" width="13.77734375" style="2" customWidth="1"/>
    <col min="12" max="12" width="24.6640625" style="1" customWidth="1"/>
    <col min="13" max="13" width="2.77734375" style="1" customWidth="1"/>
    <col min="14" max="16384" width="9" style="1"/>
  </cols>
  <sheetData>
    <row r="1" spans="1:12" ht="22.5" customHeight="1" x14ac:dyDescent="0.2">
      <c r="A1" s="90" t="s">
        <v>41</v>
      </c>
      <c r="B1" s="89"/>
      <c r="C1" s="89"/>
      <c r="D1" s="89"/>
      <c r="E1" s="89"/>
      <c r="G1" s="89"/>
      <c r="H1" s="89"/>
      <c r="I1" s="88" t="s">
        <v>31</v>
      </c>
      <c r="J1" s="188" t="s">
        <v>44</v>
      </c>
      <c r="K1" s="189"/>
      <c r="L1" s="190"/>
    </row>
    <row r="2" spans="1:12" ht="22.5" customHeight="1" x14ac:dyDescent="0.2">
      <c r="A2" s="87"/>
      <c r="B2" s="86"/>
      <c r="C2" s="85"/>
      <c r="D2" s="85"/>
      <c r="E2" s="85"/>
      <c r="G2" s="85"/>
      <c r="H2" s="85"/>
      <c r="I2" s="88" t="s">
        <v>30</v>
      </c>
      <c r="J2" s="191"/>
      <c r="K2" s="192"/>
      <c r="L2" s="193"/>
    </row>
    <row r="3" spans="1:12" ht="19.2" x14ac:dyDescent="0.2">
      <c r="A3" s="87"/>
      <c r="B3" s="242" t="s">
        <v>49</v>
      </c>
      <c r="C3" s="242"/>
      <c r="D3" s="242"/>
      <c r="E3" s="85"/>
      <c r="F3" s="84"/>
      <c r="G3" s="84"/>
      <c r="H3" s="84"/>
      <c r="I3" s="84"/>
      <c r="J3" s="84"/>
      <c r="K3" s="84"/>
      <c r="L3" s="83"/>
    </row>
    <row r="4" spans="1:12" ht="16.2" x14ac:dyDescent="0.2">
      <c r="B4" s="187" t="s">
        <v>122</v>
      </c>
      <c r="C4" s="187"/>
      <c r="D4" s="187"/>
      <c r="E4" s="187"/>
      <c r="F4" s="5"/>
      <c r="G4" s="5"/>
      <c r="H4" s="5"/>
      <c r="I4" s="5"/>
      <c r="J4" s="5"/>
      <c r="K4" s="5"/>
    </row>
    <row r="5" spans="1:12" ht="13.8" thickBot="1" x14ac:dyDescent="0.25">
      <c r="B5" s="6"/>
      <c r="C5" s="6"/>
      <c r="D5" s="6"/>
      <c r="E5" s="6"/>
      <c r="F5" s="5"/>
      <c r="G5" s="5"/>
      <c r="H5" s="5"/>
      <c r="I5" s="5"/>
      <c r="J5" s="5"/>
      <c r="K5" s="5"/>
      <c r="L5" s="72" t="s">
        <v>18</v>
      </c>
    </row>
    <row r="6" spans="1:12" x14ac:dyDescent="0.2">
      <c r="B6" s="194" t="s">
        <v>17</v>
      </c>
      <c r="C6" s="195"/>
      <c r="D6" s="198" t="s">
        <v>16</v>
      </c>
      <c r="E6" s="200" t="s">
        <v>15</v>
      </c>
      <c r="F6" s="202" t="s">
        <v>29</v>
      </c>
      <c r="G6" s="203"/>
      <c r="H6" s="203"/>
      <c r="I6" s="204"/>
      <c r="J6" s="205" t="s">
        <v>28</v>
      </c>
      <c r="K6" s="206"/>
      <c r="L6" s="207" t="s">
        <v>8</v>
      </c>
    </row>
    <row r="7" spans="1:12" ht="38.25" customHeight="1" thickBot="1" x14ac:dyDescent="0.25">
      <c r="B7" s="196"/>
      <c r="C7" s="197"/>
      <c r="D7" s="199"/>
      <c r="E7" s="201"/>
      <c r="F7" s="82" t="s">
        <v>27</v>
      </c>
      <c r="G7" s="81" t="s">
        <v>26</v>
      </c>
      <c r="H7" s="80" t="s">
        <v>25</v>
      </c>
      <c r="I7" s="79" t="s">
        <v>24</v>
      </c>
      <c r="J7" s="78" t="s">
        <v>23</v>
      </c>
      <c r="K7" s="77" t="s">
        <v>22</v>
      </c>
      <c r="L7" s="208"/>
    </row>
    <row r="8" spans="1:12" ht="13.8" thickTop="1" x14ac:dyDescent="0.2">
      <c r="B8" s="176" t="s">
        <v>21</v>
      </c>
      <c r="C8" s="177"/>
      <c r="D8" s="55"/>
      <c r="E8" s="54"/>
      <c r="F8" s="52"/>
      <c r="G8" s="53"/>
      <c r="H8" s="53"/>
      <c r="I8" s="51"/>
      <c r="J8" s="52"/>
      <c r="K8" s="51"/>
      <c r="L8" s="50"/>
    </row>
    <row r="9" spans="1:12" x14ac:dyDescent="0.2">
      <c r="B9" s="28"/>
      <c r="C9" s="49" t="s">
        <v>50</v>
      </c>
      <c r="D9" s="48" t="s">
        <v>19</v>
      </c>
      <c r="E9" s="47">
        <v>2</v>
      </c>
      <c r="F9" s="45">
        <v>100000000</v>
      </c>
      <c r="G9" s="46">
        <v>70000000</v>
      </c>
      <c r="H9" s="136">
        <f>IFERROR(1-G9/F9,"")</f>
        <v>0.30000000000000004</v>
      </c>
      <c r="I9" s="44">
        <f>IF(E9="","",E9*G9)</f>
        <v>140000000</v>
      </c>
      <c r="J9" s="45">
        <v>600000</v>
      </c>
      <c r="K9" s="44">
        <f>IF(E9&gt;0,E9*J9,"")</f>
        <v>1200000</v>
      </c>
      <c r="L9" s="43"/>
    </row>
    <row r="10" spans="1:12" x14ac:dyDescent="0.2">
      <c r="B10" s="28"/>
      <c r="C10" s="42" t="s">
        <v>113</v>
      </c>
      <c r="D10" s="41"/>
      <c r="E10" s="40">
        <v>3</v>
      </c>
      <c r="F10" s="38">
        <v>3000000</v>
      </c>
      <c r="G10" s="135">
        <v>250000</v>
      </c>
      <c r="H10" s="137">
        <f t="shared" ref="H10:H13" si="0">IFERROR(1-G10/F10,"")</f>
        <v>0.91666666666666663</v>
      </c>
      <c r="I10" s="128">
        <f t="shared" ref="I10:I13" si="1">IF(E10="","",E10*G10)</f>
        <v>750000</v>
      </c>
      <c r="J10" s="38">
        <v>70000</v>
      </c>
      <c r="K10" s="37">
        <f t="shared" ref="K10:K13" si="2">IF(E10&gt;0,E10*J10,"")</f>
        <v>210000</v>
      </c>
      <c r="L10" s="36"/>
    </row>
    <row r="11" spans="1:12" x14ac:dyDescent="0.2">
      <c r="B11" s="28"/>
      <c r="C11" s="42"/>
      <c r="D11" s="41"/>
      <c r="E11" s="40">
        <v>1</v>
      </c>
      <c r="F11" s="38">
        <v>2000</v>
      </c>
      <c r="G11" s="39">
        <v>1000</v>
      </c>
      <c r="H11" s="137">
        <f t="shared" si="0"/>
        <v>0.5</v>
      </c>
      <c r="I11" s="37">
        <f t="shared" si="1"/>
        <v>1000</v>
      </c>
      <c r="J11" s="38">
        <v>80000</v>
      </c>
      <c r="K11" s="37">
        <f t="shared" si="2"/>
        <v>80000</v>
      </c>
      <c r="L11" s="36"/>
    </row>
    <row r="12" spans="1:12" x14ac:dyDescent="0.2">
      <c r="B12" s="28"/>
      <c r="C12" s="42"/>
      <c r="D12" s="41"/>
      <c r="E12" s="40">
        <v>5</v>
      </c>
      <c r="F12" s="38">
        <v>3000</v>
      </c>
      <c r="G12" s="39">
        <v>2000</v>
      </c>
      <c r="H12" s="137">
        <f t="shared" si="0"/>
        <v>0.33333333333333337</v>
      </c>
      <c r="I12" s="128">
        <f t="shared" si="1"/>
        <v>10000</v>
      </c>
      <c r="J12" s="38">
        <v>900000</v>
      </c>
      <c r="K12" s="37">
        <f t="shared" si="2"/>
        <v>4500000</v>
      </c>
      <c r="L12" s="36"/>
    </row>
    <row r="13" spans="1:12" x14ac:dyDescent="0.2">
      <c r="B13" s="28"/>
      <c r="C13" s="35"/>
      <c r="D13" s="34"/>
      <c r="E13" s="33">
        <v>6</v>
      </c>
      <c r="F13" s="31">
        <v>4000</v>
      </c>
      <c r="G13" s="32">
        <v>3000</v>
      </c>
      <c r="H13" s="138">
        <f t="shared" si="0"/>
        <v>0.25</v>
      </c>
      <c r="I13" s="30">
        <f t="shared" si="1"/>
        <v>18000</v>
      </c>
      <c r="J13" s="31">
        <v>400000</v>
      </c>
      <c r="K13" s="30">
        <f t="shared" si="2"/>
        <v>2400000</v>
      </c>
      <c r="L13" s="29"/>
    </row>
    <row r="14" spans="1:12" ht="13.8" thickBot="1" x14ac:dyDescent="0.25">
      <c r="B14" s="62"/>
      <c r="C14" s="61"/>
      <c r="D14" s="61"/>
      <c r="E14" s="60"/>
      <c r="F14" s="58"/>
      <c r="G14" s="59"/>
      <c r="H14" s="59" t="s">
        <v>6</v>
      </c>
      <c r="I14" s="22">
        <f>SUM(I9:I13)</f>
        <v>140779000</v>
      </c>
      <c r="J14" s="58" t="s">
        <v>6</v>
      </c>
      <c r="K14" s="22">
        <f>SUM(K9:K13)</f>
        <v>8390000</v>
      </c>
      <c r="L14" s="56"/>
    </row>
    <row r="15" spans="1:12" ht="13.8" thickTop="1" x14ac:dyDescent="0.2">
      <c r="B15" s="176" t="s">
        <v>53</v>
      </c>
      <c r="C15" s="177"/>
      <c r="D15" s="55"/>
      <c r="E15" s="54"/>
      <c r="F15" s="52"/>
      <c r="G15" s="53"/>
      <c r="H15" s="53"/>
      <c r="I15" s="51"/>
      <c r="J15" s="52"/>
      <c r="K15" s="51"/>
      <c r="L15" s="50"/>
    </row>
    <row r="16" spans="1:12" x14ac:dyDescent="0.2">
      <c r="B16" s="28"/>
      <c r="C16" s="49"/>
      <c r="D16" s="48" t="s">
        <v>19</v>
      </c>
      <c r="E16" s="47">
        <v>1</v>
      </c>
      <c r="F16" s="45">
        <v>30000</v>
      </c>
      <c r="G16" s="46">
        <v>30000</v>
      </c>
      <c r="H16" s="143">
        <f t="shared" ref="H16:H19" si="3">IFERROR(1-G16/F16,"")</f>
        <v>0</v>
      </c>
      <c r="I16" s="44">
        <f t="shared" ref="I16:I19" si="4">IF(E16="","",E16*G16)</f>
        <v>30000</v>
      </c>
      <c r="J16" s="45">
        <v>10000</v>
      </c>
      <c r="K16" s="44">
        <f t="shared" ref="K16:K19" si="5">IF(E16&gt;0,E16*J16,"")</f>
        <v>10000</v>
      </c>
      <c r="L16" s="43"/>
    </row>
    <row r="17" spans="2:12" x14ac:dyDescent="0.2">
      <c r="B17" s="28"/>
      <c r="C17" s="76"/>
      <c r="D17" s="41"/>
      <c r="E17" s="40"/>
      <c r="F17" s="149">
        <v>4000</v>
      </c>
      <c r="G17" s="135">
        <v>3000</v>
      </c>
      <c r="H17" s="150">
        <f t="shared" si="3"/>
        <v>0.25</v>
      </c>
      <c r="I17" s="128" t="str">
        <f t="shared" si="4"/>
        <v/>
      </c>
      <c r="J17" s="38">
        <v>1111</v>
      </c>
      <c r="K17" s="37" t="str">
        <f t="shared" si="5"/>
        <v/>
      </c>
      <c r="L17" s="36"/>
    </row>
    <row r="18" spans="2:12" x14ac:dyDescent="0.2">
      <c r="B18" s="28"/>
      <c r="C18" s="42"/>
      <c r="D18" s="41"/>
      <c r="E18" s="40">
        <v>1</v>
      </c>
      <c r="F18" s="38">
        <v>5000</v>
      </c>
      <c r="G18" s="39">
        <v>4000</v>
      </c>
      <c r="H18" s="150">
        <f t="shared" si="3"/>
        <v>0.19999999999999996</v>
      </c>
      <c r="I18" s="128">
        <f t="shared" si="4"/>
        <v>4000</v>
      </c>
      <c r="J18" s="38">
        <v>2222</v>
      </c>
      <c r="K18" s="37">
        <f t="shared" si="5"/>
        <v>2222</v>
      </c>
      <c r="L18" s="36"/>
    </row>
    <row r="19" spans="2:12" x14ac:dyDescent="0.2">
      <c r="B19" s="28"/>
      <c r="C19" s="35"/>
      <c r="D19" s="34"/>
      <c r="E19" s="33">
        <v>1</v>
      </c>
      <c r="F19" s="31">
        <v>6000</v>
      </c>
      <c r="G19" s="32">
        <v>5000</v>
      </c>
      <c r="H19" s="151">
        <f t="shared" si="3"/>
        <v>0.16666666666666663</v>
      </c>
      <c r="I19" s="148">
        <f t="shared" si="4"/>
        <v>5000</v>
      </c>
      <c r="J19" s="31">
        <v>3333</v>
      </c>
      <c r="K19" s="30">
        <f t="shared" si="5"/>
        <v>3333</v>
      </c>
      <c r="L19" s="29"/>
    </row>
    <row r="20" spans="2:12" ht="13.8" thickBot="1" x14ac:dyDescent="0.25">
      <c r="B20" s="62"/>
      <c r="C20" s="61"/>
      <c r="D20" s="61"/>
      <c r="E20" s="60"/>
      <c r="F20" s="58"/>
      <c r="G20" s="59"/>
      <c r="H20" s="59" t="s">
        <v>6</v>
      </c>
      <c r="I20" s="22">
        <f>SUM(I16:I19)</f>
        <v>39000</v>
      </c>
      <c r="J20" s="58" t="s">
        <v>6</v>
      </c>
      <c r="K20" s="22">
        <f>SUM(K16:K19)</f>
        <v>15555</v>
      </c>
      <c r="L20" s="56"/>
    </row>
    <row r="21" spans="2:12" ht="13.8" thickTop="1" x14ac:dyDescent="0.2">
      <c r="B21" s="176" t="s">
        <v>51</v>
      </c>
      <c r="C21" s="177"/>
      <c r="D21" s="55"/>
      <c r="E21" s="54"/>
      <c r="F21" s="52"/>
      <c r="G21" s="53"/>
      <c r="H21" s="145"/>
      <c r="I21" s="51"/>
      <c r="J21" s="52"/>
      <c r="K21" s="51"/>
      <c r="L21" s="50"/>
    </row>
    <row r="22" spans="2:12" x14ac:dyDescent="0.2">
      <c r="B22" s="28"/>
      <c r="C22" s="49"/>
      <c r="D22" s="48" t="s">
        <v>19</v>
      </c>
      <c r="E22" s="47">
        <v>1</v>
      </c>
      <c r="F22" s="152">
        <v>30000</v>
      </c>
      <c r="G22" s="46">
        <v>30000</v>
      </c>
      <c r="H22" s="158">
        <f t="shared" ref="H22:H25" si="6">IFERROR(1-G22/F22,"")</f>
        <v>0</v>
      </c>
      <c r="I22" s="44">
        <f t="shared" ref="I22:I25" si="7">IF(E22="","",E22*G22)</f>
        <v>30000</v>
      </c>
      <c r="J22" s="45">
        <v>10000</v>
      </c>
      <c r="K22" s="44">
        <f t="shared" ref="K22:K25" si="8">IF(E22&gt;0,E22*J22,"")</f>
        <v>10000</v>
      </c>
      <c r="L22" s="43"/>
    </row>
    <row r="23" spans="2:12" x14ac:dyDescent="0.2">
      <c r="B23" s="28"/>
      <c r="C23" s="76"/>
      <c r="D23" s="41"/>
      <c r="E23" s="40">
        <v>1</v>
      </c>
      <c r="F23" s="149">
        <v>20000</v>
      </c>
      <c r="G23" s="135">
        <v>10000</v>
      </c>
      <c r="H23" s="150">
        <f t="shared" si="6"/>
        <v>0.5</v>
      </c>
      <c r="I23" s="128">
        <f t="shared" si="7"/>
        <v>10000</v>
      </c>
      <c r="J23" s="38">
        <v>40000</v>
      </c>
      <c r="K23" s="37">
        <f t="shared" si="8"/>
        <v>40000</v>
      </c>
      <c r="L23" s="36"/>
    </row>
    <row r="24" spans="2:12" x14ac:dyDescent="0.2">
      <c r="B24" s="28"/>
      <c r="C24" s="42"/>
      <c r="D24" s="41"/>
      <c r="E24" s="40">
        <v>1</v>
      </c>
      <c r="F24" s="149">
        <v>3000</v>
      </c>
      <c r="G24" s="135">
        <v>3000</v>
      </c>
      <c r="H24" s="150">
        <f t="shared" si="6"/>
        <v>0</v>
      </c>
      <c r="I24" s="37">
        <f t="shared" si="7"/>
        <v>3000</v>
      </c>
      <c r="J24" s="38">
        <v>500000</v>
      </c>
      <c r="K24" s="37">
        <f t="shared" si="8"/>
        <v>500000</v>
      </c>
      <c r="L24" s="36"/>
    </row>
    <row r="25" spans="2:12" x14ac:dyDescent="0.2">
      <c r="B25" s="28"/>
      <c r="C25" s="35"/>
      <c r="D25" s="34"/>
      <c r="E25" s="33">
        <v>1</v>
      </c>
      <c r="F25" s="153">
        <v>40000</v>
      </c>
      <c r="G25" s="144">
        <v>12000</v>
      </c>
      <c r="H25" s="151">
        <f t="shared" si="6"/>
        <v>0.7</v>
      </c>
      <c r="I25" s="30">
        <f t="shared" si="7"/>
        <v>12000</v>
      </c>
      <c r="J25" s="31">
        <v>60000</v>
      </c>
      <c r="K25" s="30">
        <f t="shared" si="8"/>
        <v>60000</v>
      </c>
      <c r="L25" s="29"/>
    </row>
    <row r="26" spans="2:12" ht="13.8" thickBot="1" x14ac:dyDescent="0.25">
      <c r="B26" s="62"/>
      <c r="C26" s="61"/>
      <c r="D26" s="61"/>
      <c r="E26" s="60"/>
      <c r="F26" s="58"/>
      <c r="G26" s="59"/>
      <c r="H26" s="159" t="s">
        <v>6</v>
      </c>
      <c r="I26" s="22">
        <f>SUM(I22:I25)</f>
        <v>55000</v>
      </c>
      <c r="J26" s="58" t="s">
        <v>6</v>
      </c>
      <c r="K26" s="22">
        <f>SUM(K22:K25)</f>
        <v>610000</v>
      </c>
      <c r="L26" s="56"/>
    </row>
    <row r="27" spans="2:12" ht="13.8" thickTop="1" x14ac:dyDescent="0.2">
      <c r="B27" s="176" t="s">
        <v>52</v>
      </c>
      <c r="C27" s="177"/>
      <c r="D27" s="55"/>
      <c r="E27" s="54"/>
      <c r="F27" s="154"/>
      <c r="G27" s="145"/>
      <c r="H27" s="160"/>
      <c r="I27" s="51"/>
      <c r="J27" s="52"/>
      <c r="K27" s="51"/>
      <c r="L27" s="50"/>
    </row>
    <row r="28" spans="2:12" x14ac:dyDescent="0.2">
      <c r="B28" s="28"/>
      <c r="C28" s="49"/>
      <c r="D28" s="48" t="s">
        <v>19</v>
      </c>
      <c r="E28" s="47">
        <v>1</v>
      </c>
      <c r="F28" s="152">
        <v>30000</v>
      </c>
      <c r="G28" s="147">
        <v>30000</v>
      </c>
      <c r="H28" s="158">
        <f t="shared" ref="H28:H31" si="9">IFERROR(1-G28/F28,"")</f>
        <v>0</v>
      </c>
      <c r="I28" s="44">
        <f t="shared" ref="I28:I31" si="10">IF(E28="","",E28*G28)</f>
        <v>30000</v>
      </c>
      <c r="J28" s="45">
        <v>12000</v>
      </c>
      <c r="K28" s="44">
        <f t="shared" ref="K28:K31" si="11">IF(E28&gt;0,E28*J28,"")</f>
        <v>12000</v>
      </c>
      <c r="L28" s="43"/>
    </row>
    <row r="29" spans="2:12" x14ac:dyDescent="0.2">
      <c r="B29" s="28"/>
      <c r="C29" s="76"/>
      <c r="D29" s="119"/>
      <c r="E29" s="120">
        <v>1</v>
      </c>
      <c r="F29" s="155">
        <v>8000</v>
      </c>
      <c r="G29" s="156">
        <v>2000</v>
      </c>
      <c r="H29" s="161">
        <f t="shared" si="9"/>
        <v>0.75</v>
      </c>
      <c r="I29" s="122">
        <f t="shared" si="10"/>
        <v>2000</v>
      </c>
      <c r="J29" s="121">
        <v>7000</v>
      </c>
      <c r="K29" s="122">
        <f t="shared" si="11"/>
        <v>7000</v>
      </c>
      <c r="L29" s="75"/>
    </row>
    <row r="30" spans="2:12" x14ac:dyDescent="0.2">
      <c r="B30" s="28"/>
      <c r="C30" s="76"/>
      <c r="D30" s="41"/>
      <c r="E30" s="40">
        <v>1</v>
      </c>
      <c r="F30" s="149">
        <v>7000</v>
      </c>
      <c r="G30" s="135">
        <v>4000</v>
      </c>
      <c r="H30" s="150">
        <f t="shared" si="9"/>
        <v>0.4285714285714286</v>
      </c>
      <c r="I30" s="128">
        <f t="shared" si="10"/>
        <v>4000</v>
      </c>
      <c r="J30" s="38">
        <v>8000</v>
      </c>
      <c r="K30" s="37">
        <f t="shared" si="11"/>
        <v>8000</v>
      </c>
      <c r="L30" s="36"/>
    </row>
    <row r="31" spans="2:12" x14ac:dyDescent="0.2">
      <c r="B31" s="28"/>
      <c r="C31" s="35"/>
      <c r="D31" s="34"/>
      <c r="E31" s="33">
        <v>1</v>
      </c>
      <c r="F31" s="153">
        <v>6000</v>
      </c>
      <c r="G31" s="144">
        <v>2000</v>
      </c>
      <c r="H31" s="151">
        <f t="shared" si="9"/>
        <v>0.66666666666666674</v>
      </c>
      <c r="I31" s="30">
        <f t="shared" si="10"/>
        <v>2000</v>
      </c>
      <c r="J31" s="31">
        <v>9000</v>
      </c>
      <c r="K31" s="30">
        <f t="shared" si="11"/>
        <v>9000</v>
      </c>
      <c r="L31" s="29"/>
    </row>
    <row r="32" spans="2:12" ht="13.8" thickBot="1" x14ac:dyDescent="0.25">
      <c r="B32" s="62"/>
      <c r="C32" s="61"/>
      <c r="D32" s="61"/>
      <c r="E32" s="60"/>
      <c r="F32" s="58"/>
      <c r="G32" s="59"/>
      <c r="H32" s="159" t="s">
        <v>6</v>
      </c>
      <c r="I32" s="22">
        <f>SUM(I28:I31)</f>
        <v>38000</v>
      </c>
      <c r="J32" s="58" t="s">
        <v>6</v>
      </c>
      <c r="K32" s="22">
        <f>SUM(K28:K31)</f>
        <v>36000</v>
      </c>
      <c r="L32" s="56"/>
    </row>
    <row r="33" spans="2:12" ht="13.8" thickTop="1" x14ac:dyDescent="0.2">
      <c r="B33" s="176" t="s">
        <v>70</v>
      </c>
      <c r="C33" s="177"/>
      <c r="D33" s="55"/>
      <c r="E33" s="54"/>
      <c r="F33" s="154"/>
      <c r="G33" s="145"/>
      <c r="H33" s="160"/>
      <c r="I33" s="51"/>
      <c r="J33" s="52"/>
      <c r="K33" s="51"/>
      <c r="L33" s="50"/>
    </row>
    <row r="34" spans="2:12" x14ac:dyDescent="0.2">
      <c r="B34" s="28"/>
      <c r="C34" s="49" t="s">
        <v>20</v>
      </c>
      <c r="D34" s="48" t="s">
        <v>19</v>
      </c>
      <c r="E34" s="47">
        <v>1</v>
      </c>
      <c r="F34" s="152">
        <v>30000</v>
      </c>
      <c r="G34" s="147">
        <v>30000</v>
      </c>
      <c r="H34" s="158">
        <f t="shared" ref="H34:H36" si="12">IFERROR(1-G34/F34,"")</f>
        <v>0</v>
      </c>
      <c r="I34" s="44">
        <f t="shared" ref="I34:I36" si="13">IF(E34="","",E34*G34)</f>
        <v>30000</v>
      </c>
      <c r="J34" s="45">
        <v>12000</v>
      </c>
      <c r="K34" s="44">
        <f t="shared" ref="K34:K36" si="14">IF(E34&gt;0,E34*J34,"")</f>
        <v>12000</v>
      </c>
      <c r="L34" s="43"/>
    </row>
    <row r="35" spans="2:12" x14ac:dyDescent="0.2">
      <c r="B35" s="28"/>
      <c r="C35" s="76"/>
      <c r="D35" s="119"/>
      <c r="E35" s="120">
        <v>1</v>
      </c>
      <c r="F35" s="155">
        <v>20000</v>
      </c>
      <c r="G35" s="156">
        <v>5000</v>
      </c>
      <c r="H35" s="161">
        <f t="shared" si="12"/>
        <v>0.75</v>
      </c>
      <c r="I35" s="122">
        <f t="shared" si="13"/>
        <v>5000</v>
      </c>
      <c r="J35" s="121">
        <v>11000</v>
      </c>
      <c r="K35" s="122">
        <f t="shared" si="14"/>
        <v>11000</v>
      </c>
      <c r="L35" s="75"/>
    </row>
    <row r="36" spans="2:12" x14ac:dyDescent="0.2">
      <c r="B36" s="28"/>
      <c r="C36" s="35"/>
      <c r="D36" s="34"/>
      <c r="E36" s="33">
        <v>1</v>
      </c>
      <c r="F36" s="153">
        <v>30000</v>
      </c>
      <c r="G36" s="144">
        <v>28000</v>
      </c>
      <c r="H36" s="151">
        <f t="shared" si="12"/>
        <v>6.6666666666666652E-2</v>
      </c>
      <c r="I36" s="30">
        <f t="shared" si="13"/>
        <v>28000</v>
      </c>
      <c r="J36" s="31">
        <v>12000</v>
      </c>
      <c r="K36" s="30">
        <f t="shared" si="14"/>
        <v>12000</v>
      </c>
      <c r="L36" s="29"/>
    </row>
    <row r="37" spans="2:12" ht="13.8" thickBot="1" x14ac:dyDescent="0.25">
      <c r="B37" s="62"/>
      <c r="C37" s="61"/>
      <c r="D37" s="61"/>
      <c r="E37" s="60"/>
      <c r="F37" s="58"/>
      <c r="G37" s="59"/>
      <c r="H37" s="159" t="s">
        <v>6</v>
      </c>
      <c r="I37" s="22">
        <f>SUM(I34:I36)</f>
        <v>63000</v>
      </c>
      <c r="J37" s="58" t="s">
        <v>6</v>
      </c>
      <c r="K37" s="22">
        <f>SUM(K34:K36)</f>
        <v>35000</v>
      </c>
      <c r="L37" s="56"/>
    </row>
    <row r="38" spans="2:12" ht="13.8" thickTop="1" x14ac:dyDescent="0.2">
      <c r="B38" s="176" t="s">
        <v>71</v>
      </c>
      <c r="C38" s="177"/>
      <c r="D38" s="55"/>
      <c r="E38" s="54"/>
      <c r="F38" s="154"/>
      <c r="G38" s="145"/>
      <c r="H38" s="160"/>
      <c r="I38" s="51"/>
      <c r="J38" s="52"/>
      <c r="K38" s="51"/>
      <c r="L38" s="50"/>
    </row>
    <row r="39" spans="2:12" x14ac:dyDescent="0.2">
      <c r="B39" s="28"/>
      <c r="C39" s="49"/>
      <c r="D39" s="48"/>
      <c r="E39" s="47">
        <v>1</v>
      </c>
      <c r="F39" s="152">
        <v>40000</v>
      </c>
      <c r="G39" s="147">
        <v>10000</v>
      </c>
      <c r="H39" s="158">
        <f t="shared" ref="H39:H41" si="15">IFERROR(1-G39/F39,"")</f>
        <v>0.75</v>
      </c>
      <c r="I39" s="44">
        <f t="shared" ref="I39:I41" si="16">IF(E39="","",E39*G39)</f>
        <v>10000</v>
      </c>
      <c r="J39" s="45">
        <v>13000</v>
      </c>
      <c r="K39" s="44">
        <f t="shared" ref="K39:K41" si="17">IF(E39&gt;0,E39*J39,"")</f>
        <v>13000</v>
      </c>
      <c r="L39" s="43"/>
    </row>
    <row r="40" spans="2:12" x14ac:dyDescent="0.2">
      <c r="B40" s="28"/>
      <c r="C40" s="42"/>
      <c r="D40" s="41"/>
      <c r="E40" s="40">
        <v>1</v>
      </c>
      <c r="F40" s="149">
        <v>50000</v>
      </c>
      <c r="G40" s="135">
        <v>40000</v>
      </c>
      <c r="H40" s="150">
        <f t="shared" si="15"/>
        <v>0.19999999999999996</v>
      </c>
      <c r="I40" s="37">
        <f t="shared" si="16"/>
        <v>40000</v>
      </c>
      <c r="J40" s="38">
        <v>15000</v>
      </c>
      <c r="K40" s="37">
        <f t="shared" si="17"/>
        <v>15000</v>
      </c>
      <c r="L40" s="36"/>
    </row>
    <row r="41" spans="2:12" x14ac:dyDescent="0.2">
      <c r="B41" s="28"/>
      <c r="C41" s="35"/>
      <c r="D41" s="34"/>
      <c r="E41" s="33">
        <v>1</v>
      </c>
      <c r="F41" s="153">
        <v>60000</v>
      </c>
      <c r="G41" s="144">
        <v>40000</v>
      </c>
      <c r="H41" s="151">
        <f t="shared" si="15"/>
        <v>0.33333333333333337</v>
      </c>
      <c r="I41" s="30">
        <f t="shared" si="16"/>
        <v>40000</v>
      </c>
      <c r="J41" s="31">
        <v>60000</v>
      </c>
      <c r="K41" s="30">
        <f t="shared" si="17"/>
        <v>60000</v>
      </c>
      <c r="L41" s="29"/>
    </row>
    <row r="42" spans="2:12" ht="13.8" thickBot="1" x14ac:dyDescent="0.25">
      <c r="B42" s="62"/>
      <c r="C42" s="61"/>
      <c r="D42" s="61"/>
      <c r="E42" s="60"/>
      <c r="F42" s="58"/>
      <c r="G42" s="59"/>
      <c r="H42" s="159" t="s">
        <v>6</v>
      </c>
      <c r="I42" s="22">
        <f>SUM(I39:I41)</f>
        <v>90000</v>
      </c>
      <c r="J42" s="58" t="s">
        <v>6</v>
      </c>
      <c r="K42" s="22">
        <f>SUM(K39:K41)</f>
        <v>88000</v>
      </c>
      <c r="L42" s="56"/>
    </row>
    <row r="43" spans="2:12" ht="31.5" customHeight="1" thickTop="1" thickBot="1" x14ac:dyDescent="0.25">
      <c r="B43" s="183"/>
      <c r="C43" s="184"/>
      <c r="D43" s="20"/>
      <c r="E43" s="19"/>
      <c r="F43" s="18"/>
      <c r="G43" s="17"/>
      <c r="H43" s="16" t="s">
        <v>5</v>
      </c>
      <c r="I43" s="14">
        <f>I14+I20+I26+I32+I37+I42</f>
        <v>141064000</v>
      </c>
      <c r="J43" s="15" t="s">
        <v>4</v>
      </c>
      <c r="K43" s="14">
        <f>K14+K20+K26+K32+K37+K42</f>
        <v>9174555</v>
      </c>
      <c r="L43" s="13"/>
    </row>
    <row r="44" spans="2:12" ht="24" customHeight="1" thickBot="1" x14ac:dyDescent="0.25">
      <c r="B44" s="6"/>
      <c r="C44" s="6"/>
      <c r="D44" s="6"/>
      <c r="E44" s="6"/>
      <c r="F44" s="9"/>
      <c r="G44" s="9"/>
      <c r="H44" s="12" t="s">
        <v>3</v>
      </c>
      <c r="I44" s="173"/>
      <c r="J44" s="11" t="s">
        <v>2</v>
      </c>
      <c r="K44" s="10">
        <v>12</v>
      </c>
      <c r="L44" s="3"/>
    </row>
    <row r="45" spans="2:12" ht="50.4" customHeight="1" thickBot="1" x14ac:dyDescent="0.25">
      <c r="B45" s="6"/>
      <c r="C45" s="6"/>
      <c r="D45" s="6"/>
      <c r="E45" s="6"/>
      <c r="F45" s="123"/>
      <c r="G45" s="178" t="s">
        <v>1</v>
      </c>
      <c r="H45" s="179"/>
      <c r="I45" s="174">
        <f>I43*I44*60</f>
        <v>0</v>
      </c>
      <c r="J45" s="8" t="s">
        <v>0</v>
      </c>
      <c r="K45" s="7">
        <f>K43*K44</f>
        <v>110094660</v>
      </c>
      <c r="L45" s="74" t="s">
        <v>43</v>
      </c>
    </row>
    <row r="46" spans="2:12" ht="13.5" customHeight="1" x14ac:dyDescent="0.15">
      <c r="B46" s="182" t="s">
        <v>123</v>
      </c>
      <c r="C46" s="182"/>
      <c r="D46" s="182"/>
      <c r="E46" s="182"/>
      <c r="F46" s="182"/>
      <c r="G46" s="182"/>
      <c r="H46" s="182"/>
      <c r="I46" s="182"/>
      <c r="J46" s="140"/>
      <c r="K46" s="140"/>
      <c r="L46" s="140"/>
    </row>
    <row r="47" spans="2:12" ht="16.2" x14ac:dyDescent="0.2">
      <c r="B47" s="73" t="s">
        <v>90</v>
      </c>
      <c r="C47" s="6"/>
      <c r="D47" s="6"/>
      <c r="E47" s="6"/>
      <c r="F47" s="5"/>
      <c r="G47" s="5"/>
      <c r="H47" s="5"/>
      <c r="I47" s="5"/>
      <c r="J47" s="5"/>
      <c r="K47" s="5"/>
    </row>
    <row r="48" spans="2:12" ht="13.8" thickBot="1" x14ac:dyDescent="0.25">
      <c r="B48" s="6"/>
      <c r="C48" s="6"/>
      <c r="D48" s="6"/>
      <c r="E48" s="6"/>
      <c r="F48" s="5"/>
      <c r="G48" s="5"/>
      <c r="H48" s="5"/>
      <c r="I48" s="5"/>
      <c r="J48" s="5"/>
      <c r="K48" s="5"/>
      <c r="L48" s="72" t="s">
        <v>18</v>
      </c>
    </row>
    <row r="49" spans="2:12" ht="38.25" customHeight="1" thickBot="1" x14ac:dyDescent="0.25">
      <c r="B49" s="185" t="s">
        <v>17</v>
      </c>
      <c r="C49" s="186"/>
      <c r="D49" s="71" t="s">
        <v>16</v>
      </c>
      <c r="E49" s="70" t="s">
        <v>15</v>
      </c>
      <c r="F49" s="69" t="s">
        <v>14</v>
      </c>
      <c r="G49" s="68" t="s">
        <v>13</v>
      </c>
      <c r="H49" s="67" t="s">
        <v>12</v>
      </c>
      <c r="I49" s="66" t="s">
        <v>11</v>
      </c>
      <c r="J49" s="65" t="s">
        <v>10</v>
      </c>
      <c r="K49" s="64" t="s">
        <v>9</v>
      </c>
      <c r="L49" s="63" t="s">
        <v>8</v>
      </c>
    </row>
    <row r="50" spans="2:12" ht="13.8" thickTop="1" x14ac:dyDescent="0.2">
      <c r="B50" s="176" t="s">
        <v>7</v>
      </c>
      <c r="C50" s="177"/>
      <c r="D50" s="55"/>
      <c r="E50" s="54"/>
      <c r="F50" s="52"/>
      <c r="G50" s="53"/>
      <c r="H50" s="53"/>
      <c r="I50" s="51"/>
      <c r="J50" s="52"/>
      <c r="K50" s="51"/>
      <c r="L50" s="50"/>
    </row>
    <row r="51" spans="2:12" x14ac:dyDescent="0.2">
      <c r="B51" s="28"/>
      <c r="C51" s="42" t="s">
        <v>54</v>
      </c>
      <c r="D51" s="48"/>
      <c r="E51" s="47">
        <v>1</v>
      </c>
      <c r="F51" s="45">
        <v>10000</v>
      </c>
      <c r="G51" s="46">
        <v>5000</v>
      </c>
      <c r="H51" s="143">
        <f t="shared" ref="H51:H54" si="18">IFERROR(1-G51/F51,"")</f>
        <v>0.5</v>
      </c>
      <c r="I51" s="44">
        <f t="shared" ref="I51:I54" si="19">IF(E51="","",E51*G51)</f>
        <v>5000</v>
      </c>
      <c r="J51" s="45">
        <v>1000</v>
      </c>
      <c r="K51" s="44">
        <f t="shared" ref="K51:K54" si="20">IF(E51&gt;0,E51*J51,"")</f>
        <v>1000</v>
      </c>
      <c r="L51" s="43"/>
    </row>
    <row r="52" spans="2:12" x14ac:dyDescent="0.2">
      <c r="B52" s="28"/>
      <c r="C52" s="42" t="s">
        <v>55</v>
      </c>
      <c r="D52" s="119"/>
      <c r="E52" s="120">
        <v>1</v>
      </c>
      <c r="F52" s="121">
        <v>20000</v>
      </c>
      <c r="G52" s="109">
        <v>6000</v>
      </c>
      <c r="H52" s="146">
        <f t="shared" si="18"/>
        <v>0.7</v>
      </c>
      <c r="I52" s="122">
        <f t="shared" si="19"/>
        <v>6000</v>
      </c>
      <c r="J52" s="121">
        <v>2000</v>
      </c>
      <c r="K52" s="122">
        <f t="shared" si="20"/>
        <v>2000</v>
      </c>
      <c r="L52" s="75"/>
    </row>
    <row r="53" spans="2:12" x14ac:dyDescent="0.2">
      <c r="B53" s="28"/>
      <c r="C53" s="42" t="s">
        <v>56</v>
      </c>
      <c r="D53" s="41"/>
      <c r="E53" s="40">
        <v>1</v>
      </c>
      <c r="F53" s="38">
        <v>30000</v>
      </c>
      <c r="G53" s="39">
        <v>7000</v>
      </c>
      <c r="H53" s="162">
        <f t="shared" si="18"/>
        <v>0.76666666666666661</v>
      </c>
      <c r="I53" s="37">
        <f t="shared" si="19"/>
        <v>7000</v>
      </c>
      <c r="J53" s="38">
        <v>3000</v>
      </c>
      <c r="K53" s="37">
        <f t="shared" si="20"/>
        <v>3000</v>
      </c>
      <c r="L53" s="36"/>
    </row>
    <row r="54" spans="2:12" x14ac:dyDescent="0.2">
      <c r="B54" s="28"/>
      <c r="C54" s="35"/>
      <c r="D54" s="34"/>
      <c r="E54" s="33">
        <v>1</v>
      </c>
      <c r="F54" s="31">
        <v>40000</v>
      </c>
      <c r="G54" s="32">
        <v>8000</v>
      </c>
      <c r="H54" s="163">
        <f t="shared" si="18"/>
        <v>0.8</v>
      </c>
      <c r="I54" s="30">
        <f t="shared" si="19"/>
        <v>8000</v>
      </c>
      <c r="J54" s="31">
        <v>4000</v>
      </c>
      <c r="K54" s="30">
        <f t="shared" si="20"/>
        <v>4000</v>
      </c>
      <c r="L54" s="29"/>
    </row>
    <row r="55" spans="2:12" ht="13.8" thickBot="1" x14ac:dyDescent="0.25">
      <c r="B55" s="62"/>
      <c r="C55" s="61"/>
      <c r="D55" s="61"/>
      <c r="E55" s="60"/>
      <c r="F55" s="58"/>
      <c r="G55" s="59"/>
      <c r="H55" s="59" t="s">
        <v>6</v>
      </c>
      <c r="I55" s="57">
        <f>SUM(I51:I54)</f>
        <v>26000</v>
      </c>
      <c r="J55" s="58" t="s">
        <v>6</v>
      </c>
      <c r="K55" s="57">
        <f>SUM(K51:K54)</f>
        <v>10000</v>
      </c>
      <c r="L55" s="56"/>
    </row>
    <row r="56" spans="2:12" ht="13.8" thickTop="1" x14ac:dyDescent="0.2">
      <c r="B56" s="176" t="s">
        <v>88</v>
      </c>
      <c r="C56" s="177"/>
      <c r="D56" s="55"/>
      <c r="E56" s="54"/>
      <c r="F56" s="52"/>
      <c r="G56" s="53"/>
      <c r="H56" s="145"/>
      <c r="I56" s="51"/>
      <c r="J56" s="52"/>
      <c r="K56" s="51"/>
      <c r="L56" s="50"/>
    </row>
    <row r="57" spans="2:12" x14ac:dyDescent="0.2">
      <c r="B57" s="28"/>
      <c r="C57" s="49" t="s">
        <v>57</v>
      </c>
      <c r="D57" s="48" t="s">
        <v>19</v>
      </c>
      <c r="E57" s="47">
        <v>1</v>
      </c>
      <c r="F57" s="152">
        <v>30000</v>
      </c>
      <c r="G57" s="147">
        <v>30000</v>
      </c>
      <c r="H57" s="143">
        <f t="shared" ref="H57:H70" si="21">IFERROR(1-G57/F57,"")</f>
        <v>0</v>
      </c>
      <c r="I57" s="164">
        <f t="shared" ref="I57:I70" si="22">IF(E57="","",E57*G57)</f>
        <v>30000</v>
      </c>
      <c r="J57" s="45">
        <v>10000</v>
      </c>
      <c r="K57" s="44">
        <f t="shared" ref="K57:K70" si="23">IF(E57&gt;0,E57*J57,"")</f>
        <v>10000</v>
      </c>
      <c r="L57" s="43"/>
    </row>
    <row r="58" spans="2:12" x14ac:dyDescent="0.2">
      <c r="B58" s="28"/>
      <c r="C58" s="76" t="s">
        <v>58</v>
      </c>
      <c r="D58" s="41"/>
      <c r="E58" s="40">
        <v>1</v>
      </c>
      <c r="F58" s="149">
        <v>2000</v>
      </c>
      <c r="G58" s="135">
        <v>1000</v>
      </c>
      <c r="H58" s="150">
        <f t="shared" si="21"/>
        <v>0.5</v>
      </c>
      <c r="I58" s="128">
        <f t="shared" si="22"/>
        <v>1000</v>
      </c>
      <c r="J58" s="38">
        <v>500</v>
      </c>
      <c r="K58" s="37">
        <f t="shared" si="23"/>
        <v>500</v>
      </c>
      <c r="L58" s="36"/>
    </row>
    <row r="59" spans="2:12" x14ac:dyDescent="0.2">
      <c r="B59" s="28"/>
      <c r="C59" s="42" t="s">
        <v>59</v>
      </c>
      <c r="D59" s="41"/>
      <c r="E59" s="40">
        <v>1</v>
      </c>
      <c r="F59" s="149">
        <v>4000</v>
      </c>
      <c r="G59" s="135">
        <v>2000</v>
      </c>
      <c r="H59" s="150">
        <f t="shared" si="21"/>
        <v>0.5</v>
      </c>
      <c r="I59" s="128">
        <f t="shared" si="22"/>
        <v>2000</v>
      </c>
      <c r="J59" s="38">
        <v>600</v>
      </c>
      <c r="K59" s="37">
        <f t="shared" si="23"/>
        <v>600</v>
      </c>
      <c r="L59" s="36"/>
    </row>
    <row r="60" spans="2:12" x14ac:dyDescent="0.2">
      <c r="B60" s="28"/>
      <c r="C60" s="76" t="s">
        <v>60</v>
      </c>
      <c r="D60" s="41"/>
      <c r="E60" s="40">
        <v>1</v>
      </c>
      <c r="F60" s="149">
        <v>50000</v>
      </c>
      <c r="G60" s="135">
        <v>30000</v>
      </c>
      <c r="H60" s="150">
        <f t="shared" si="21"/>
        <v>0.4</v>
      </c>
      <c r="I60" s="128">
        <f t="shared" si="22"/>
        <v>30000</v>
      </c>
      <c r="J60" s="38">
        <v>700</v>
      </c>
      <c r="K60" s="37">
        <f t="shared" si="23"/>
        <v>700</v>
      </c>
      <c r="L60" s="36"/>
    </row>
    <row r="61" spans="2:12" x14ac:dyDescent="0.2">
      <c r="B61" s="28"/>
      <c r="C61" s="42" t="s">
        <v>61</v>
      </c>
      <c r="D61" s="41"/>
      <c r="E61" s="40">
        <v>1</v>
      </c>
      <c r="F61" s="149">
        <v>4000</v>
      </c>
      <c r="G61" s="135">
        <v>1000</v>
      </c>
      <c r="H61" s="150">
        <f t="shared" si="21"/>
        <v>0.75</v>
      </c>
      <c r="I61" s="128">
        <f t="shared" si="22"/>
        <v>1000</v>
      </c>
      <c r="J61" s="38">
        <v>800</v>
      </c>
      <c r="K61" s="37">
        <f t="shared" si="23"/>
        <v>800</v>
      </c>
      <c r="L61" s="36"/>
    </row>
    <row r="62" spans="2:12" x14ac:dyDescent="0.2">
      <c r="B62" s="28"/>
      <c r="C62" s="76" t="s">
        <v>62</v>
      </c>
      <c r="D62" s="41"/>
      <c r="E62" s="40">
        <v>1</v>
      </c>
      <c r="F62" s="149">
        <v>70000</v>
      </c>
      <c r="G62" s="135">
        <v>30000</v>
      </c>
      <c r="H62" s="150">
        <f t="shared" si="21"/>
        <v>0.5714285714285714</v>
      </c>
      <c r="I62" s="128">
        <f t="shared" si="22"/>
        <v>30000</v>
      </c>
      <c r="J62" s="38">
        <v>900</v>
      </c>
      <c r="K62" s="37">
        <f t="shared" si="23"/>
        <v>900</v>
      </c>
      <c r="L62" s="36"/>
    </row>
    <row r="63" spans="2:12" x14ac:dyDescent="0.2">
      <c r="B63" s="28"/>
      <c r="C63" s="42" t="s">
        <v>63</v>
      </c>
      <c r="D63" s="41"/>
      <c r="E63" s="40">
        <v>1</v>
      </c>
      <c r="F63" s="149">
        <v>8000</v>
      </c>
      <c r="G63" s="135">
        <v>4000</v>
      </c>
      <c r="H63" s="150">
        <f t="shared" si="21"/>
        <v>0.5</v>
      </c>
      <c r="I63" s="128">
        <f t="shared" si="22"/>
        <v>4000</v>
      </c>
      <c r="J63" s="38">
        <v>10000</v>
      </c>
      <c r="K63" s="37">
        <f t="shared" si="23"/>
        <v>10000</v>
      </c>
      <c r="L63" s="36"/>
    </row>
    <row r="64" spans="2:12" x14ac:dyDescent="0.2">
      <c r="B64" s="28"/>
      <c r="C64" s="76" t="s">
        <v>64</v>
      </c>
      <c r="D64" s="41"/>
      <c r="E64" s="40">
        <v>1</v>
      </c>
      <c r="F64" s="149">
        <v>9000</v>
      </c>
      <c r="G64" s="135">
        <v>5000</v>
      </c>
      <c r="H64" s="150">
        <f t="shared" si="21"/>
        <v>0.44444444444444442</v>
      </c>
      <c r="I64" s="128">
        <f t="shared" si="22"/>
        <v>5000</v>
      </c>
      <c r="J64" s="38">
        <v>1200</v>
      </c>
      <c r="K64" s="37">
        <f t="shared" si="23"/>
        <v>1200</v>
      </c>
      <c r="L64" s="36"/>
    </row>
    <row r="65" spans="2:12" x14ac:dyDescent="0.2">
      <c r="B65" s="28"/>
      <c r="C65" s="42" t="s">
        <v>65</v>
      </c>
      <c r="D65" s="41"/>
      <c r="E65" s="40">
        <v>1</v>
      </c>
      <c r="F65" s="149">
        <v>2000</v>
      </c>
      <c r="G65" s="135">
        <v>6000</v>
      </c>
      <c r="H65" s="150">
        <f t="shared" si="21"/>
        <v>-2</v>
      </c>
      <c r="I65" s="128">
        <f t="shared" si="22"/>
        <v>6000</v>
      </c>
      <c r="J65" s="38">
        <v>1300</v>
      </c>
      <c r="K65" s="37">
        <f t="shared" si="23"/>
        <v>1300</v>
      </c>
      <c r="L65" s="36"/>
    </row>
    <row r="66" spans="2:12" x14ac:dyDescent="0.2">
      <c r="B66" s="28"/>
      <c r="C66" s="42" t="s">
        <v>66</v>
      </c>
      <c r="D66" s="41"/>
      <c r="E66" s="40">
        <v>1</v>
      </c>
      <c r="F66" s="149">
        <v>30000</v>
      </c>
      <c r="G66" s="135">
        <v>7000</v>
      </c>
      <c r="H66" s="150">
        <f t="shared" si="21"/>
        <v>0.76666666666666661</v>
      </c>
      <c r="I66" s="128">
        <f t="shared" si="22"/>
        <v>7000</v>
      </c>
      <c r="J66" s="38">
        <v>1400</v>
      </c>
      <c r="K66" s="37">
        <f t="shared" si="23"/>
        <v>1400</v>
      </c>
      <c r="L66" s="36"/>
    </row>
    <row r="67" spans="2:12" x14ac:dyDescent="0.2">
      <c r="B67" s="28"/>
      <c r="C67" s="42" t="s">
        <v>67</v>
      </c>
      <c r="D67" s="41"/>
      <c r="E67" s="40">
        <v>1</v>
      </c>
      <c r="F67" s="149">
        <v>5000</v>
      </c>
      <c r="G67" s="135">
        <v>8000</v>
      </c>
      <c r="H67" s="150">
        <f t="shared" si="21"/>
        <v>-0.60000000000000009</v>
      </c>
      <c r="I67" s="128">
        <f t="shared" si="22"/>
        <v>8000</v>
      </c>
      <c r="J67" s="38">
        <v>1500</v>
      </c>
      <c r="K67" s="37">
        <f t="shared" si="23"/>
        <v>1500</v>
      </c>
      <c r="L67" s="36"/>
    </row>
    <row r="68" spans="2:12" x14ac:dyDescent="0.2">
      <c r="B68" s="28"/>
      <c r="C68" s="42" t="s">
        <v>68</v>
      </c>
      <c r="D68" s="41"/>
      <c r="E68" s="40">
        <v>1</v>
      </c>
      <c r="F68" s="149">
        <v>6000</v>
      </c>
      <c r="G68" s="135">
        <v>9000</v>
      </c>
      <c r="H68" s="150">
        <f t="shared" si="21"/>
        <v>-0.5</v>
      </c>
      <c r="I68" s="128">
        <f t="shared" si="22"/>
        <v>9000</v>
      </c>
      <c r="J68" s="38">
        <v>1600</v>
      </c>
      <c r="K68" s="37">
        <f t="shared" si="23"/>
        <v>1600</v>
      </c>
      <c r="L68" s="36"/>
    </row>
    <row r="69" spans="2:12" x14ac:dyDescent="0.2">
      <c r="B69" s="28"/>
      <c r="C69" s="42" t="s">
        <v>69</v>
      </c>
      <c r="D69" s="41"/>
      <c r="E69" s="40">
        <v>1</v>
      </c>
      <c r="F69" s="149">
        <v>7000</v>
      </c>
      <c r="G69" s="135">
        <v>1000</v>
      </c>
      <c r="H69" s="150">
        <f t="shared" si="21"/>
        <v>0.85714285714285721</v>
      </c>
      <c r="I69" s="128">
        <f t="shared" si="22"/>
        <v>1000</v>
      </c>
      <c r="J69" s="38">
        <v>1700</v>
      </c>
      <c r="K69" s="37">
        <f t="shared" si="23"/>
        <v>1700</v>
      </c>
      <c r="L69" s="36"/>
    </row>
    <row r="70" spans="2:12" x14ac:dyDescent="0.2">
      <c r="B70" s="28"/>
      <c r="C70" s="35"/>
      <c r="D70" s="34"/>
      <c r="E70" s="33">
        <v>1</v>
      </c>
      <c r="F70" s="153">
        <v>8000</v>
      </c>
      <c r="G70" s="144">
        <v>1110</v>
      </c>
      <c r="H70" s="151">
        <f t="shared" si="21"/>
        <v>0.86124999999999996</v>
      </c>
      <c r="I70" s="148">
        <f t="shared" si="22"/>
        <v>1110</v>
      </c>
      <c r="J70" s="31">
        <v>1800</v>
      </c>
      <c r="K70" s="30">
        <f t="shared" si="23"/>
        <v>1800</v>
      </c>
      <c r="L70" s="29"/>
    </row>
    <row r="71" spans="2:12" ht="13.8" thickBot="1" x14ac:dyDescent="0.25">
      <c r="B71" s="62"/>
      <c r="C71" s="61"/>
      <c r="D71" s="61"/>
      <c r="E71" s="60"/>
      <c r="F71" s="58"/>
      <c r="G71" s="59"/>
      <c r="H71" s="59" t="s">
        <v>6</v>
      </c>
      <c r="I71" s="22">
        <f>SUM(I57:I70)</f>
        <v>135110</v>
      </c>
      <c r="J71" s="58" t="s">
        <v>6</v>
      </c>
      <c r="K71" s="22">
        <f>SUM(K57:K70)</f>
        <v>34000</v>
      </c>
      <c r="L71" s="56"/>
    </row>
    <row r="72" spans="2:12" ht="13.8" thickTop="1" x14ac:dyDescent="0.2">
      <c r="B72" s="176" t="s">
        <v>110</v>
      </c>
      <c r="C72" s="177"/>
      <c r="D72" s="55"/>
      <c r="E72" s="54"/>
      <c r="F72" s="52"/>
      <c r="G72" s="53"/>
      <c r="H72" s="145"/>
      <c r="I72" s="51"/>
      <c r="J72" s="52"/>
      <c r="K72" s="51"/>
      <c r="L72" s="50"/>
    </row>
    <row r="73" spans="2:12" x14ac:dyDescent="0.2">
      <c r="B73" s="28"/>
      <c r="C73" s="49" t="s">
        <v>106</v>
      </c>
      <c r="D73" s="48"/>
      <c r="E73" s="47">
        <v>1</v>
      </c>
      <c r="F73" s="45">
        <v>2000</v>
      </c>
      <c r="G73" s="147">
        <v>1000</v>
      </c>
      <c r="H73" s="158">
        <f t="shared" ref="H73:H75" si="24">IFERROR(1-G73/F73,"")</f>
        <v>0.5</v>
      </c>
      <c r="I73" s="44">
        <f t="shared" ref="I73:I75" si="25">IF(E73="","",E73*G73)</f>
        <v>1000</v>
      </c>
      <c r="J73" s="45">
        <v>1000</v>
      </c>
      <c r="K73" s="44">
        <f t="shared" ref="K73:K75" si="26">IF(E73&gt;0,E73*J73,"")</f>
        <v>1000</v>
      </c>
      <c r="L73" s="43"/>
    </row>
    <row r="74" spans="2:12" x14ac:dyDescent="0.2">
      <c r="B74" s="28"/>
      <c r="C74" s="42" t="s">
        <v>89</v>
      </c>
      <c r="D74" s="41"/>
      <c r="E74" s="40">
        <v>1</v>
      </c>
      <c r="F74" s="38">
        <v>4000</v>
      </c>
      <c r="G74" s="135">
        <v>2000</v>
      </c>
      <c r="H74" s="150">
        <f t="shared" si="24"/>
        <v>0.5</v>
      </c>
      <c r="I74" s="37">
        <f t="shared" si="25"/>
        <v>2000</v>
      </c>
      <c r="J74" s="38">
        <v>1100</v>
      </c>
      <c r="K74" s="37">
        <f t="shared" si="26"/>
        <v>1100</v>
      </c>
      <c r="L74" s="36"/>
    </row>
    <row r="75" spans="2:12" x14ac:dyDescent="0.2">
      <c r="B75" s="28"/>
      <c r="C75" s="35"/>
      <c r="D75" s="34"/>
      <c r="E75" s="33">
        <v>1</v>
      </c>
      <c r="F75" s="31">
        <v>2000</v>
      </c>
      <c r="G75" s="144">
        <v>1000</v>
      </c>
      <c r="H75" s="151">
        <f t="shared" si="24"/>
        <v>0.5</v>
      </c>
      <c r="I75" s="30">
        <f t="shared" si="25"/>
        <v>1000</v>
      </c>
      <c r="J75" s="31">
        <v>1300</v>
      </c>
      <c r="K75" s="30">
        <f t="shared" si="26"/>
        <v>1300</v>
      </c>
      <c r="L75" s="29"/>
    </row>
    <row r="76" spans="2:12" ht="13.8" thickBot="1" x14ac:dyDescent="0.25">
      <c r="B76" s="62"/>
      <c r="C76" s="61"/>
      <c r="D76" s="61"/>
      <c r="E76" s="60"/>
      <c r="F76" s="58"/>
      <c r="G76" s="59"/>
      <c r="H76" s="59" t="s">
        <v>6</v>
      </c>
      <c r="I76" s="57">
        <f>SUM(I73:I75)</f>
        <v>4000</v>
      </c>
      <c r="J76" s="58" t="s">
        <v>6</v>
      </c>
      <c r="K76" s="57">
        <f>SUM(K73:K75)</f>
        <v>3400</v>
      </c>
      <c r="L76" s="56"/>
    </row>
    <row r="77" spans="2:12" ht="13.8" thickTop="1" x14ac:dyDescent="0.2">
      <c r="B77" s="176" t="s">
        <v>111</v>
      </c>
      <c r="C77" s="177"/>
      <c r="D77" s="55"/>
      <c r="E77" s="54"/>
      <c r="F77" s="52"/>
      <c r="G77" s="145"/>
      <c r="H77" s="145"/>
      <c r="I77" s="51"/>
      <c r="J77" s="52"/>
      <c r="K77" s="51"/>
      <c r="L77" s="50"/>
    </row>
    <row r="78" spans="2:12" x14ac:dyDescent="0.2">
      <c r="B78" s="28"/>
      <c r="C78" s="49"/>
      <c r="D78" s="48"/>
      <c r="E78" s="47">
        <v>1</v>
      </c>
      <c r="F78" s="45">
        <v>8000</v>
      </c>
      <c r="G78" s="147">
        <v>4000</v>
      </c>
      <c r="H78" s="158">
        <f t="shared" ref="H78:H80" si="27">IFERROR(1-G78/F78,"")</f>
        <v>0.5</v>
      </c>
      <c r="I78" s="44">
        <f t="shared" ref="I78:I80" si="28">IF(E78="","",E78*G78)</f>
        <v>4000</v>
      </c>
      <c r="J78" s="45">
        <v>1400</v>
      </c>
      <c r="K78" s="44">
        <f t="shared" ref="K78:K80" si="29">IF(E78&gt;0,E78*J78,"")</f>
        <v>1400</v>
      </c>
      <c r="L78" s="43"/>
    </row>
    <row r="79" spans="2:12" x14ac:dyDescent="0.2">
      <c r="B79" s="28"/>
      <c r="C79" s="42"/>
      <c r="D79" s="41"/>
      <c r="E79" s="40">
        <v>1</v>
      </c>
      <c r="F79" s="38">
        <v>9000</v>
      </c>
      <c r="G79" s="135">
        <v>5000</v>
      </c>
      <c r="H79" s="150">
        <f t="shared" si="27"/>
        <v>0.44444444444444442</v>
      </c>
      <c r="I79" s="37">
        <f t="shared" si="28"/>
        <v>5000</v>
      </c>
      <c r="J79" s="38">
        <v>1500</v>
      </c>
      <c r="K79" s="37">
        <f t="shared" si="29"/>
        <v>1500</v>
      </c>
      <c r="L79" s="36"/>
    </row>
    <row r="80" spans="2:12" x14ac:dyDescent="0.2">
      <c r="B80" s="28"/>
      <c r="C80" s="35"/>
      <c r="D80" s="34"/>
      <c r="E80" s="33">
        <v>1</v>
      </c>
      <c r="F80" s="31">
        <v>2000</v>
      </c>
      <c r="G80" s="144">
        <v>6000</v>
      </c>
      <c r="H80" s="151">
        <f t="shared" si="27"/>
        <v>-2</v>
      </c>
      <c r="I80" s="30">
        <f t="shared" si="28"/>
        <v>6000</v>
      </c>
      <c r="J80" s="31">
        <v>1600</v>
      </c>
      <c r="K80" s="30">
        <f t="shared" si="29"/>
        <v>1600</v>
      </c>
      <c r="L80" s="29"/>
    </row>
    <row r="81" spans="2:12" ht="13.8" thickBot="1" x14ac:dyDescent="0.25">
      <c r="B81" s="62"/>
      <c r="C81" s="61"/>
      <c r="D81" s="61"/>
      <c r="E81" s="60"/>
      <c r="F81" s="58"/>
      <c r="G81" s="59"/>
      <c r="H81" s="59" t="s">
        <v>6</v>
      </c>
      <c r="I81" s="57">
        <f>SUM(I78:I80)</f>
        <v>15000</v>
      </c>
      <c r="J81" s="58" t="s">
        <v>6</v>
      </c>
      <c r="K81" s="57">
        <f>SUM(K78:K80)</f>
        <v>4500</v>
      </c>
      <c r="L81" s="56"/>
    </row>
    <row r="82" spans="2:12" ht="13.8" thickTop="1" x14ac:dyDescent="0.2">
      <c r="B82" s="176" t="s">
        <v>112</v>
      </c>
      <c r="C82" s="177"/>
      <c r="D82" s="55"/>
      <c r="E82" s="54"/>
      <c r="F82" s="52"/>
      <c r="G82" s="145"/>
      <c r="H82" s="145"/>
      <c r="I82" s="51"/>
      <c r="J82" s="52"/>
      <c r="K82" s="51"/>
      <c r="L82" s="50"/>
    </row>
    <row r="83" spans="2:12" x14ac:dyDescent="0.2">
      <c r="B83" s="28"/>
      <c r="C83" s="49"/>
      <c r="D83" s="48"/>
      <c r="E83" s="47">
        <v>1</v>
      </c>
      <c r="F83" s="45">
        <v>8000</v>
      </c>
      <c r="G83" s="147">
        <v>4000</v>
      </c>
      <c r="H83" s="158">
        <f t="shared" ref="H83:H85" si="30">IFERROR(1-G83/F83,"")</f>
        <v>0.5</v>
      </c>
      <c r="I83" s="44">
        <f t="shared" ref="I83:I85" si="31">IF(E83="","",E83*G83)</f>
        <v>4000</v>
      </c>
      <c r="J83" s="45">
        <v>2000</v>
      </c>
      <c r="K83" s="44">
        <f t="shared" ref="K83:K85" si="32">IF(E83&gt;0,E83*J83,"")</f>
        <v>2000</v>
      </c>
      <c r="L83" s="43"/>
    </row>
    <row r="84" spans="2:12" x14ac:dyDescent="0.2">
      <c r="B84" s="28"/>
      <c r="C84" s="42"/>
      <c r="D84" s="41"/>
      <c r="E84" s="40">
        <v>1</v>
      </c>
      <c r="F84" s="38">
        <v>9000</v>
      </c>
      <c r="G84" s="135">
        <v>5000</v>
      </c>
      <c r="H84" s="150">
        <f t="shared" si="30"/>
        <v>0.44444444444444442</v>
      </c>
      <c r="I84" s="37">
        <f t="shared" si="31"/>
        <v>5000</v>
      </c>
      <c r="J84" s="38">
        <v>2100</v>
      </c>
      <c r="K84" s="37">
        <f t="shared" si="32"/>
        <v>2100</v>
      </c>
      <c r="L84" s="36"/>
    </row>
    <row r="85" spans="2:12" x14ac:dyDescent="0.2">
      <c r="B85" s="28"/>
      <c r="C85" s="35"/>
      <c r="D85" s="34"/>
      <c r="E85" s="33">
        <v>1</v>
      </c>
      <c r="F85" s="31">
        <v>2000</v>
      </c>
      <c r="G85" s="144">
        <v>500</v>
      </c>
      <c r="H85" s="151">
        <f t="shared" si="30"/>
        <v>0.75</v>
      </c>
      <c r="I85" s="30">
        <f t="shared" si="31"/>
        <v>500</v>
      </c>
      <c r="J85" s="31">
        <v>2200</v>
      </c>
      <c r="K85" s="30">
        <f t="shared" si="32"/>
        <v>2200</v>
      </c>
      <c r="L85" s="29"/>
    </row>
    <row r="86" spans="2:12" ht="13.8" thickBot="1" x14ac:dyDescent="0.25">
      <c r="B86" s="28"/>
      <c r="C86" s="27"/>
      <c r="D86" s="27"/>
      <c r="E86" s="26"/>
      <c r="F86" s="25"/>
      <c r="G86" s="24"/>
      <c r="H86" s="24" t="s">
        <v>6</v>
      </c>
      <c r="I86" s="22">
        <f>SUM(I83:I85)</f>
        <v>9500</v>
      </c>
      <c r="J86" s="23" t="s">
        <v>6</v>
      </c>
      <c r="K86" s="22">
        <f>SUM(K83:K85)</f>
        <v>6300</v>
      </c>
      <c r="L86" s="21"/>
    </row>
    <row r="87" spans="2:12" ht="31.5" customHeight="1" thickTop="1" thickBot="1" x14ac:dyDescent="0.25">
      <c r="B87" s="183"/>
      <c r="C87" s="184"/>
      <c r="D87" s="20"/>
      <c r="E87" s="19"/>
      <c r="F87" s="18"/>
      <c r="G87" s="17"/>
      <c r="H87" s="16" t="s">
        <v>5</v>
      </c>
      <c r="I87" s="14">
        <f>I81+I86</f>
        <v>24500</v>
      </c>
      <c r="J87" s="15" t="s">
        <v>4</v>
      </c>
      <c r="K87" s="14">
        <f>K81+K86</f>
        <v>10800</v>
      </c>
      <c r="L87" s="13"/>
    </row>
    <row r="88" spans="2:12" ht="24" customHeight="1" thickBot="1" x14ac:dyDescent="0.25">
      <c r="B88" s="6"/>
      <c r="C88" s="6"/>
      <c r="D88" s="6"/>
      <c r="E88" s="6"/>
      <c r="F88" s="9"/>
      <c r="G88" s="9"/>
      <c r="H88" s="12" t="s">
        <v>3</v>
      </c>
      <c r="I88" s="175"/>
      <c r="J88" s="11" t="s">
        <v>2</v>
      </c>
      <c r="K88" s="10">
        <v>12</v>
      </c>
      <c r="L88" s="3"/>
    </row>
    <row r="89" spans="2:12" ht="22.2" thickBot="1" x14ac:dyDescent="0.25">
      <c r="B89" s="6"/>
      <c r="C89" s="6"/>
      <c r="D89" s="6"/>
      <c r="E89" s="6"/>
      <c r="F89" s="123"/>
      <c r="G89" s="180" t="s">
        <v>1</v>
      </c>
      <c r="H89" s="181"/>
      <c r="I89" s="174">
        <f>I87*I88*60</f>
        <v>0</v>
      </c>
      <c r="J89" s="8" t="s">
        <v>0</v>
      </c>
      <c r="K89" s="7">
        <f>K87*K88</f>
        <v>129600</v>
      </c>
      <c r="L89" s="131" t="s">
        <v>121</v>
      </c>
    </row>
    <row r="90" spans="2:12" ht="18" customHeight="1" x14ac:dyDescent="0.15">
      <c r="B90" s="182" t="s">
        <v>124</v>
      </c>
      <c r="C90" s="182"/>
      <c r="D90" s="182"/>
      <c r="E90" s="182"/>
      <c r="F90" s="182"/>
      <c r="G90" s="182"/>
      <c r="H90" s="182"/>
      <c r="I90" s="182"/>
      <c r="J90" s="74"/>
      <c r="K90" s="4"/>
    </row>
    <row r="91" spans="2:12" x14ac:dyDescent="0.2">
      <c r="F91" s="4"/>
      <c r="G91" s="4"/>
      <c r="H91" s="4"/>
      <c r="I91" s="4"/>
      <c r="J91" s="4"/>
      <c r="K91" s="4"/>
    </row>
    <row r="92" spans="2:12" x14ac:dyDescent="0.2">
      <c r="F92" s="4"/>
      <c r="G92" s="4"/>
      <c r="H92" s="4"/>
      <c r="I92" s="4"/>
      <c r="J92" s="4"/>
      <c r="K92" s="4"/>
    </row>
    <row r="93" spans="2:12" x14ac:dyDescent="0.2">
      <c r="F93" s="4"/>
      <c r="G93" s="4"/>
      <c r="H93" s="4"/>
      <c r="I93" s="4"/>
      <c r="J93" s="4"/>
      <c r="K93" s="4"/>
    </row>
    <row r="94" spans="2:12" x14ac:dyDescent="0.2">
      <c r="F94" s="4"/>
      <c r="G94" s="4"/>
      <c r="H94" s="4"/>
      <c r="I94" s="4"/>
      <c r="J94" s="4"/>
      <c r="K94" s="4"/>
    </row>
    <row r="95" spans="2:12" x14ac:dyDescent="0.2">
      <c r="F95" s="4"/>
      <c r="G95" s="4"/>
      <c r="H95" s="4"/>
      <c r="I95" s="4"/>
      <c r="J95" s="4"/>
      <c r="K95" s="4"/>
    </row>
    <row r="96" spans="2:12" x14ac:dyDescent="0.2">
      <c r="F96" s="4"/>
      <c r="G96" s="4"/>
      <c r="H96" s="4"/>
      <c r="I96" s="4"/>
      <c r="J96" s="4"/>
      <c r="K96" s="4"/>
    </row>
    <row r="97" spans="6:11" x14ac:dyDescent="0.2">
      <c r="F97" s="4"/>
      <c r="G97" s="4"/>
      <c r="H97" s="4"/>
      <c r="I97" s="4"/>
      <c r="J97" s="4"/>
      <c r="K97" s="4"/>
    </row>
    <row r="98" spans="6:11" x14ac:dyDescent="0.2">
      <c r="F98" s="4"/>
      <c r="G98" s="4"/>
      <c r="H98" s="4"/>
      <c r="I98" s="4"/>
      <c r="J98" s="4"/>
      <c r="K98" s="4"/>
    </row>
    <row r="99" spans="6:11" x14ac:dyDescent="0.2">
      <c r="F99" s="4"/>
      <c r="G99" s="4"/>
      <c r="H99" s="4"/>
      <c r="I99" s="4"/>
      <c r="J99" s="4"/>
      <c r="K99" s="4"/>
    </row>
    <row r="100" spans="6:11" x14ac:dyDescent="0.2">
      <c r="F100" s="4"/>
      <c r="G100" s="4"/>
      <c r="H100" s="4"/>
      <c r="I100" s="4"/>
      <c r="J100" s="4"/>
      <c r="K100" s="4"/>
    </row>
    <row r="101" spans="6:11" x14ac:dyDescent="0.2">
      <c r="F101" s="4"/>
      <c r="G101" s="4"/>
      <c r="H101" s="4"/>
      <c r="I101" s="4"/>
      <c r="J101" s="4"/>
      <c r="K101" s="4"/>
    </row>
    <row r="102" spans="6:11" x14ac:dyDescent="0.2">
      <c r="F102" s="4"/>
      <c r="G102" s="4"/>
      <c r="H102" s="4"/>
      <c r="I102" s="4"/>
      <c r="J102" s="4"/>
      <c r="K102" s="4"/>
    </row>
    <row r="103" spans="6:11" x14ac:dyDescent="0.2">
      <c r="F103" s="4"/>
      <c r="G103" s="4"/>
      <c r="H103" s="4"/>
      <c r="I103" s="4"/>
      <c r="J103" s="4"/>
      <c r="K103" s="4"/>
    </row>
    <row r="104" spans="6:11" x14ac:dyDescent="0.2">
      <c r="F104" s="4"/>
      <c r="G104" s="4"/>
      <c r="H104" s="4"/>
      <c r="I104" s="4"/>
      <c r="J104" s="4"/>
      <c r="K104" s="4"/>
    </row>
    <row r="105" spans="6:11" x14ac:dyDescent="0.2">
      <c r="F105" s="4"/>
      <c r="G105" s="4"/>
      <c r="H105" s="4"/>
      <c r="I105" s="4"/>
      <c r="J105" s="4"/>
      <c r="K105" s="4"/>
    </row>
    <row r="106" spans="6:11" x14ac:dyDescent="0.2">
      <c r="F106" s="4"/>
      <c r="G106" s="4"/>
      <c r="H106" s="4"/>
      <c r="I106" s="4"/>
      <c r="J106" s="4"/>
      <c r="K106" s="4"/>
    </row>
    <row r="107" spans="6:11" x14ac:dyDescent="0.2">
      <c r="F107" s="4"/>
      <c r="G107" s="4"/>
      <c r="H107" s="4"/>
      <c r="I107" s="4"/>
      <c r="J107" s="4"/>
      <c r="K107" s="4"/>
    </row>
    <row r="108" spans="6:11" x14ac:dyDescent="0.2">
      <c r="F108" s="4"/>
      <c r="G108" s="4"/>
      <c r="H108" s="4"/>
      <c r="I108" s="4"/>
      <c r="J108" s="4"/>
      <c r="K108" s="4"/>
    </row>
    <row r="109" spans="6:11" x14ac:dyDescent="0.2">
      <c r="F109" s="4"/>
      <c r="G109" s="4"/>
      <c r="H109" s="4"/>
      <c r="I109" s="4"/>
      <c r="J109" s="4"/>
      <c r="K109" s="4"/>
    </row>
    <row r="110" spans="6:11" x14ac:dyDescent="0.2">
      <c r="F110" s="4"/>
      <c r="G110" s="4"/>
      <c r="H110" s="4"/>
      <c r="I110" s="4"/>
      <c r="J110" s="4"/>
      <c r="K110" s="4"/>
    </row>
    <row r="111" spans="6:11" x14ac:dyDescent="0.2">
      <c r="F111" s="4"/>
      <c r="G111" s="4"/>
      <c r="H111" s="4"/>
      <c r="I111" s="4"/>
      <c r="J111" s="4"/>
      <c r="K111" s="4"/>
    </row>
    <row r="112" spans="6:11" x14ac:dyDescent="0.2">
      <c r="F112" s="4"/>
      <c r="G112" s="4"/>
      <c r="H112" s="4"/>
      <c r="I112" s="4"/>
      <c r="J112" s="4"/>
      <c r="K112" s="4"/>
    </row>
    <row r="113" spans="6:11" x14ac:dyDescent="0.2">
      <c r="F113" s="4"/>
      <c r="G113" s="4"/>
      <c r="H113" s="4"/>
      <c r="I113" s="4"/>
      <c r="J113" s="4"/>
      <c r="K113" s="4"/>
    </row>
    <row r="114" spans="6:11" x14ac:dyDescent="0.2">
      <c r="F114" s="4"/>
      <c r="G114" s="4"/>
      <c r="H114" s="4"/>
      <c r="I114" s="4"/>
      <c r="J114" s="4"/>
      <c r="K114" s="4"/>
    </row>
    <row r="115" spans="6:11" x14ac:dyDescent="0.2">
      <c r="F115" s="4"/>
      <c r="G115" s="4"/>
      <c r="H115" s="4"/>
      <c r="I115" s="4"/>
      <c r="J115" s="4"/>
      <c r="K115" s="4"/>
    </row>
    <row r="116" spans="6:11" x14ac:dyDescent="0.2">
      <c r="F116" s="4"/>
      <c r="G116" s="4"/>
      <c r="H116" s="4"/>
      <c r="I116" s="4"/>
      <c r="J116" s="4"/>
      <c r="K116" s="4"/>
    </row>
    <row r="117" spans="6:11" x14ac:dyDescent="0.2">
      <c r="F117" s="4"/>
      <c r="G117" s="4"/>
      <c r="H117" s="4"/>
      <c r="I117" s="4"/>
      <c r="J117" s="4"/>
      <c r="K117" s="4"/>
    </row>
    <row r="118" spans="6:11" x14ac:dyDescent="0.2">
      <c r="F118" s="4"/>
      <c r="G118" s="4"/>
      <c r="H118" s="4"/>
      <c r="I118" s="4"/>
      <c r="J118" s="4"/>
      <c r="K118" s="4"/>
    </row>
    <row r="119" spans="6:11" x14ac:dyDescent="0.2">
      <c r="F119" s="4"/>
      <c r="G119" s="4"/>
      <c r="H119" s="4"/>
      <c r="I119" s="4"/>
      <c r="J119" s="4"/>
      <c r="K119" s="4"/>
    </row>
    <row r="120" spans="6:11" x14ac:dyDescent="0.2">
      <c r="F120" s="4"/>
      <c r="G120" s="4"/>
      <c r="H120" s="4"/>
      <c r="I120" s="4"/>
      <c r="J120" s="4"/>
      <c r="K120" s="4"/>
    </row>
    <row r="121" spans="6:11" x14ac:dyDescent="0.2">
      <c r="F121" s="4"/>
      <c r="G121" s="4"/>
      <c r="H121" s="4"/>
      <c r="I121" s="4"/>
      <c r="J121" s="4"/>
      <c r="K121" s="4"/>
    </row>
    <row r="122" spans="6:11" x14ac:dyDescent="0.2">
      <c r="F122" s="4"/>
      <c r="G122" s="4"/>
      <c r="H122" s="4"/>
      <c r="I122" s="4"/>
      <c r="J122" s="4"/>
      <c r="K122" s="4"/>
    </row>
    <row r="123" spans="6:11" x14ac:dyDescent="0.2">
      <c r="F123" s="4"/>
      <c r="G123" s="4"/>
      <c r="H123" s="4"/>
      <c r="I123" s="4"/>
      <c r="J123" s="4"/>
      <c r="K123" s="4"/>
    </row>
    <row r="124" spans="6:11" x14ac:dyDescent="0.2">
      <c r="F124" s="4"/>
      <c r="G124" s="4"/>
      <c r="H124" s="4"/>
      <c r="I124" s="4"/>
      <c r="J124" s="4"/>
      <c r="K124" s="4"/>
    </row>
  </sheetData>
  <mergeCells count="28">
    <mergeCell ref="B90:I90"/>
    <mergeCell ref="B4:E4"/>
    <mergeCell ref="B3:D3"/>
    <mergeCell ref="J1:L1"/>
    <mergeCell ref="J2:L2"/>
    <mergeCell ref="B43:C43"/>
    <mergeCell ref="B6:C7"/>
    <mergeCell ref="D6:D7"/>
    <mergeCell ref="E6:E7"/>
    <mergeCell ref="F6:I6"/>
    <mergeCell ref="J6:K6"/>
    <mergeCell ref="L6:L7"/>
    <mergeCell ref="B8:C8"/>
    <mergeCell ref="B15:C15"/>
    <mergeCell ref="B21:C21"/>
    <mergeCell ref="B27:C27"/>
    <mergeCell ref="B33:C33"/>
    <mergeCell ref="B38:C38"/>
    <mergeCell ref="G45:H45"/>
    <mergeCell ref="G89:H89"/>
    <mergeCell ref="B46:I46"/>
    <mergeCell ref="B72:C72"/>
    <mergeCell ref="B77:C77"/>
    <mergeCell ref="B82:C82"/>
    <mergeCell ref="B87:C87"/>
    <mergeCell ref="B49:C49"/>
    <mergeCell ref="B50:C50"/>
    <mergeCell ref="B56:C56"/>
  </mergeCells>
  <phoneticPr fontId="3"/>
  <printOptions horizontalCentered="1"/>
  <pageMargins left="0.51181102362204722" right="0.35433070866141736" top="0.39370078740157483" bottom="0.41" header="0.35433070866141736" footer="0.19685039370078741"/>
  <pageSetup paperSize="9" scale="81" fitToHeight="0" orientation="landscape" r:id="rId1"/>
  <headerFooter alignWithMargins="0">
    <oddFooter>&amp;C&amp;P/&amp;N</oddFooter>
  </headerFooter>
  <rowBreaks count="1" manualBreakCount="1">
    <brk id="4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showGridLines="0" view="pageBreakPreview" topLeftCell="A133" zoomScaleNormal="100" zoomScaleSheetLayoutView="100" workbookViewId="0">
      <selection activeCell="H117" sqref="H117"/>
    </sheetView>
  </sheetViews>
  <sheetFormatPr defaultColWidth="9" defaultRowHeight="13.2" x14ac:dyDescent="0.2"/>
  <cols>
    <col min="1" max="1" width="2.77734375" style="1" customWidth="1"/>
    <col min="2" max="2" width="2.109375" style="3" customWidth="1"/>
    <col min="3" max="3" width="39.33203125" style="1" customWidth="1"/>
    <col min="4" max="4" width="8.77734375" style="1" customWidth="1"/>
    <col min="5" max="6" width="13.77734375" style="2" customWidth="1"/>
    <col min="7" max="7" width="10.109375" style="1" customWidth="1"/>
    <col min="8" max="9" width="13.77734375" style="2" customWidth="1"/>
    <col min="10" max="10" width="19.109375" style="2" customWidth="1"/>
    <col min="11" max="11" width="2.77734375" style="1" customWidth="1"/>
    <col min="12" max="16384" width="9" style="1"/>
  </cols>
  <sheetData>
    <row r="1" spans="1:10" ht="22.5" customHeight="1" x14ac:dyDescent="0.2">
      <c r="A1" s="90" t="s">
        <v>42</v>
      </c>
      <c r="B1" s="89"/>
      <c r="C1" s="89"/>
      <c r="D1" s="89"/>
      <c r="F1" s="89"/>
      <c r="G1" s="89"/>
      <c r="H1" s="88" t="s">
        <v>31</v>
      </c>
      <c r="I1" s="240" t="s">
        <v>45</v>
      </c>
      <c r="J1" s="241"/>
    </row>
    <row r="2" spans="1:10" ht="22.5" customHeight="1" x14ac:dyDescent="0.2">
      <c r="A2" s="87"/>
      <c r="B2" s="86"/>
      <c r="C2" s="85"/>
      <c r="D2" s="85"/>
      <c r="F2" s="85"/>
      <c r="G2" s="85"/>
      <c r="H2" s="88" t="s">
        <v>30</v>
      </c>
      <c r="I2" s="188"/>
      <c r="J2" s="190"/>
    </row>
    <row r="3" spans="1:10" ht="21" x14ac:dyDescent="0.2">
      <c r="A3" s="87"/>
      <c r="B3" s="86"/>
      <c r="C3" s="85"/>
      <c r="D3" s="85"/>
      <c r="E3" s="84"/>
      <c r="F3" s="84"/>
      <c r="G3" s="85"/>
      <c r="H3" s="84"/>
      <c r="I3" s="84"/>
      <c r="J3" s="84"/>
    </row>
    <row r="4" spans="1:10" ht="16.2" x14ac:dyDescent="0.2">
      <c r="B4" s="187" t="s">
        <v>92</v>
      </c>
      <c r="C4" s="187"/>
      <c r="D4" s="187"/>
      <c r="E4" s="187"/>
      <c r="F4" s="5"/>
      <c r="G4" s="6"/>
      <c r="H4" s="5"/>
      <c r="I4" s="5"/>
      <c r="J4" s="5"/>
    </row>
    <row r="5" spans="1:10" ht="18" customHeight="1" thickBot="1" x14ac:dyDescent="0.25">
      <c r="B5" s="134" t="s">
        <v>39</v>
      </c>
      <c r="C5" s="6"/>
      <c r="D5" s="6"/>
      <c r="E5" s="5"/>
      <c r="F5" s="5"/>
      <c r="G5" s="6"/>
      <c r="H5" s="5"/>
      <c r="I5" s="5"/>
      <c r="J5" s="72" t="s">
        <v>18</v>
      </c>
    </row>
    <row r="6" spans="1:10" ht="45.75" customHeight="1" thickBot="1" x14ac:dyDescent="0.25">
      <c r="B6" s="185" t="s">
        <v>37</v>
      </c>
      <c r="C6" s="214"/>
      <c r="D6" s="110" t="s">
        <v>36</v>
      </c>
      <c r="E6" s="68" t="s">
        <v>35</v>
      </c>
      <c r="F6" s="68" t="s">
        <v>34</v>
      </c>
      <c r="G6" s="67" t="s">
        <v>12</v>
      </c>
      <c r="H6" s="68" t="s">
        <v>33</v>
      </c>
      <c r="I6" s="229" t="s">
        <v>109</v>
      </c>
      <c r="J6" s="230"/>
    </row>
    <row r="7" spans="1:10" ht="13.8" thickTop="1" x14ac:dyDescent="0.2">
      <c r="B7" s="176" t="s">
        <v>115</v>
      </c>
      <c r="C7" s="177"/>
      <c r="D7" s="103"/>
      <c r="E7" s="53"/>
      <c r="F7" s="53"/>
      <c r="G7" s="103"/>
      <c r="H7" s="53"/>
      <c r="I7" s="223"/>
      <c r="J7" s="224"/>
    </row>
    <row r="8" spans="1:10" x14ac:dyDescent="0.2">
      <c r="B8" s="101"/>
      <c r="C8" s="108" t="s">
        <v>93</v>
      </c>
      <c r="D8" s="102">
        <v>1</v>
      </c>
      <c r="E8" s="46">
        <v>10000</v>
      </c>
      <c r="F8" s="46">
        <v>5000</v>
      </c>
      <c r="G8" s="165">
        <f>IFERROR(1-F8/E8,"")</f>
        <v>0.5</v>
      </c>
      <c r="H8" s="46">
        <f>IF(D8="","",D8*F8)</f>
        <v>5000</v>
      </c>
      <c r="I8" s="216"/>
      <c r="J8" s="217"/>
    </row>
    <row r="9" spans="1:10" x14ac:dyDescent="0.2">
      <c r="B9" s="101"/>
      <c r="C9" s="106"/>
      <c r="D9" s="100">
        <v>2</v>
      </c>
      <c r="E9" s="32">
        <v>20000</v>
      </c>
      <c r="F9" s="32">
        <v>5000</v>
      </c>
      <c r="G9" s="167">
        <f>IFERROR(1-F9/E9,"")</f>
        <v>0.75</v>
      </c>
      <c r="H9" s="32">
        <f>IF(D9="","",D9*F9)</f>
        <v>10000</v>
      </c>
      <c r="I9" s="218"/>
      <c r="J9" s="219"/>
    </row>
    <row r="10" spans="1:10" ht="13.8" thickBot="1" x14ac:dyDescent="0.25">
      <c r="B10" s="99"/>
      <c r="C10" s="98" t="s">
        <v>6</v>
      </c>
      <c r="D10" s="97"/>
      <c r="E10" s="24"/>
      <c r="F10" s="24"/>
      <c r="G10" s="168" t="s">
        <v>6</v>
      </c>
      <c r="H10" s="97">
        <f>SUM(H8:H9)</f>
        <v>15000</v>
      </c>
      <c r="I10" s="220"/>
      <c r="J10" s="221"/>
    </row>
    <row r="11" spans="1:10" ht="13.8" thickTop="1" x14ac:dyDescent="0.2">
      <c r="B11" s="176" t="s">
        <v>94</v>
      </c>
      <c r="C11" s="177"/>
      <c r="D11" s="103"/>
      <c r="E11" s="53"/>
      <c r="F11" s="53"/>
      <c r="G11" s="160"/>
      <c r="H11" s="53"/>
      <c r="I11" s="223"/>
      <c r="J11" s="224"/>
    </row>
    <row r="12" spans="1:10" x14ac:dyDescent="0.2">
      <c r="B12" s="101"/>
      <c r="C12" s="108" t="s">
        <v>95</v>
      </c>
      <c r="D12" s="102">
        <v>1</v>
      </c>
      <c r="E12" s="46">
        <v>10000</v>
      </c>
      <c r="F12" s="46">
        <v>5000</v>
      </c>
      <c r="G12" s="165">
        <f t="shared" ref="G12:G13" si="0">IFERROR(1-F12/E12,"")</f>
        <v>0.5</v>
      </c>
      <c r="H12" s="46">
        <f>IF(D12="","",D12*F12)</f>
        <v>5000</v>
      </c>
      <c r="I12" s="216"/>
      <c r="J12" s="217"/>
    </row>
    <row r="13" spans="1:10" x14ac:dyDescent="0.2">
      <c r="B13" s="101"/>
      <c r="C13" s="106"/>
      <c r="D13" s="100">
        <v>1</v>
      </c>
      <c r="E13" s="32">
        <v>20000</v>
      </c>
      <c r="F13" s="32">
        <v>5000</v>
      </c>
      <c r="G13" s="167">
        <f t="shared" si="0"/>
        <v>0.75</v>
      </c>
      <c r="H13" s="32">
        <f>IF(D13="","",D13*F13)</f>
        <v>5000</v>
      </c>
      <c r="I13" s="218"/>
      <c r="J13" s="219"/>
    </row>
    <row r="14" spans="1:10" ht="13.8" thickBot="1" x14ac:dyDescent="0.25">
      <c r="B14" s="99"/>
      <c r="C14" s="98" t="s">
        <v>6</v>
      </c>
      <c r="D14" s="97"/>
      <c r="E14" s="24"/>
      <c r="F14" s="24"/>
      <c r="G14" s="168" t="s">
        <v>6</v>
      </c>
      <c r="H14" s="97">
        <f>SUM(H12:H13)</f>
        <v>10000</v>
      </c>
      <c r="I14" s="220"/>
      <c r="J14" s="221"/>
    </row>
    <row r="15" spans="1:10" ht="13.8" thickTop="1" x14ac:dyDescent="0.2">
      <c r="B15" s="176" t="s">
        <v>114</v>
      </c>
      <c r="C15" s="177"/>
      <c r="D15" s="103"/>
      <c r="E15" s="53"/>
      <c r="F15" s="53"/>
      <c r="G15" s="160"/>
      <c r="H15" s="53"/>
      <c r="I15" s="223"/>
      <c r="J15" s="224"/>
    </row>
    <row r="16" spans="1:10" x14ac:dyDescent="0.2">
      <c r="B16" s="101"/>
      <c r="C16" s="108" t="s">
        <v>98</v>
      </c>
      <c r="D16" s="102">
        <v>1</v>
      </c>
      <c r="E16" s="46">
        <v>10000</v>
      </c>
      <c r="F16" s="46">
        <v>5000</v>
      </c>
      <c r="G16" s="165">
        <f t="shared" ref="G16:G17" si="1">IFERROR(1-F16/E16,"")</f>
        <v>0.5</v>
      </c>
      <c r="H16" s="46">
        <f>IF(D16="","",D16*F16)</f>
        <v>5000</v>
      </c>
      <c r="I16" s="216"/>
      <c r="J16" s="217"/>
    </row>
    <row r="17" spans="2:10" x14ac:dyDescent="0.2">
      <c r="B17" s="101"/>
      <c r="C17" s="106"/>
      <c r="D17" s="100">
        <v>1</v>
      </c>
      <c r="E17" s="32">
        <v>20000</v>
      </c>
      <c r="F17" s="32">
        <v>5000</v>
      </c>
      <c r="G17" s="167">
        <f t="shared" si="1"/>
        <v>0.75</v>
      </c>
      <c r="H17" s="32">
        <f>IF(D17="","",D17*F17)</f>
        <v>5000</v>
      </c>
      <c r="I17" s="218"/>
      <c r="J17" s="219"/>
    </row>
    <row r="18" spans="2:10" ht="13.8" thickBot="1" x14ac:dyDescent="0.25">
      <c r="B18" s="99"/>
      <c r="C18" s="98" t="s">
        <v>6</v>
      </c>
      <c r="D18" s="97"/>
      <c r="E18" s="24"/>
      <c r="F18" s="24"/>
      <c r="G18" s="168" t="s">
        <v>6</v>
      </c>
      <c r="H18" s="97">
        <f>SUM(H16:H17)</f>
        <v>10000</v>
      </c>
      <c r="I18" s="220"/>
      <c r="J18" s="221"/>
    </row>
    <row r="19" spans="2:10" ht="13.8" thickTop="1" x14ac:dyDescent="0.2">
      <c r="B19" s="176" t="s">
        <v>81</v>
      </c>
      <c r="C19" s="177"/>
      <c r="D19" s="103"/>
      <c r="E19" s="53"/>
      <c r="F19" s="53"/>
      <c r="G19" s="160"/>
      <c r="H19" s="53"/>
      <c r="I19" s="223"/>
      <c r="J19" s="224"/>
    </row>
    <row r="20" spans="2:10" x14ac:dyDescent="0.2">
      <c r="B20" s="101"/>
      <c r="C20" s="118"/>
      <c r="D20" s="129">
        <v>1</v>
      </c>
      <c r="E20" s="130">
        <v>10000</v>
      </c>
      <c r="F20" s="130">
        <v>5000</v>
      </c>
      <c r="G20" s="169">
        <f t="shared" ref="G20:G21" si="2">IFERROR(1-F20/E20,"")</f>
        <v>0.5</v>
      </c>
      <c r="H20" s="130">
        <f>IF(D20="","",D20*F20)</f>
        <v>5000</v>
      </c>
      <c r="I20" s="132"/>
      <c r="J20" s="133"/>
    </row>
    <row r="21" spans="2:10" x14ac:dyDescent="0.2">
      <c r="B21" s="101"/>
      <c r="C21" s="118"/>
      <c r="D21" s="129">
        <v>1</v>
      </c>
      <c r="E21" s="130">
        <v>20000</v>
      </c>
      <c r="F21" s="130">
        <v>5000</v>
      </c>
      <c r="G21" s="169">
        <f t="shared" si="2"/>
        <v>0.75</v>
      </c>
      <c r="H21" s="130">
        <f>IF(D21="","",D21*F21)</f>
        <v>5000</v>
      </c>
      <c r="I21" s="218"/>
      <c r="J21" s="219"/>
    </row>
    <row r="22" spans="2:10" ht="13.8" thickBot="1" x14ac:dyDescent="0.25">
      <c r="B22" s="99"/>
      <c r="C22" s="111" t="s">
        <v>6</v>
      </c>
      <c r="D22" s="172"/>
      <c r="E22" s="24"/>
      <c r="F22" s="24"/>
      <c r="G22" s="168" t="s">
        <v>6</v>
      </c>
      <c r="H22" s="172">
        <f>SUM(H20:H21)</f>
        <v>10000</v>
      </c>
      <c r="I22" s="220"/>
      <c r="J22" s="221"/>
    </row>
    <row r="23" spans="2:10" ht="21.75" customHeight="1" thickTop="1" thickBot="1" x14ac:dyDescent="0.25">
      <c r="B23" s="212" t="s">
        <v>32</v>
      </c>
      <c r="C23" s="213"/>
      <c r="D23" s="96"/>
      <c r="E23" s="95"/>
      <c r="F23" s="92"/>
      <c r="G23" s="94" t="s">
        <v>32</v>
      </c>
      <c r="H23" s="93"/>
      <c r="I23" s="92"/>
      <c r="J23" s="91"/>
    </row>
    <row r="24" spans="2:10" ht="26.4" x14ac:dyDescent="0.2">
      <c r="B24" s="115"/>
      <c r="C24" s="115"/>
      <c r="D24" s="6"/>
      <c r="E24" s="5"/>
      <c r="F24" s="5"/>
      <c r="G24" s="139" t="s">
        <v>91</v>
      </c>
      <c r="H24" s="215" t="s">
        <v>40</v>
      </c>
      <c r="I24" s="215"/>
      <c r="J24" s="215"/>
    </row>
    <row r="25" spans="2:10" x14ac:dyDescent="0.2">
      <c r="B25" s="115"/>
      <c r="C25" s="115"/>
      <c r="D25" s="6"/>
      <c r="E25" s="5"/>
      <c r="F25" s="5"/>
      <c r="G25" s="139"/>
      <c r="H25" s="131"/>
      <c r="I25" s="131"/>
      <c r="J25" s="131"/>
    </row>
    <row r="26" spans="2:10" ht="16.2" x14ac:dyDescent="0.2">
      <c r="B26" s="187" t="s">
        <v>96</v>
      </c>
      <c r="C26" s="187"/>
      <c r="D26" s="187"/>
      <c r="E26" s="187"/>
      <c r="F26" s="5"/>
      <c r="G26" s="6"/>
      <c r="H26" s="5"/>
      <c r="I26" s="5"/>
      <c r="J26" s="5"/>
    </row>
    <row r="27" spans="2:10" ht="18" customHeight="1" thickBot="1" x14ac:dyDescent="0.25">
      <c r="B27" s="134" t="s">
        <v>39</v>
      </c>
      <c r="C27" s="6"/>
      <c r="D27" s="6"/>
      <c r="E27" s="5"/>
      <c r="F27" s="5"/>
      <c r="G27" s="6"/>
      <c r="H27" s="5"/>
      <c r="I27" s="5"/>
      <c r="J27" s="72" t="s">
        <v>18</v>
      </c>
    </row>
    <row r="28" spans="2:10" ht="45.75" customHeight="1" thickBot="1" x14ac:dyDescent="0.25">
      <c r="B28" s="185" t="s">
        <v>37</v>
      </c>
      <c r="C28" s="214"/>
      <c r="D28" s="110" t="s">
        <v>36</v>
      </c>
      <c r="E28" s="68" t="s">
        <v>35</v>
      </c>
      <c r="F28" s="68" t="s">
        <v>34</v>
      </c>
      <c r="G28" s="67" t="s">
        <v>12</v>
      </c>
      <c r="H28" s="68" t="s">
        <v>33</v>
      </c>
      <c r="I28" s="229" t="s">
        <v>109</v>
      </c>
      <c r="J28" s="230"/>
    </row>
    <row r="29" spans="2:10" ht="13.8" thickTop="1" x14ac:dyDescent="0.2">
      <c r="B29" s="176" t="s">
        <v>97</v>
      </c>
      <c r="C29" s="177"/>
      <c r="D29" s="103"/>
      <c r="E29" s="53"/>
      <c r="F29" s="53"/>
      <c r="G29" s="103"/>
      <c r="H29" s="53"/>
      <c r="I29" s="223"/>
      <c r="J29" s="224"/>
    </row>
    <row r="30" spans="2:10" x14ac:dyDescent="0.2">
      <c r="B30" s="101"/>
      <c r="C30" s="108" t="s">
        <v>99</v>
      </c>
      <c r="D30" s="102">
        <v>1</v>
      </c>
      <c r="E30" s="46">
        <v>10000</v>
      </c>
      <c r="F30" s="46">
        <v>5000</v>
      </c>
      <c r="G30" s="165">
        <f t="shared" ref="G30:G31" si="3">IFERROR(1-F30/E30,"")</f>
        <v>0.5</v>
      </c>
      <c r="H30" s="46">
        <f>IF(D30="","",D30*F30)</f>
        <v>5000</v>
      </c>
      <c r="I30" s="216"/>
      <c r="J30" s="217"/>
    </row>
    <row r="31" spans="2:10" x14ac:dyDescent="0.2">
      <c r="B31" s="101"/>
      <c r="C31" s="106"/>
      <c r="D31" s="100">
        <v>1</v>
      </c>
      <c r="E31" s="32">
        <v>20000</v>
      </c>
      <c r="F31" s="32">
        <v>5000</v>
      </c>
      <c r="G31" s="167">
        <f t="shared" si="3"/>
        <v>0.75</v>
      </c>
      <c r="H31" s="32">
        <f>IF(D31="","",D31*F31)</f>
        <v>5000</v>
      </c>
      <c r="I31" s="218"/>
      <c r="J31" s="219"/>
    </row>
    <row r="32" spans="2:10" ht="13.8" thickBot="1" x14ac:dyDescent="0.25">
      <c r="B32" s="99"/>
      <c r="C32" s="98" t="s">
        <v>6</v>
      </c>
      <c r="D32" s="97"/>
      <c r="E32" s="24"/>
      <c r="F32" s="24"/>
      <c r="G32" s="24" t="s">
        <v>6</v>
      </c>
      <c r="H32" s="97">
        <f>SUM(H30:H31)</f>
        <v>10000</v>
      </c>
      <c r="I32" s="220"/>
      <c r="J32" s="221"/>
    </row>
    <row r="33" spans="2:10" ht="13.8" thickTop="1" x14ac:dyDescent="0.2">
      <c r="B33" s="176" t="s">
        <v>81</v>
      </c>
      <c r="C33" s="177"/>
      <c r="D33" s="103"/>
      <c r="E33" s="53"/>
      <c r="F33" s="53"/>
      <c r="G33" s="103"/>
      <c r="H33" s="53"/>
      <c r="I33" s="223"/>
      <c r="J33" s="224"/>
    </row>
    <row r="34" spans="2:10" x14ac:dyDescent="0.2">
      <c r="B34" s="101"/>
      <c r="C34" s="108"/>
      <c r="D34" s="129">
        <v>1</v>
      </c>
      <c r="E34" s="130">
        <v>10000</v>
      </c>
      <c r="F34" s="130">
        <v>5000</v>
      </c>
      <c r="G34" s="169">
        <f t="shared" ref="G34:G35" si="4">IFERROR(1-F34/E34,"")</f>
        <v>0.5</v>
      </c>
      <c r="H34" s="130">
        <f>IF(D34="","",D34*F34)</f>
        <v>5000</v>
      </c>
      <c r="I34" s="132"/>
      <c r="J34" s="133"/>
    </row>
    <row r="35" spans="2:10" x14ac:dyDescent="0.2">
      <c r="B35" s="101"/>
      <c r="C35" s="116"/>
      <c r="D35" s="100">
        <v>1</v>
      </c>
      <c r="E35" s="32">
        <v>20000</v>
      </c>
      <c r="F35" s="32">
        <v>5000</v>
      </c>
      <c r="G35" s="167">
        <f t="shared" si="4"/>
        <v>0.75</v>
      </c>
      <c r="H35" s="32">
        <f>IF(D35="","",D35*F35)</f>
        <v>5000</v>
      </c>
      <c r="I35" s="225"/>
      <c r="J35" s="226"/>
    </row>
    <row r="36" spans="2:10" ht="13.8" thickBot="1" x14ac:dyDescent="0.25">
      <c r="B36" s="99"/>
      <c r="C36" s="98" t="s">
        <v>6</v>
      </c>
      <c r="D36" s="97"/>
      <c r="E36" s="24"/>
      <c r="F36" s="24"/>
      <c r="G36" s="24" t="s">
        <v>6</v>
      </c>
      <c r="H36" s="97">
        <f>SUM(H34:H35)</f>
        <v>10000</v>
      </c>
      <c r="I36" s="227"/>
      <c r="J36" s="228"/>
    </row>
    <row r="37" spans="2:10" ht="21.75" customHeight="1" thickTop="1" thickBot="1" x14ac:dyDescent="0.25">
      <c r="B37" s="212" t="s">
        <v>32</v>
      </c>
      <c r="C37" s="213"/>
      <c r="D37" s="96"/>
      <c r="E37" s="95"/>
      <c r="F37" s="92"/>
      <c r="G37" s="94" t="s">
        <v>32</v>
      </c>
      <c r="H37" s="93"/>
      <c r="I37" s="92"/>
      <c r="J37" s="91"/>
    </row>
    <row r="38" spans="2:10" ht="26.4" x14ac:dyDescent="0.2">
      <c r="B38" s="115"/>
      <c r="C38" s="115"/>
      <c r="D38" s="6"/>
      <c r="E38" s="5"/>
      <c r="F38" s="5"/>
      <c r="G38" s="139" t="s">
        <v>91</v>
      </c>
      <c r="H38" s="215" t="s">
        <v>116</v>
      </c>
      <c r="I38" s="215"/>
      <c r="J38" s="215"/>
    </row>
    <row r="39" spans="2:10" ht="14.4" x14ac:dyDescent="0.2">
      <c r="B39" s="117"/>
      <c r="C39" s="115"/>
      <c r="D39" s="6"/>
      <c r="E39" s="5"/>
      <c r="F39" s="5"/>
      <c r="G39" s="6"/>
      <c r="H39" s="5"/>
      <c r="I39" s="5"/>
      <c r="J39" s="72"/>
    </row>
    <row r="40" spans="2:10" ht="16.2" x14ac:dyDescent="0.2">
      <c r="B40" s="187" t="s">
        <v>100</v>
      </c>
      <c r="C40" s="187"/>
      <c r="D40" s="187"/>
      <c r="E40" s="187"/>
      <c r="F40" s="5"/>
      <c r="G40" s="6"/>
      <c r="H40" s="5"/>
      <c r="I40" s="5"/>
      <c r="J40" s="5"/>
    </row>
    <row r="41" spans="2:10" ht="18" customHeight="1" thickBot="1" x14ac:dyDescent="0.25">
      <c r="B41" s="134" t="s">
        <v>39</v>
      </c>
      <c r="C41" s="6"/>
      <c r="D41" s="6"/>
      <c r="E41" s="5"/>
      <c r="F41" s="5"/>
      <c r="G41" s="6"/>
      <c r="H41" s="5"/>
      <c r="I41" s="5"/>
      <c r="J41" s="72" t="s">
        <v>18</v>
      </c>
    </row>
    <row r="42" spans="2:10" ht="45.75" customHeight="1" thickBot="1" x14ac:dyDescent="0.25">
      <c r="B42" s="185" t="s">
        <v>37</v>
      </c>
      <c r="C42" s="214"/>
      <c r="D42" s="110" t="s">
        <v>36</v>
      </c>
      <c r="E42" s="68" t="s">
        <v>35</v>
      </c>
      <c r="F42" s="68" t="s">
        <v>34</v>
      </c>
      <c r="G42" s="67" t="s">
        <v>12</v>
      </c>
      <c r="H42" s="68" t="s">
        <v>33</v>
      </c>
      <c r="I42" s="229" t="s">
        <v>109</v>
      </c>
      <c r="J42" s="230"/>
    </row>
    <row r="43" spans="2:10" ht="13.8" thickTop="1" x14ac:dyDescent="0.2">
      <c r="B43" s="176" t="s">
        <v>107</v>
      </c>
      <c r="C43" s="177"/>
      <c r="D43" s="103"/>
      <c r="E43" s="53"/>
      <c r="F43" s="53"/>
      <c r="G43" s="103"/>
      <c r="H43" s="53"/>
      <c r="I43" s="223"/>
      <c r="J43" s="224"/>
    </row>
    <row r="44" spans="2:10" x14ac:dyDescent="0.2">
      <c r="B44" s="101"/>
      <c r="C44" s="108" t="s">
        <v>80</v>
      </c>
      <c r="D44" s="102">
        <v>1</v>
      </c>
      <c r="E44" s="46">
        <v>10000</v>
      </c>
      <c r="F44" s="46">
        <v>7000</v>
      </c>
      <c r="G44" s="165">
        <f t="shared" ref="G44:G53" si="5">IFERROR(1-F44/E44,"")</f>
        <v>0.30000000000000004</v>
      </c>
      <c r="H44" s="46">
        <f t="shared" ref="H44:H53" si="6">IF(D44="","",D44*F44)</f>
        <v>7000</v>
      </c>
      <c r="I44" s="216"/>
      <c r="J44" s="217"/>
    </row>
    <row r="45" spans="2:10" x14ac:dyDescent="0.2">
      <c r="B45" s="101"/>
      <c r="C45" s="107" t="s">
        <v>73</v>
      </c>
      <c r="D45" s="105">
        <v>1</v>
      </c>
      <c r="E45" s="39">
        <v>10000</v>
      </c>
      <c r="F45" s="39">
        <v>7000</v>
      </c>
      <c r="G45" s="170">
        <f t="shared" si="5"/>
        <v>0.30000000000000004</v>
      </c>
      <c r="H45" s="39">
        <f t="shared" si="6"/>
        <v>7000</v>
      </c>
      <c r="I45" s="231"/>
      <c r="J45" s="232"/>
    </row>
    <row r="46" spans="2:10" x14ac:dyDescent="0.2">
      <c r="B46" s="101"/>
      <c r="C46" s="107" t="s">
        <v>74</v>
      </c>
      <c r="D46" s="105">
        <v>1</v>
      </c>
      <c r="E46" s="39">
        <v>10000</v>
      </c>
      <c r="F46" s="39">
        <v>7000</v>
      </c>
      <c r="G46" s="170">
        <f t="shared" si="5"/>
        <v>0.30000000000000004</v>
      </c>
      <c r="H46" s="39">
        <f t="shared" si="6"/>
        <v>7000</v>
      </c>
      <c r="I46" s="231"/>
      <c r="J46" s="232"/>
    </row>
    <row r="47" spans="2:10" x14ac:dyDescent="0.2">
      <c r="B47" s="101"/>
      <c r="C47" s="107" t="s">
        <v>75</v>
      </c>
      <c r="D47" s="105">
        <v>1</v>
      </c>
      <c r="E47" s="39">
        <v>10000</v>
      </c>
      <c r="F47" s="39">
        <v>7000</v>
      </c>
      <c r="G47" s="170">
        <f t="shared" si="5"/>
        <v>0.30000000000000004</v>
      </c>
      <c r="H47" s="39">
        <f t="shared" si="6"/>
        <v>7000</v>
      </c>
      <c r="I47" s="231"/>
      <c r="J47" s="232"/>
    </row>
    <row r="48" spans="2:10" x14ac:dyDescent="0.2">
      <c r="B48" s="101"/>
      <c r="C48" s="107" t="s">
        <v>76</v>
      </c>
      <c r="D48" s="105">
        <v>1</v>
      </c>
      <c r="E48" s="39">
        <v>10000</v>
      </c>
      <c r="F48" s="39">
        <v>7000</v>
      </c>
      <c r="G48" s="170">
        <f t="shared" si="5"/>
        <v>0.30000000000000004</v>
      </c>
      <c r="H48" s="39">
        <f t="shared" si="6"/>
        <v>7000</v>
      </c>
      <c r="I48" s="231"/>
      <c r="J48" s="232"/>
    </row>
    <row r="49" spans="2:10" x14ac:dyDescent="0.2">
      <c r="B49" s="101"/>
      <c r="C49" s="107" t="s">
        <v>77</v>
      </c>
      <c r="D49" s="105">
        <v>1</v>
      </c>
      <c r="E49" s="39">
        <v>10000</v>
      </c>
      <c r="F49" s="39">
        <v>7000</v>
      </c>
      <c r="G49" s="170">
        <f t="shared" si="5"/>
        <v>0.30000000000000004</v>
      </c>
      <c r="H49" s="39">
        <f t="shared" si="6"/>
        <v>7000</v>
      </c>
      <c r="I49" s="231"/>
      <c r="J49" s="232"/>
    </row>
    <row r="50" spans="2:10" x14ac:dyDescent="0.2">
      <c r="B50" s="101"/>
      <c r="C50" s="107" t="s">
        <v>78</v>
      </c>
      <c r="D50" s="105">
        <v>1</v>
      </c>
      <c r="E50" s="39">
        <v>10000</v>
      </c>
      <c r="F50" s="39">
        <v>7000</v>
      </c>
      <c r="G50" s="170">
        <f t="shared" si="5"/>
        <v>0.30000000000000004</v>
      </c>
      <c r="H50" s="39">
        <f t="shared" si="6"/>
        <v>7000</v>
      </c>
      <c r="I50" s="231"/>
      <c r="J50" s="232"/>
    </row>
    <row r="51" spans="2:10" x14ac:dyDescent="0.2">
      <c r="B51" s="101"/>
      <c r="C51" s="107" t="s">
        <v>79</v>
      </c>
      <c r="D51" s="105">
        <v>1</v>
      </c>
      <c r="E51" s="39">
        <v>10000</v>
      </c>
      <c r="F51" s="39">
        <v>7000</v>
      </c>
      <c r="G51" s="170">
        <f t="shared" si="5"/>
        <v>0.30000000000000004</v>
      </c>
      <c r="H51" s="39">
        <f t="shared" si="6"/>
        <v>7000</v>
      </c>
      <c r="I51" s="231"/>
      <c r="J51" s="232"/>
    </row>
    <row r="52" spans="2:10" x14ac:dyDescent="0.2">
      <c r="B52" s="101"/>
      <c r="C52" s="107"/>
      <c r="D52" s="105">
        <v>1</v>
      </c>
      <c r="E52" s="39">
        <v>10000</v>
      </c>
      <c r="F52" s="39">
        <v>7000</v>
      </c>
      <c r="G52" s="170">
        <f t="shared" si="5"/>
        <v>0.30000000000000004</v>
      </c>
      <c r="H52" s="39">
        <f t="shared" si="6"/>
        <v>7000</v>
      </c>
      <c r="I52" s="231"/>
      <c r="J52" s="232"/>
    </row>
    <row r="53" spans="2:10" x14ac:dyDescent="0.2">
      <c r="B53" s="101"/>
      <c r="C53" s="106"/>
      <c r="D53" s="100">
        <v>1</v>
      </c>
      <c r="E53" s="32">
        <v>10000</v>
      </c>
      <c r="F53" s="32">
        <v>7000</v>
      </c>
      <c r="G53" s="167">
        <f t="shared" si="5"/>
        <v>0.30000000000000004</v>
      </c>
      <c r="H53" s="32">
        <f t="shared" si="6"/>
        <v>7000</v>
      </c>
      <c r="I53" s="218"/>
      <c r="J53" s="219"/>
    </row>
    <row r="54" spans="2:10" ht="13.8" thickBot="1" x14ac:dyDescent="0.25">
      <c r="B54" s="99"/>
      <c r="C54" s="98" t="s">
        <v>6</v>
      </c>
      <c r="D54" s="97"/>
      <c r="E54" s="24"/>
      <c r="F54" s="24"/>
      <c r="G54" s="166" t="s">
        <v>6</v>
      </c>
      <c r="H54" s="97">
        <f>SUM(H44:H53)</f>
        <v>70000</v>
      </c>
      <c r="I54" s="220"/>
      <c r="J54" s="221"/>
    </row>
    <row r="55" spans="2:10" ht="13.8" thickTop="1" x14ac:dyDescent="0.2">
      <c r="B55" s="176" t="s">
        <v>108</v>
      </c>
      <c r="C55" s="177"/>
      <c r="D55" s="103"/>
      <c r="E55" s="53"/>
      <c r="F55" s="53"/>
      <c r="G55" s="157"/>
      <c r="H55" s="53"/>
      <c r="I55" s="223"/>
      <c r="J55" s="224"/>
    </row>
    <row r="56" spans="2:10" x14ac:dyDescent="0.2">
      <c r="B56" s="101"/>
      <c r="C56" s="108" t="s">
        <v>82</v>
      </c>
      <c r="D56" s="102">
        <v>1</v>
      </c>
      <c r="E56" s="46">
        <v>20000</v>
      </c>
      <c r="F56" s="46">
        <v>7000</v>
      </c>
      <c r="G56" s="165">
        <f t="shared" ref="G56:G59" si="7">IFERROR(1-F56/E56,"")</f>
        <v>0.65</v>
      </c>
      <c r="H56" s="46">
        <f t="shared" ref="H56:H59" si="8">IF(D56="","",D56*F56)</f>
        <v>7000</v>
      </c>
      <c r="I56" s="216"/>
      <c r="J56" s="217"/>
    </row>
    <row r="57" spans="2:10" x14ac:dyDescent="0.2">
      <c r="B57" s="101"/>
      <c r="C57" s="107" t="s">
        <v>83</v>
      </c>
      <c r="D57" s="105">
        <v>1</v>
      </c>
      <c r="E57" s="39">
        <v>30000</v>
      </c>
      <c r="F57" s="39">
        <v>7000</v>
      </c>
      <c r="G57" s="170">
        <f t="shared" si="7"/>
        <v>0.76666666666666661</v>
      </c>
      <c r="H57" s="39">
        <f t="shared" si="8"/>
        <v>7000</v>
      </c>
      <c r="I57" s="231"/>
      <c r="J57" s="232"/>
    </row>
    <row r="58" spans="2:10" x14ac:dyDescent="0.2">
      <c r="B58" s="101"/>
      <c r="C58" s="118"/>
      <c r="D58" s="129">
        <v>1</v>
      </c>
      <c r="E58" s="130">
        <v>40000</v>
      </c>
      <c r="F58" s="130">
        <v>7000</v>
      </c>
      <c r="G58" s="169">
        <f t="shared" si="7"/>
        <v>0.82499999999999996</v>
      </c>
      <c r="H58" s="130">
        <f t="shared" si="8"/>
        <v>7000</v>
      </c>
      <c r="I58" s="132"/>
      <c r="J58" s="133"/>
    </row>
    <row r="59" spans="2:10" x14ac:dyDescent="0.2">
      <c r="B59" s="101"/>
      <c r="C59" s="106"/>
      <c r="D59" s="100">
        <v>1</v>
      </c>
      <c r="E59" s="32">
        <v>50000</v>
      </c>
      <c r="F59" s="32">
        <v>7000</v>
      </c>
      <c r="G59" s="167">
        <f t="shared" si="7"/>
        <v>0.86</v>
      </c>
      <c r="H59" s="32">
        <f t="shared" si="8"/>
        <v>7000</v>
      </c>
      <c r="I59" s="218"/>
      <c r="J59" s="219"/>
    </row>
    <row r="60" spans="2:10" ht="13.8" thickBot="1" x14ac:dyDescent="0.25">
      <c r="B60" s="99"/>
      <c r="C60" s="98" t="s">
        <v>6</v>
      </c>
      <c r="D60" s="97"/>
      <c r="E60" s="24"/>
      <c r="F60" s="24"/>
      <c r="G60" s="166" t="s">
        <v>6</v>
      </c>
      <c r="H60" s="97">
        <f>SUM(H56:H59)</f>
        <v>28000</v>
      </c>
      <c r="I60" s="220"/>
      <c r="J60" s="221"/>
    </row>
    <row r="61" spans="2:10" ht="13.8" thickTop="1" x14ac:dyDescent="0.2">
      <c r="B61" s="176" t="s">
        <v>81</v>
      </c>
      <c r="C61" s="177"/>
      <c r="D61" s="103"/>
      <c r="E61" s="53"/>
      <c r="F61" s="53"/>
      <c r="G61" s="157"/>
      <c r="H61" s="53"/>
      <c r="I61" s="223"/>
      <c r="J61" s="224"/>
    </row>
    <row r="62" spans="2:10" x14ac:dyDescent="0.2">
      <c r="B62" s="101"/>
      <c r="C62" s="118"/>
      <c r="D62" s="129">
        <v>1</v>
      </c>
      <c r="E62" s="130">
        <v>2000</v>
      </c>
      <c r="F62" s="130">
        <v>1000</v>
      </c>
      <c r="G62" s="169">
        <f t="shared" ref="G62:G64" si="9">IFERROR(1-F62/E62,"")</f>
        <v>0.5</v>
      </c>
      <c r="H62" s="130">
        <f t="shared" ref="H62:H64" si="10">IF(D62="","",D62*F62)</f>
        <v>1000</v>
      </c>
      <c r="I62" s="132"/>
      <c r="J62" s="133"/>
    </row>
    <row r="63" spans="2:10" x14ac:dyDescent="0.2">
      <c r="B63" s="101"/>
      <c r="C63" s="107"/>
      <c r="D63" s="105">
        <v>1</v>
      </c>
      <c r="E63" s="39">
        <v>4000</v>
      </c>
      <c r="F63" s="39">
        <v>2000</v>
      </c>
      <c r="G63" s="170">
        <f t="shared" si="9"/>
        <v>0.5</v>
      </c>
      <c r="H63" s="39">
        <f t="shared" si="10"/>
        <v>2000</v>
      </c>
      <c r="I63" s="218"/>
      <c r="J63" s="219"/>
    </row>
    <row r="64" spans="2:10" x14ac:dyDescent="0.2">
      <c r="B64" s="101"/>
      <c r="C64" s="116"/>
      <c r="D64" s="141">
        <v>1</v>
      </c>
      <c r="E64" s="142">
        <v>6000</v>
      </c>
      <c r="F64" s="142">
        <v>3000</v>
      </c>
      <c r="G64" s="171">
        <f t="shared" si="9"/>
        <v>0.5</v>
      </c>
      <c r="H64" s="142">
        <f t="shared" si="10"/>
        <v>3000</v>
      </c>
      <c r="I64" s="225"/>
      <c r="J64" s="226"/>
    </row>
    <row r="65" spans="2:10" ht="13.8" thickBot="1" x14ac:dyDescent="0.25">
      <c r="B65" s="99"/>
      <c r="C65" s="98" t="s">
        <v>6</v>
      </c>
      <c r="D65" s="97"/>
      <c r="E65" s="24"/>
      <c r="F65" s="24"/>
      <c r="G65" s="24" t="s">
        <v>6</v>
      </c>
      <c r="H65" s="97">
        <f>SUM(H62:H64)</f>
        <v>6000</v>
      </c>
      <c r="I65" s="227"/>
      <c r="J65" s="228"/>
    </row>
    <row r="66" spans="2:10" ht="21.75" customHeight="1" thickTop="1" thickBot="1" x14ac:dyDescent="0.25">
      <c r="B66" s="212" t="s">
        <v>32</v>
      </c>
      <c r="C66" s="213"/>
      <c r="D66" s="96"/>
      <c r="E66" s="95"/>
      <c r="F66" s="92"/>
      <c r="G66" s="94" t="s">
        <v>32</v>
      </c>
      <c r="H66" s="93"/>
      <c r="I66" s="92"/>
      <c r="J66" s="91"/>
    </row>
    <row r="67" spans="2:10" ht="26.4" x14ac:dyDescent="0.2">
      <c r="B67" s="115"/>
      <c r="C67" s="115"/>
      <c r="D67" s="6"/>
      <c r="E67" s="5"/>
      <c r="F67" s="5"/>
      <c r="G67" s="139" t="s">
        <v>91</v>
      </c>
      <c r="H67" s="215" t="s">
        <v>117</v>
      </c>
      <c r="I67" s="215"/>
      <c r="J67" s="215"/>
    </row>
    <row r="68" spans="2:10" ht="16.2" x14ac:dyDescent="0.2">
      <c r="B68" s="73" t="s">
        <v>118</v>
      </c>
      <c r="C68" s="6"/>
      <c r="E68" s="5"/>
      <c r="F68" s="5"/>
      <c r="G68" s="114"/>
      <c r="H68" s="5"/>
      <c r="I68" s="5"/>
      <c r="J68" s="5"/>
    </row>
    <row r="69" spans="2:10" ht="17.25" customHeight="1" thickBot="1" x14ac:dyDescent="0.25">
      <c r="B69" s="233" t="s">
        <v>47</v>
      </c>
      <c r="C69" s="233"/>
      <c r="D69" s="233"/>
      <c r="E69" s="233"/>
      <c r="F69" s="233"/>
      <c r="G69" s="233"/>
      <c r="H69" s="5"/>
      <c r="I69" s="5"/>
      <c r="J69" s="72" t="s">
        <v>18</v>
      </c>
    </row>
    <row r="70" spans="2:10" ht="45.75" customHeight="1" thickBot="1" x14ac:dyDescent="0.25">
      <c r="B70" s="234" t="s">
        <v>37</v>
      </c>
      <c r="C70" s="235"/>
      <c r="D70" s="110" t="s">
        <v>36</v>
      </c>
      <c r="E70" s="68" t="s">
        <v>35</v>
      </c>
      <c r="F70" s="68" t="s">
        <v>34</v>
      </c>
      <c r="G70" s="67" t="s">
        <v>12</v>
      </c>
      <c r="H70" s="68" t="s">
        <v>33</v>
      </c>
      <c r="I70" s="229" t="s">
        <v>109</v>
      </c>
      <c r="J70" s="230"/>
    </row>
    <row r="71" spans="2:10" ht="13.8" thickTop="1" x14ac:dyDescent="0.2">
      <c r="B71" s="176" t="s">
        <v>72</v>
      </c>
      <c r="C71" s="177"/>
      <c r="D71" s="103"/>
      <c r="E71" s="53"/>
      <c r="F71" s="53"/>
      <c r="G71" s="103"/>
      <c r="H71" s="53"/>
      <c r="I71" s="223"/>
      <c r="J71" s="224"/>
    </row>
    <row r="72" spans="2:10" x14ac:dyDescent="0.2">
      <c r="B72" s="101"/>
      <c r="C72" s="108" t="s">
        <v>84</v>
      </c>
      <c r="D72" s="102">
        <v>1</v>
      </c>
      <c r="E72" s="46">
        <v>2000</v>
      </c>
      <c r="F72" s="46">
        <v>1000</v>
      </c>
      <c r="G72" s="165">
        <f t="shared" ref="G72:G73" si="11">IFERROR(1-F72/E72,"")</f>
        <v>0.5</v>
      </c>
      <c r="H72" s="46">
        <f t="shared" ref="H72:H73" si="12">IF(D72="","",D72*F72)</f>
        <v>1000</v>
      </c>
      <c r="I72" s="216"/>
      <c r="J72" s="217"/>
    </row>
    <row r="73" spans="2:10" x14ac:dyDescent="0.2">
      <c r="B73" s="101"/>
      <c r="C73" s="106"/>
      <c r="D73" s="100">
        <v>2</v>
      </c>
      <c r="E73" s="32">
        <v>4000</v>
      </c>
      <c r="F73" s="32">
        <v>2000</v>
      </c>
      <c r="G73" s="167">
        <f t="shared" si="11"/>
        <v>0.5</v>
      </c>
      <c r="H73" s="32">
        <f t="shared" si="12"/>
        <v>4000</v>
      </c>
      <c r="I73" s="225"/>
      <c r="J73" s="226"/>
    </row>
    <row r="74" spans="2:10" ht="13.8" thickBot="1" x14ac:dyDescent="0.25">
      <c r="B74" s="99"/>
      <c r="C74" s="98" t="s">
        <v>6</v>
      </c>
      <c r="D74" s="97"/>
      <c r="E74" s="24"/>
      <c r="F74" s="24"/>
      <c r="G74" s="24" t="s">
        <v>6</v>
      </c>
      <c r="H74" s="97">
        <f>SUM(H72:H73)</f>
        <v>5000</v>
      </c>
      <c r="I74" s="227"/>
      <c r="J74" s="228"/>
    </row>
    <row r="75" spans="2:10" ht="13.8" thickTop="1" x14ac:dyDescent="0.2">
      <c r="B75" s="176" t="s">
        <v>101</v>
      </c>
      <c r="C75" s="211"/>
      <c r="D75" s="177"/>
      <c r="E75" s="53"/>
      <c r="F75" s="53"/>
      <c r="G75" s="103"/>
      <c r="H75" s="53"/>
      <c r="I75" s="223"/>
      <c r="J75" s="224"/>
    </row>
    <row r="76" spans="2:10" x14ac:dyDescent="0.2">
      <c r="B76" s="101"/>
      <c r="C76" s="108" t="s">
        <v>102</v>
      </c>
      <c r="D76" s="102">
        <v>1</v>
      </c>
      <c r="E76" s="46">
        <v>2000</v>
      </c>
      <c r="F76" s="46">
        <v>1000</v>
      </c>
      <c r="G76" s="165">
        <f t="shared" ref="G76:G77" si="13">IFERROR(1-F76/E76,"")</f>
        <v>0.5</v>
      </c>
      <c r="H76" s="46">
        <f t="shared" ref="H76:H77" si="14">IF(D76="","",D76*F76)</f>
        <v>1000</v>
      </c>
      <c r="I76" s="216"/>
      <c r="J76" s="217"/>
    </row>
    <row r="77" spans="2:10" x14ac:dyDescent="0.2">
      <c r="B77" s="101"/>
      <c r="C77" s="106"/>
      <c r="D77" s="100">
        <v>1</v>
      </c>
      <c r="E77" s="32">
        <v>4000</v>
      </c>
      <c r="F77" s="32">
        <v>2000</v>
      </c>
      <c r="G77" s="167">
        <f t="shared" si="13"/>
        <v>0.5</v>
      </c>
      <c r="H77" s="32">
        <f t="shared" si="14"/>
        <v>2000</v>
      </c>
      <c r="I77" s="218"/>
      <c r="J77" s="219"/>
    </row>
    <row r="78" spans="2:10" ht="13.8" thickBot="1" x14ac:dyDescent="0.25">
      <c r="B78" s="99"/>
      <c r="C78" s="98" t="s">
        <v>6</v>
      </c>
      <c r="D78" s="97"/>
      <c r="E78" s="24"/>
      <c r="F78" s="24"/>
      <c r="G78" s="24" t="s">
        <v>6</v>
      </c>
      <c r="H78" s="97">
        <f>SUM(H76:H77)</f>
        <v>3000</v>
      </c>
      <c r="I78" s="220"/>
      <c r="J78" s="221"/>
    </row>
    <row r="79" spans="2:10" ht="13.8" thickTop="1" x14ac:dyDescent="0.2">
      <c r="B79" s="176" t="s">
        <v>103</v>
      </c>
      <c r="C79" s="177"/>
      <c r="D79" s="103"/>
      <c r="E79" s="53"/>
      <c r="F79" s="53"/>
      <c r="G79" s="103"/>
      <c r="H79" s="53"/>
      <c r="I79" s="223"/>
      <c r="J79" s="224"/>
    </row>
    <row r="80" spans="2:10" x14ac:dyDescent="0.2">
      <c r="B80" s="101"/>
      <c r="C80" s="108" t="s">
        <v>85</v>
      </c>
      <c r="D80" s="102">
        <v>1</v>
      </c>
      <c r="E80" s="46">
        <v>2000</v>
      </c>
      <c r="F80" s="46">
        <v>1000</v>
      </c>
      <c r="G80" s="165">
        <f t="shared" ref="G80:G81" si="15">IFERROR(1-F80/E80,"")</f>
        <v>0.5</v>
      </c>
      <c r="H80" s="46">
        <f t="shared" ref="H80:H81" si="16">IF(D80="","",D80*F80)</f>
        <v>1000</v>
      </c>
      <c r="I80" s="216"/>
      <c r="J80" s="217"/>
    </row>
    <row r="81" spans="2:10" x14ac:dyDescent="0.2">
      <c r="B81" s="101"/>
      <c r="C81" s="106"/>
      <c r="D81" s="100">
        <v>1</v>
      </c>
      <c r="E81" s="32">
        <v>4000</v>
      </c>
      <c r="F81" s="32">
        <v>2000</v>
      </c>
      <c r="G81" s="167">
        <f t="shared" si="15"/>
        <v>0.5</v>
      </c>
      <c r="H81" s="32">
        <f t="shared" si="16"/>
        <v>2000</v>
      </c>
      <c r="I81" s="218"/>
      <c r="J81" s="219"/>
    </row>
    <row r="82" spans="2:10" ht="13.8" thickBot="1" x14ac:dyDescent="0.25">
      <c r="B82" s="99"/>
      <c r="C82" s="98" t="s">
        <v>6</v>
      </c>
      <c r="D82" s="97"/>
      <c r="E82" s="24"/>
      <c r="F82" s="24"/>
      <c r="G82" s="24" t="s">
        <v>6</v>
      </c>
      <c r="H82" s="97">
        <f>SUM(H80:H81)</f>
        <v>3000</v>
      </c>
      <c r="I82" s="220"/>
      <c r="J82" s="221"/>
    </row>
    <row r="83" spans="2:10" ht="13.8" thickTop="1" x14ac:dyDescent="0.2">
      <c r="B83" s="209" t="s">
        <v>104</v>
      </c>
      <c r="C83" s="210"/>
      <c r="D83" s="103"/>
      <c r="E83" s="53"/>
      <c r="F83" s="53"/>
      <c r="G83" s="103"/>
      <c r="H83" s="53"/>
      <c r="I83" s="223"/>
      <c r="J83" s="224"/>
    </row>
    <row r="84" spans="2:10" ht="13.95" customHeight="1" x14ac:dyDescent="0.2">
      <c r="B84" s="124"/>
      <c r="C84" s="127" t="s">
        <v>86</v>
      </c>
      <c r="D84" s="102">
        <v>1</v>
      </c>
      <c r="E84" s="46">
        <v>2000</v>
      </c>
      <c r="F84" s="46">
        <v>1000</v>
      </c>
      <c r="G84" s="165">
        <f t="shared" ref="G84:G85" si="17">IFERROR(1-F84/E84,"")</f>
        <v>0.5</v>
      </c>
      <c r="H84" s="46">
        <f t="shared" ref="H84:H85" si="18">IF(D84="","",D84*F84)</f>
        <v>1000</v>
      </c>
      <c r="I84" s="236"/>
      <c r="J84" s="237"/>
    </row>
    <row r="85" spans="2:10" x14ac:dyDescent="0.2">
      <c r="B85" s="124"/>
      <c r="C85" s="125"/>
      <c r="D85" s="100">
        <v>1</v>
      </c>
      <c r="E85" s="32">
        <v>4000</v>
      </c>
      <c r="F85" s="32">
        <v>2000</v>
      </c>
      <c r="G85" s="167">
        <f t="shared" si="17"/>
        <v>0.5</v>
      </c>
      <c r="H85" s="32">
        <f t="shared" si="18"/>
        <v>2000</v>
      </c>
      <c r="I85" s="238"/>
      <c r="J85" s="239"/>
    </row>
    <row r="86" spans="2:10" ht="13.8" thickBot="1" x14ac:dyDescent="0.25">
      <c r="B86" s="104"/>
      <c r="C86" s="126" t="s">
        <v>6</v>
      </c>
      <c r="D86" s="97"/>
      <c r="E86" s="113"/>
      <c r="F86" s="112"/>
      <c r="G86" s="111" t="s">
        <v>6</v>
      </c>
      <c r="H86" s="97">
        <f>SUM(H84:H85)</f>
        <v>3000</v>
      </c>
      <c r="I86" s="227"/>
      <c r="J86" s="228"/>
    </row>
    <row r="87" spans="2:10" ht="13.8" thickTop="1" x14ac:dyDescent="0.2">
      <c r="B87" s="176" t="s">
        <v>105</v>
      </c>
      <c r="C87" s="177"/>
      <c r="D87" s="103"/>
      <c r="E87" s="53"/>
      <c r="F87" s="53"/>
      <c r="G87" s="103"/>
      <c r="H87" s="53"/>
      <c r="I87" s="223"/>
      <c r="J87" s="224"/>
    </row>
    <row r="88" spans="2:10" x14ac:dyDescent="0.2">
      <c r="B88" s="101"/>
      <c r="C88" s="108" t="s">
        <v>87</v>
      </c>
      <c r="D88" s="102">
        <v>1</v>
      </c>
      <c r="E88" s="46">
        <v>2000</v>
      </c>
      <c r="F88" s="46">
        <v>1000</v>
      </c>
      <c r="G88" s="165">
        <f t="shared" ref="G88:G89" si="19">IFERROR(1-F88/E88,"")</f>
        <v>0.5</v>
      </c>
      <c r="H88" s="46">
        <f t="shared" ref="H88:H89" si="20">IF(D88="","",D88*F88)</f>
        <v>1000</v>
      </c>
      <c r="I88" s="216"/>
      <c r="J88" s="217"/>
    </row>
    <row r="89" spans="2:10" x14ac:dyDescent="0.2">
      <c r="B89" s="101"/>
      <c r="C89" s="106" t="s">
        <v>38</v>
      </c>
      <c r="D89" s="100">
        <v>1</v>
      </c>
      <c r="E89" s="32">
        <v>4000</v>
      </c>
      <c r="F89" s="32">
        <v>2000</v>
      </c>
      <c r="G89" s="167">
        <f t="shared" si="19"/>
        <v>0.5</v>
      </c>
      <c r="H89" s="32">
        <f t="shared" si="20"/>
        <v>2000</v>
      </c>
      <c r="I89" s="218"/>
      <c r="J89" s="219"/>
    </row>
    <row r="90" spans="2:10" ht="13.8" thickBot="1" x14ac:dyDescent="0.25">
      <c r="B90" s="99"/>
      <c r="C90" s="98" t="s">
        <v>6</v>
      </c>
      <c r="D90" s="97"/>
      <c r="E90" s="24"/>
      <c r="F90" s="24"/>
      <c r="G90" s="24" t="s">
        <v>6</v>
      </c>
      <c r="H90" s="97">
        <f>SUM(H88:H89)</f>
        <v>3000</v>
      </c>
      <c r="I90" s="220"/>
      <c r="J90" s="221"/>
    </row>
    <row r="91" spans="2:10" ht="24" customHeight="1" thickTop="1" thickBot="1" x14ac:dyDescent="0.25">
      <c r="B91" s="212" t="s">
        <v>32</v>
      </c>
      <c r="C91" s="213"/>
      <c r="D91" s="96"/>
      <c r="E91" s="95"/>
      <c r="F91" s="92"/>
      <c r="G91" s="94" t="s">
        <v>32</v>
      </c>
      <c r="H91" s="93"/>
      <c r="I91" s="92"/>
      <c r="J91" s="91"/>
    </row>
    <row r="92" spans="2:10" ht="26.4" x14ac:dyDescent="0.2">
      <c r="B92" s="6"/>
      <c r="C92" s="6"/>
      <c r="D92" s="6"/>
      <c r="E92" s="5"/>
      <c r="F92" s="5"/>
      <c r="G92" s="139" t="s">
        <v>91</v>
      </c>
      <c r="H92" s="222" t="s">
        <v>125</v>
      </c>
      <c r="I92" s="222"/>
      <c r="J92" s="222"/>
    </row>
    <row r="93" spans="2:10" ht="23.25" customHeight="1" thickBot="1" x14ac:dyDescent="0.25">
      <c r="B93" s="233" t="s">
        <v>46</v>
      </c>
      <c r="C93" s="233"/>
      <c r="D93" s="233"/>
      <c r="E93" s="233"/>
      <c r="F93" s="233"/>
      <c r="G93" s="233"/>
      <c r="H93" s="5"/>
      <c r="I93" s="5"/>
      <c r="J93" s="72" t="s">
        <v>18</v>
      </c>
    </row>
    <row r="94" spans="2:10" ht="45.75" customHeight="1" thickBot="1" x14ac:dyDescent="0.25">
      <c r="B94" s="234" t="s">
        <v>37</v>
      </c>
      <c r="C94" s="235"/>
      <c r="D94" s="110" t="s">
        <v>36</v>
      </c>
      <c r="E94" s="68" t="s">
        <v>35</v>
      </c>
      <c r="F94" s="68" t="s">
        <v>34</v>
      </c>
      <c r="G94" s="67" t="s">
        <v>12</v>
      </c>
      <c r="H94" s="68" t="s">
        <v>33</v>
      </c>
      <c r="I94" s="229" t="s">
        <v>109</v>
      </c>
      <c r="J94" s="230"/>
    </row>
    <row r="95" spans="2:10" ht="13.8" thickTop="1" x14ac:dyDescent="0.2">
      <c r="B95" s="176" t="s">
        <v>72</v>
      </c>
      <c r="C95" s="177"/>
      <c r="D95" s="103"/>
      <c r="E95" s="53"/>
      <c r="F95" s="53"/>
      <c r="G95" s="103"/>
      <c r="H95" s="53"/>
      <c r="I95" s="223"/>
      <c r="J95" s="224"/>
    </row>
    <row r="96" spans="2:10" x14ac:dyDescent="0.2">
      <c r="B96" s="101"/>
      <c r="C96" s="108" t="s">
        <v>84</v>
      </c>
      <c r="D96" s="102">
        <v>1</v>
      </c>
      <c r="E96" s="46">
        <v>2000</v>
      </c>
      <c r="F96" s="46">
        <v>1000</v>
      </c>
      <c r="G96" s="165">
        <f t="shared" ref="G96:G97" si="21">IFERROR(1-F96/E96,"")</f>
        <v>0.5</v>
      </c>
      <c r="H96" s="46">
        <f t="shared" ref="H96:H97" si="22">IF(D96="","",D96*F96)</f>
        <v>1000</v>
      </c>
      <c r="I96" s="216"/>
      <c r="J96" s="217"/>
    </row>
    <row r="97" spans="2:10" x14ac:dyDescent="0.2">
      <c r="B97" s="101"/>
      <c r="C97" s="106"/>
      <c r="D97" s="100">
        <v>1</v>
      </c>
      <c r="E97" s="32">
        <v>4000</v>
      </c>
      <c r="F97" s="32">
        <v>2000</v>
      </c>
      <c r="G97" s="167">
        <f t="shared" si="21"/>
        <v>0.5</v>
      </c>
      <c r="H97" s="32">
        <f t="shared" si="22"/>
        <v>2000</v>
      </c>
      <c r="I97" s="225"/>
      <c r="J97" s="226"/>
    </row>
    <row r="98" spans="2:10" ht="13.8" thickBot="1" x14ac:dyDescent="0.25">
      <c r="B98" s="99"/>
      <c r="C98" s="98" t="s">
        <v>6</v>
      </c>
      <c r="D98" s="97"/>
      <c r="E98" s="24"/>
      <c r="F98" s="24"/>
      <c r="G98" s="24" t="s">
        <v>6</v>
      </c>
      <c r="H98" s="97">
        <f>SUM(H96:H97)</f>
        <v>3000</v>
      </c>
      <c r="I98" s="227"/>
      <c r="J98" s="228"/>
    </row>
    <row r="99" spans="2:10" ht="13.8" thickTop="1" x14ac:dyDescent="0.2">
      <c r="B99" s="176" t="s">
        <v>101</v>
      </c>
      <c r="C99" s="211"/>
      <c r="D99" s="177"/>
      <c r="E99" s="53"/>
      <c r="F99" s="53"/>
      <c r="G99" s="103"/>
      <c r="H99" s="53"/>
      <c r="I99" s="223"/>
      <c r="J99" s="224"/>
    </row>
    <row r="100" spans="2:10" x14ac:dyDescent="0.2">
      <c r="B100" s="101"/>
      <c r="C100" s="108" t="s">
        <v>102</v>
      </c>
      <c r="D100" s="102">
        <v>1</v>
      </c>
      <c r="E100" s="46">
        <v>2000</v>
      </c>
      <c r="F100" s="46">
        <v>1000</v>
      </c>
      <c r="G100" s="165">
        <f t="shared" ref="G100:G101" si="23">IFERROR(1-F100/E100,"")</f>
        <v>0.5</v>
      </c>
      <c r="H100" s="46">
        <f t="shared" ref="H100:H101" si="24">IF(D100="","",D100*F100)</f>
        <v>1000</v>
      </c>
      <c r="I100" s="216"/>
      <c r="J100" s="217"/>
    </row>
    <row r="101" spans="2:10" x14ac:dyDescent="0.2">
      <c r="B101" s="101"/>
      <c r="C101" s="106"/>
      <c r="D101" s="100">
        <v>1</v>
      </c>
      <c r="E101" s="32">
        <v>4000</v>
      </c>
      <c r="F101" s="32">
        <v>2000</v>
      </c>
      <c r="G101" s="167">
        <f t="shared" si="23"/>
        <v>0.5</v>
      </c>
      <c r="H101" s="32">
        <f t="shared" si="24"/>
        <v>2000</v>
      </c>
      <c r="I101" s="218"/>
      <c r="J101" s="219"/>
    </row>
    <row r="102" spans="2:10" ht="13.8" thickBot="1" x14ac:dyDescent="0.25">
      <c r="B102" s="99"/>
      <c r="C102" s="98" t="s">
        <v>6</v>
      </c>
      <c r="D102" s="97"/>
      <c r="E102" s="24"/>
      <c r="F102" s="24"/>
      <c r="G102" s="24" t="s">
        <v>6</v>
      </c>
      <c r="H102" s="97">
        <f>SUM(H100:H101)</f>
        <v>3000</v>
      </c>
      <c r="I102" s="220"/>
      <c r="J102" s="221"/>
    </row>
    <row r="103" spans="2:10" ht="13.8" thickTop="1" x14ac:dyDescent="0.2">
      <c r="B103" s="176" t="s">
        <v>103</v>
      </c>
      <c r="C103" s="177"/>
      <c r="D103" s="103"/>
      <c r="E103" s="53"/>
      <c r="F103" s="53"/>
      <c r="G103" s="103"/>
      <c r="H103" s="53"/>
      <c r="I103" s="223"/>
      <c r="J103" s="224"/>
    </row>
    <row r="104" spans="2:10" x14ac:dyDescent="0.2">
      <c r="B104" s="101"/>
      <c r="C104" s="108" t="s">
        <v>85</v>
      </c>
      <c r="D104" s="102">
        <v>1</v>
      </c>
      <c r="E104" s="46">
        <v>2000</v>
      </c>
      <c r="F104" s="46">
        <v>1000</v>
      </c>
      <c r="G104" s="165">
        <f t="shared" ref="G104:G105" si="25">IFERROR(1-F104/E104,"")</f>
        <v>0.5</v>
      </c>
      <c r="H104" s="46">
        <f t="shared" ref="H104:H105" si="26">IF(D104="","",D104*F104)</f>
        <v>1000</v>
      </c>
      <c r="I104" s="216"/>
      <c r="J104" s="217"/>
    </row>
    <row r="105" spans="2:10" x14ac:dyDescent="0.2">
      <c r="B105" s="101"/>
      <c r="C105" s="106"/>
      <c r="D105" s="100">
        <v>1</v>
      </c>
      <c r="E105" s="32">
        <v>4000</v>
      </c>
      <c r="F105" s="32">
        <v>2000</v>
      </c>
      <c r="G105" s="167">
        <f t="shared" si="25"/>
        <v>0.5</v>
      </c>
      <c r="H105" s="32">
        <f t="shared" si="26"/>
        <v>2000</v>
      </c>
      <c r="I105" s="218"/>
      <c r="J105" s="219"/>
    </row>
    <row r="106" spans="2:10" ht="13.8" thickBot="1" x14ac:dyDescent="0.25">
      <c r="B106" s="99"/>
      <c r="C106" s="98" t="s">
        <v>6</v>
      </c>
      <c r="D106" s="97"/>
      <c r="E106" s="24"/>
      <c r="F106" s="24"/>
      <c r="G106" s="24" t="s">
        <v>6</v>
      </c>
      <c r="H106" s="97">
        <f>SUM(H104:H105)</f>
        <v>3000</v>
      </c>
      <c r="I106" s="220"/>
      <c r="J106" s="221"/>
    </row>
    <row r="107" spans="2:10" ht="13.8" thickTop="1" x14ac:dyDescent="0.2">
      <c r="B107" s="209" t="s">
        <v>104</v>
      </c>
      <c r="C107" s="210"/>
      <c r="D107" s="103"/>
      <c r="E107" s="53"/>
      <c r="F107" s="53"/>
      <c r="G107" s="103"/>
      <c r="H107" s="53"/>
      <c r="I107" s="223"/>
      <c r="J107" s="224"/>
    </row>
    <row r="108" spans="2:10" ht="13.95" customHeight="1" x14ac:dyDescent="0.2">
      <c r="B108" s="124"/>
      <c r="C108" s="127" t="s">
        <v>86</v>
      </c>
      <c r="D108" s="102">
        <v>1</v>
      </c>
      <c r="E108" s="46">
        <v>2000</v>
      </c>
      <c r="F108" s="46">
        <v>1000</v>
      </c>
      <c r="G108" s="165">
        <f t="shared" ref="G108:G109" si="27">IFERROR(1-F108/E108,"")</f>
        <v>0.5</v>
      </c>
      <c r="H108" s="46">
        <f t="shared" ref="H108:H109" si="28">IF(D108="","",D108*F108)</f>
        <v>1000</v>
      </c>
      <c r="I108" s="236"/>
      <c r="J108" s="237"/>
    </row>
    <row r="109" spans="2:10" x14ac:dyDescent="0.2">
      <c r="B109" s="124"/>
      <c r="C109" s="125"/>
      <c r="D109" s="100">
        <v>1</v>
      </c>
      <c r="E109" s="32">
        <v>4000</v>
      </c>
      <c r="F109" s="32">
        <v>2000</v>
      </c>
      <c r="G109" s="167">
        <f t="shared" si="27"/>
        <v>0.5</v>
      </c>
      <c r="H109" s="32">
        <f t="shared" si="28"/>
        <v>2000</v>
      </c>
      <c r="I109" s="238"/>
      <c r="J109" s="239"/>
    </row>
    <row r="110" spans="2:10" ht="13.8" thickBot="1" x14ac:dyDescent="0.25">
      <c r="B110" s="104"/>
      <c r="C110" s="126" t="s">
        <v>6</v>
      </c>
      <c r="D110" s="97"/>
      <c r="E110" s="113"/>
      <c r="F110" s="112"/>
      <c r="G110" s="111" t="s">
        <v>6</v>
      </c>
      <c r="H110" s="97">
        <f>SUM(H108:H109)</f>
        <v>3000</v>
      </c>
      <c r="I110" s="227"/>
      <c r="J110" s="228"/>
    </row>
    <row r="111" spans="2:10" ht="13.8" thickTop="1" x14ac:dyDescent="0.2">
      <c r="B111" s="176" t="s">
        <v>105</v>
      </c>
      <c r="C111" s="177"/>
      <c r="D111" s="103"/>
      <c r="E111" s="53"/>
      <c r="F111" s="53"/>
      <c r="G111" s="103"/>
      <c r="H111" s="53"/>
      <c r="I111" s="223"/>
      <c r="J111" s="224"/>
    </row>
    <row r="112" spans="2:10" x14ac:dyDescent="0.2">
      <c r="B112" s="101"/>
      <c r="C112" s="108" t="s">
        <v>87</v>
      </c>
      <c r="D112" s="102">
        <v>1</v>
      </c>
      <c r="E112" s="46">
        <v>2000</v>
      </c>
      <c r="F112" s="46">
        <v>1000</v>
      </c>
      <c r="G112" s="165">
        <f t="shared" ref="G112:G113" si="29">IFERROR(1-F112/E112,"")</f>
        <v>0.5</v>
      </c>
      <c r="H112" s="46">
        <f t="shared" ref="H112:H113" si="30">IF(D112="","",D112*F112)</f>
        <v>1000</v>
      </c>
      <c r="I112" s="216"/>
      <c r="J112" s="217"/>
    </row>
    <row r="113" spans="2:10" x14ac:dyDescent="0.2">
      <c r="B113" s="101"/>
      <c r="C113" s="106" t="s">
        <v>38</v>
      </c>
      <c r="D113" s="100">
        <v>1</v>
      </c>
      <c r="E113" s="32">
        <v>4000</v>
      </c>
      <c r="F113" s="32">
        <v>2000</v>
      </c>
      <c r="G113" s="167">
        <f t="shared" si="29"/>
        <v>0.5</v>
      </c>
      <c r="H113" s="32">
        <f t="shared" si="30"/>
        <v>2000</v>
      </c>
      <c r="I113" s="218"/>
      <c r="J113" s="219"/>
    </row>
    <row r="114" spans="2:10" ht="13.8" thickBot="1" x14ac:dyDescent="0.25">
      <c r="B114" s="99"/>
      <c r="C114" s="98" t="s">
        <v>6</v>
      </c>
      <c r="D114" s="97"/>
      <c r="E114" s="24"/>
      <c r="F114" s="24"/>
      <c r="G114" s="24" t="s">
        <v>6</v>
      </c>
      <c r="H114" s="97">
        <f>SUM(H112:H113)</f>
        <v>3000</v>
      </c>
      <c r="I114" s="220"/>
      <c r="J114" s="221"/>
    </row>
    <row r="115" spans="2:10" ht="24" customHeight="1" thickTop="1" thickBot="1" x14ac:dyDescent="0.25">
      <c r="B115" s="212" t="s">
        <v>32</v>
      </c>
      <c r="C115" s="213"/>
      <c r="D115" s="96"/>
      <c r="E115" s="95"/>
      <c r="F115" s="92"/>
      <c r="G115" s="94" t="s">
        <v>32</v>
      </c>
      <c r="H115" s="93"/>
      <c r="I115" s="92"/>
      <c r="J115" s="91"/>
    </row>
    <row r="116" spans="2:10" ht="26.4" x14ac:dyDescent="0.2">
      <c r="B116" s="6"/>
      <c r="C116" s="6"/>
      <c r="D116" s="6"/>
      <c r="E116" s="5"/>
      <c r="F116" s="5"/>
      <c r="G116" s="139" t="s">
        <v>91</v>
      </c>
      <c r="H116" s="222" t="s">
        <v>120</v>
      </c>
      <c r="I116" s="222"/>
      <c r="J116" s="222"/>
    </row>
    <row r="117" spans="2:10" x14ac:dyDescent="0.2">
      <c r="B117" s="6"/>
      <c r="C117" s="6"/>
      <c r="D117" s="6"/>
      <c r="E117" s="5"/>
      <c r="F117" s="5"/>
      <c r="G117" s="6"/>
      <c r="H117" s="5"/>
      <c r="I117" s="5"/>
      <c r="J117" s="5"/>
    </row>
    <row r="118" spans="2:10" ht="15" thickBot="1" x14ac:dyDescent="0.25">
      <c r="B118" s="233" t="s">
        <v>48</v>
      </c>
      <c r="C118" s="233"/>
      <c r="D118" s="233"/>
      <c r="E118" s="233"/>
      <c r="F118" s="233"/>
      <c r="G118" s="233"/>
      <c r="H118" s="5"/>
      <c r="I118" s="5"/>
      <c r="J118" s="72" t="s">
        <v>18</v>
      </c>
    </row>
    <row r="119" spans="2:10" ht="45.75" customHeight="1" thickBot="1" x14ac:dyDescent="0.25">
      <c r="B119" s="234" t="s">
        <v>37</v>
      </c>
      <c r="C119" s="235"/>
      <c r="D119" s="110" t="s">
        <v>36</v>
      </c>
      <c r="E119" s="68" t="s">
        <v>35</v>
      </c>
      <c r="F119" s="68" t="s">
        <v>34</v>
      </c>
      <c r="G119" s="67" t="s">
        <v>12</v>
      </c>
      <c r="H119" s="68" t="s">
        <v>33</v>
      </c>
      <c r="I119" s="229" t="s">
        <v>109</v>
      </c>
      <c r="J119" s="230"/>
    </row>
    <row r="120" spans="2:10" ht="13.8" thickTop="1" x14ac:dyDescent="0.2">
      <c r="B120" s="176" t="s">
        <v>72</v>
      </c>
      <c r="C120" s="177"/>
      <c r="D120" s="103"/>
      <c r="E120" s="53"/>
      <c r="F120" s="53"/>
      <c r="G120" s="103"/>
      <c r="H120" s="53"/>
      <c r="I120" s="223"/>
      <c r="J120" s="224"/>
    </row>
    <row r="121" spans="2:10" x14ac:dyDescent="0.2">
      <c r="B121" s="101"/>
      <c r="C121" s="108" t="s">
        <v>84</v>
      </c>
      <c r="D121" s="102">
        <v>1</v>
      </c>
      <c r="E121" s="46">
        <v>2000</v>
      </c>
      <c r="F121" s="46">
        <v>1000</v>
      </c>
      <c r="G121" s="165">
        <f t="shared" ref="G121:G122" si="31">IFERROR(1-F121/E121,"")</f>
        <v>0.5</v>
      </c>
      <c r="H121" s="46">
        <f t="shared" ref="H121:H122" si="32">IF(D121="","",D121*F121)</f>
        <v>1000</v>
      </c>
      <c r="I121" s="216"/>
      <c r="J121" s="217"/>
    </row>
    <row r="122" spans="2:10" x14ac:dyDescent="0.2">
      <c r="B122" s="101"/>
      <c r="C122" s="106"/>
      <c r="D122" s="100">
        <v>1</v>
      </c>
      <c r="E122" s="32">
        <v>4000</v>
      </c>
      <c r="F122" s="32">
        <v>2000</v>
      </c>
      <c r="G122" s="167">
        <f t="shared" si="31"/>
        <v>0.5</v>
      </c>
      <c r="H122" s="32">
        <f t="shared" si="32"/>
        <v>2000</v>
      </c>
      <c r="I122" s="225"/>
      <c r="J122" s="226"/>
    </row>
    <row r="123" spans="2:10" ht="13.8" thickBot="1" x14ac:dyDescent="0.25">
      <c r="B123" s="99"/>
      <c r="C123" s="98" t="s">
        <v>6</v>
      </c>
      <c r="D123" s="97"/>
      <c r="E123" s="24"/>
      <c r="F123" s="24"/>
      <c r="G123" s="24" t="s">
        <v>6</v>
      </c>
      <c r="H123" s="97">
        <f>SUM(H121:H122)</f>
        <v>3000</v>
      </c>
      <c r="I123" s="227"/>
      <c r="J123" s="228"/>
    </row>
    <row r="124" spans="2:10" ht="13.8" thickTop="1" x14ac:dyDescent="0.2">
      <c r="B124" s="176" t="s">
        <v>101</v>
      </c>
      <c r="C124" s="211"/>
      <c r="D124" s="177"/>
      <c r="E124" s="53"/>
      <c r="F124" s="53"/>
      <c r="G124" s="103"/>
      <c r="H124" s="53"/>
      <c r="I124" s="223"/>
      <c r="J124" s="224"/>
    </row>
    <row r="125" spans="2:10" x14ac:dyDescent="0.2">
      <c r="B125" s="101"/>
      <c r="C125" s="108" t="s">
        <v>102</v>
      </c>
      <c r="D125" s="102">
        <v>1</v>
      </c>
      <c r="E125" s="46">
        <v>2000</v>
      </c>
      <c r="F125" s="46">
        <v>1000</v>
      </c>
      <c r="G125" s="165">
        <f t="shared" ref="G125:G126" si="33">IFERROR(1-F125/E125,"")</f>
        <v>0.5</v>
      </c>
      <c r="H125" s="46">
        <f t="shared" ref="H125:H126" si="34">IF(D125="","",D125*F125)</f>
        <v>1000</v>
      </c>
      <c r="I125" s="216"/>
      <c r="J125" s="217"/>
    </row>
    <row r="126" spans="2:10" x14ac:dyDescent="0.2">
      <c r="B126" s="101"/>
      <c r="C126" s="106"/>
      <c r="D126" s="100">
        <v>1</v>
      </c>
      <c r="E126" s="32">
        <v>4000</v>
      </c>
      <c r="F126" s="32">
        <v>2000</v>
      </c>
      <c r="G126" s="167">
        <f t="shared" si="33"/>
        <v>0.5</v>
      </c>
      <c r="H126" s="32">
        <f t="shared" si="34"/>
        <v>2000</v>
      </c>
      <c r="I126" s="218"/>
      <c r="J126" s="219"/>
    </row>
    <row r="127" spans="2:10" ht="13.8" thickBot="1" x14ac:dyDescent="0.25">
      <c r="B127" s="99"/>
      <c r="C127" s="98" t="s">
        <v>6</v>
      </c>
      <c r="D127" s="97"/>
      <c r="E127" s="24"/>
      <c r="F127" s="24"/>
      <c r="G127" s="24" t="s">
        <v>6</v>
      </c>
      <c r="H127" s="97">
        <f>SUM(H125:H126)</f>
        <v>3000</v>
      </c>
      <c r="I127" s="220"/>
      <c r="J127" s="221"/>
    </row>
    <row r="128" spans="2:10" ht="13.8" thickTop="1" x14ac:dyDescent="0.2">
      <c r="B128" s="176" t="s">
        <v>103</v>
      </c>
      <c r="C128" s="177"/>
      <c r="D128" s="103"/>
      <c r="E128" s="53"/>
      <c r="F128" s="53"/>
      <c r="G128" s="103"/>
      <c r="H128" s="53"/>
      <c r="I128" s="223"/>
      <c r="J128" s="224"/>
    </row>
    <row r="129" spans="2:10" x14ac:dyDescent="0.2">
      <c r="B129" s="101"/>
      <c r="C129" s="108" t="s">
        <v>85</v>
      </c>
      <c r="D129" s="102">
        <v>1</v>
      </c>
      <c r="E129" s="46">
        <v>2000</v>
      </c>
      <c r="F129" s="46">
        <v>1000</v>
      </c>
      <c r="G129" s="165">
        <f t="shared" ref="G129:G130" si="35">IFERROR(1-F129/E129,"")</f>
        <v>0.5</v>
      </c>
      <c r="H129" s="46">
        <f t="shared" ref="H129:H130" si="36">IF(D129="","",D129*F129)</f>
        <v>1000</v>
      </c>
      <c r="I129" s="216"/>
      <c r="J129" s="217"/>
    </row>
    <row r="130" spans="2:10" x14ac:dyDescent="0.2">
      <c r="B130" s="101"/>
      <c r="C130" s="106"/>
      <c r="D130" s="100">
        <v>1</v>
      </c>
      <c r="E130" s="32">
        <v>4000</v>
      </c>
      <c r="F130" s="32">
        <v>2000</v>
      </c>
      <c r="G130" s="167">
        <f t="shared" si="35"/>
        <v>0.5</v>
      </c>
      <c r="H130" s="32">
        <f t="shared" si="36"/>
        <v>2000</v>
      </c>
      <c r="I130" s="218"/>
      <c r="J130" s="219"/>
    </row>
    <row r="131" spans="2:10" ht="13.8" thickBot="1" x14ac:dyDescent="0.25">
      <c r="B131" s="99"/>
      <c r="C131" s="98" t="s">
        <v>6</v>
      </c>
      <c r="D131" s="97"/>
      <c r="E131" s="24"/>
      <c r="F131" s="24"/>
      <c r="G131" s="24" t="s">
        <v>6</v>
      </c>
      <c r="H131" s="97">
        <f>SUM(H129:H130)</f>
        <v>3000</v>
      </c>
      <c r="I131" s="220"/>
      <c r="J131" s="221"/>
    </row>
    <row r="132" spans="2:10" ht="13.8" thickTop="1" x14ac:dyDescent="0.2">
      <c r="B132" s="209" t="s">
        <v>104</v>
      </c>
      <c r="C132" s="210"/>
      <c r="D132" s="103"/>
      <c r="E132" s="53"/>
      <c r="F132" s="53"/>
      <c r="G132" s="103"/>
      <c r="H132" s="53"/>
      <c r="I132" s="223"/>
      <c r="J132" s="224"/>
    </row>
    <row r="133" spans="2:10" ht="13.95" customHeight="1" x14ac:dyDescent="0.2">
      <c r="B133" s="124"/>
      <c r="C133" s="127" t="s">
        <v>86</v>
      </c>
      <c r="D133" s="102">
        <v>1</v>
      </c>
      <c r="E133" s="46">
        <v>2000</v>
      </c>
      <c r="F133" s="46">
        <v>1000</v>
      </c>
      <c r="G133" s="165">
        <f t="shared" ref="G133:G134" si="37">IFERROR(1-F133/E133,"")</f>
        <v>0.5</v>
      </c>
      <c r="H133" s="46">
        <f t="shared" ref="H133:H134" si="38">IF(D133="","",D133*F133)</f>
        <v>1000</v>
      </c>
      <c r="I133" s="236"/>
      <c r="J133" s="237"/>
    </row>
    <row r="134" spans="2:10" x14ac:dyDescent="0.2">
      <c r="B134" s="124"/>
      <c r="C134" s="125"/>
      <c r="D134" s="100">
        <v>1</v>
      </c>
      <c r="E134" s="32">
        <v>4000</v>
      </c>
      <c r="F134" s="32">
        <v>2000</v>
      </c>
      <c r="G134" s="167">
        <f t="shared" si="37"/>
        <v>0.5</v>
      </c>
      <c r="H134" s="32">
        <f t="shared" si="38"/>
        <v>2000</v>
      </c>
      <c r="I134" s="238"/>
      <c r="J134" s="239"/>
    </row>
    <row r="135" spans="2:10" ht="13.8" thickBot="1" x14ac:dyDescent="0.25">
      <c r="B135" s="104"/>
      <c r="C135" s="126" t="s">
        <v>6</v>
      </c>
      <c r="D135" s="97"/>
      <c r="E135" s="113"/>
      <c r="F135" s="112"/>
      <c r="G135" s="111" t="s">
        <v>6</v>
      </c>
      <c r="H135" s="97">
        <f>SUM(H133:H134)</f>
        <v>3000</v>
      </c>
      <c r="I135" s="227"/>
      <c r="J135" s="228"/>
    </row>
    <row r="136" spans="2:10" ht="13.8" thickTop="1" x14ac:dyDescent="0.2">
      <c r="B136" s="176" t="s">
        <v>105</v>
      </c>
      <c r="C136" s="177"/>
      <c r="D136" s="103"/>
      <c r="E136" s="53"/>
      <c r="F136" s="53"/>
      <c r="G136" s="103"/>
      <c r="H136" s="53"/>
      <c r="I136" s="223"/>
      <c r="J136" s="224"/>
    </row>
    <row r="137" spans="2:10" x14ac:dyDescent="0.2">
      <c r="B137" s="101"/>
      <c r="C137" s="108" t="s">
        <v>87</v>
      </c>
      <c r="D137" s="102">
        <v>1</v>
      </c>
      <c r="E137" s="46">
        <v>2000</v>
      </c>
      <c r="F137" s="46">
        <v>1000</v>
      </c>
      <c r="G137" s="165">
        <f t="shared" ref="G137:G138" si="39">IFERROR(1-F137/E137,"")</f>
        <v>0.5</v>
      </c>
      <c r="H137" s="46">
        <f t="shared" ref="H137:H138" si="40">IF(D137="","",D137*F137)</f>
        <v>1000</v>
      </c>
      <c r="I137" s="216"/>
      <c r="J137" s="217"/>
    </row>
    <row r="138" spans="2:10" x14ac:dyDescent="0.2">
      <c r="B138" s="101"/>
      <c r="C138" s="106" t="s">
        <v>38</v>
      </c>
      <c r="D138" s="100">
        <v>1</v>
      </c>
      <c r="E138" s="32">
        <v>4000</v>
      </c>
      <c r="F138" s="32">
        <v>2000</v>
      </c>
      <c r="G138" s="167">
        <f t="shared" si="39"/>
        <v>0.5</v>
      </c>
      <c r="H138" s="32">
        <f t="shared" si="40"/>
        <v>2000</v>
      </c>
      <c r="I138" s="218"/>
      <c r="J138" s="219"/>
    </row>
    <row r="139" spans="2:10" ht="13.8" thickBot="1" x14ac:dyDescent="0.25">
      <c r="B139" s="99"/>
      <c r="C139" s="98" t="s">
        <v>6</v>
      </c>
      <c r="D139" s="97"/>
      <c r="E139" s="24"/>
      <c r="F139" s="24"/>
      <c r="G139" s="24" t="s">
        <v>6</v>
      </c>
      <c r="H139" s="97">
        <f>SUM(H137:H138)</f>
        <v>3000</v>
      </c>
      <c r="I139" s="220"/>
      <c r="J139" s="221"/>
    </row>
    <row r="140" spans="2:10" ht="24" customHeight="1" thickTop="1" thickBot="1" x14ac:dyDescent="0.25">
      <c r="B140" s="212" t="s">
        <v>32</v>
      </c>
      <c r="C140" s="213"/>
      <c r="D140" s="96"/>
      <c r="E140" s="95"/>
      <c r="F140" s="92"/>
      <c r="G140" s="94" t="s">
        <v>32</v>
      </c>
      <c r="H140" s="93"/>
      <c r="I140" s="92"/>
      <c r="J140" s="91"/>
    </row>
    <row r="141" spans="2:10" ht="26.4" x14ac:dyDescent="0.2">
      <c r="B141" s="6"/>
      <c r="C141" s="6"/>
      <c r="D141" s="6"/>
      <c r="E141" s="5"/>
      <c r="F141" s="5"/>
      <c r="G141" s="139" t="s">
        <v>91</v>
      </c>
      <c r="H141" s="222" t="s">
        <v>119</v>
      </c>
      <c r="I141" s="222"/>
      <c r="J141" s="222"/>
    </row>
    <row r="142" spans="2:10" x14ac:dyDescent="0.2">
      <c r="E142" s="4"/>
      <c r="F142" s="4"/>
      <c r="H142" s="4"/>
      <c r="I142" s="4"/>
      <c r="J142" s="4"/>
    </row>
    <row r="143" spans="2:10" x14ac:dyDescent="0.2">
      <c r="E143" s="4"/>
      <c r="F143" s="4"/>
      <c r="H143" s="4"/>
      <c r="I143" s="4"/>
      <c r="J143" s="4"/>
    </row>
    <row r="144" spans="2:10" x14ac:dyDescent="0.2">
      <c r="E144" s="4"/>
      <c r="F144" s="4"/>
      <c r="H144" s="4"/>
      <c r="I144" s="4"/>
      <c r="J144" s="4"/>
    </row>
    <row r="145" spans="5:10" x14ac:dyDescent="0.2">
      <c r="E145" s="4"/>
      <c r="F145" s="4"/>
      <c r="H145" s="4"/>
      <c r="I145" s="4"/>
      <c r="J145" s="4"/>
    </row>
    <row r="146" spans="5:10" x14ac:dyDescent="0.2">
      <c r="E146" s="4"/>
      <c r="F146" s="4"/>
      <c r="H146" s="4"/>
      <c r="I146" s="4"/>
      <c r="J146" s="4"/>
    </row>
    <row r="147" spans="5:10" x14ac:dyDescent="0.2">
      <c r="E147" s="4"/>
      <c r="F147" s="4"/>
      <c r="H147" s="4"/>
      <c r="I147" s="4"/>
      <c r="J147" s="4"/>
    </row>
  </sheetData>
  <mergeCells count="159">
    <mergeCell ref="B69:G69"/>
    <mergeCell ref="I1:J1"/>
    <mergeCell ref="I2:J2"/>
    <mergeCell ref="I49:J49"/>
    <mergeCell ref="I50:J50"/>
    <mergeCell ref="I51:J51"/>
    <mergeCell ref="I52:J52"/>
    <mergeCell ref="I53:J53"/>
    <mergeCell ref="I54:J54"/>
    <mergeCell ref="I55:J55"/>
    <mergeCell ref="B40:E40"/>
    <mergeCell ref="B42:C42"/>
    <mergeCell ref="I42:J42"/>
    <mergeCell ref="I43:J43"/>
    <mergeCell ref="I44:J44"/>
    <mergeCell ref="I45:J45"/>
    <mergeCell ref="I46:J46"/>
    <mergeCell ref="I47:J47"/>
    <mergeCell ref="I48:J48"/>
    <mergeCell ref="B4:E4"/>
    <mergeCell ref="B6:C6"/>
    <mergeCell ref="I6:J6"/>
    <mergeCell ref="I7:J7"/>
    <mergeCell ref="I8:J8"/>
    <mergeCell ref="I81:J81"/>
    <mergeCell ref="I82:J82"/>
    <mergeCell ref="I87:J87"/>
    <mergeCell ref="I88:J88"/>
    <mergeCell ref="I77:J77"/>
    <mergeCell ref="I78:J78"/>
    <mergeCell ref="I79:J79"/>
    <mergeCell ref="I71:J71"/>
    <mergeCell ref="I72:J72"/>
    <mergeCell ref="I73:J73"/>
    <mergeCell ref="I74:J74"/>
    <mergeCell ref="I75:J75"/>
    <mergeCell ref="I76:J76"/>
    <mergeCell ref="I84:J84"/>
    <mergeCell ref="I85:J85"/>
    <mergeCell ref="I138:J138"/>
    <mergeCell ref="I139:J139"/>
    <mergeCell ref="B140:C140"/>
    <mergeCell ref="I137:J137"/>
    <mergeCell ref="I126:J126"/>
    <mergeCell ref="I127:J127"/>
    <mergeCell ref="I136:J136"/>
    <mergeCell ref="I134:J134"/>
    <mergeCell ref="I135:J135"/>
    <mergeCell ref="I128:J128"/>
    <mergeCell ref="I129:J129"/>
    <mergeCell ref="I120:J120"/>
    <mergeCell ref="I121:J121"/>
    <mergeCell ref="I122:J122"/>
    <mergeCell ref="I125:J125"/>
    <mergeCell ref="I83:J83"/>
    <mergeCell ref="I86:J86"/>
    <mergeCell ref="I90:J90"/>
    <mergeCell ref="I89:J89"/>
    <mergeCell ref="B66:C66"/>
    <mergeCell ref="H67:J67"/>
    <mergeCell ref="B91:C91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I114:J114"/>
    <mergeCell ref="B115:C115"/>
    <mergeCell ref="I119:J119"/>
    <mergeCell ref="B70:C70"/>
    <mergeCell ref="I70:J70"/>
    <mergeCell ref="I15:J15"/>
    <mergeCell ref="I9:J9"/>
    <mergeCell ref="I10:J10"/>
    <mergeCell ref="I11:J11"/>
    <mergeCell ref="I12:J12"/>
    <mergeCell ref="I13:J13"/>
    <mergeCell ref="I14:J14"/>
    <mergeCell ref="I19:J19"/>
    <mergeCell ref="I21:J21"/>
    <mergeCell ref="H141:J141"/>
    <mergeCell ref="B93:G93"/>
    <mergeCell ref="B94:C94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31:J131"/>
    <mergeCell ref="I132:J132"/>
    <mergeCell ref="I130:J130"/>
    <mergeCell ref="I133:J133"/>
    <mergeCell ref="H116:J116"/>
    <mergeCell ref="B119:C119"/>
    <mergeCell ref="I123:J123"/>
    <mergeCell ref="I124:J124"/>
    <mergeCell ref="B118:G118"/>
    <mergeCell ref="H38:J38"/>
    <mergeCell ref="I16:J16"/>
    <mergeCell ref="I17:J17"/>
    <mergeCell ref="I18:J18"/>
    <mergeCell ref="H92:J92"/>
    <mergeCell ref="I33:J33"/>
    <mergeCell ref="I35:J35"/>
    <mergeCell ref="I36:J36"/>
    <mergeCell ref="I31:J31"/>
    <mergeCell ref="I32:J32"/>
    <mergeCell ref="I22:J22"/>
    <mergeCell ref="H24:J24"/>
    <mergeCell ref="I28:J28"/>
    <mergeCell ref="I29:J29"/>
    <mergeCell ref="I30:J30"/>
    <mergeCell ref="I56:J56"/>
    <mergeCell ref="I57:J57"/>
    <mergeCell ref="I59:J59"/>
    <mergeCell ref="I60:J60"/>
    <mergeCell ref="I61:J61"/>
    <mergeCell ref="I63:J63"/>
    <mergeCell ref="I64:J64"/>
    <mergeCell ref="I65:J65"/>
    <mergeCell ref="I80:J80"/>
    <mergeCell ref="B7:C7"/>
    <mergeCell ref="B11:C11"/>
    <mergeCell ref="B15:C15"/>
    <mergeCell ref="B19:C19"/>
    <mergeCell ref="B29:C29"/>
    <mergeCell ref="B33:C33"/>
    <mergeCell ref="B43:C43"/>
    <mergeCell ref="B55:C55"/>
    <mergeCell ref="B61:C61"/>
    <mergeCell ref="B37:C37"/>
    <mergeCell ref="B23:C23"/>
    <mergeCell ref="B26:E26"/>
    <mergeCell ref="B28:C28"/>
    <mergeCell ref="B107:C107"/>
    <mergeCell ref="B111:C111"/>
    <mergeCell ref="B120:C120"/>
    <mergeCell ref="B124:D124"/>
    <mergeCell ref="B128:C128"/>
    <mergeCell ref="B132:C132"/>
    <mergeCell ref="B136:C136"/>
    <mergeCell ref="B71:C71"/>
    <mergeCell ref="B75:D75"/>
    <mergeCell ref="B79:C79"/>
    <mergeCell ref="B83:C83"/>
    <mergeCell ref="B87:C87"/>
    <mergeCell ref="B95:C95"/>
    <mergeCell ref="B99:D99"/>
    <mergeCell ref="B103:C103"/>
  </mergeCells>
  <phoneticPr fontId="3"/>
  <printOptions horizontalCentered="1"/>
  <pageMargins left="0.59055118110236227" right="0.59055118110236227" top="0.59055118110236227" bottom="0.59055118110236227" header="0.35433070866141736" footer="0.31496062992125984"/>
  <pageSetup paperSize="9" scale="65" fitToHeight="0" orientation="portrait" r:id="rId1"/>
  <headerFooter alignWithMargins="0">
    <oddFooter>&amp;C&amp;P/&amp;N</oddFooter>
  </headerFooter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様式13-1（本体調達製品） </vt:lpstr>
      <vt:lpstr>様式13-2 (本体調達委託作業)</vt:lpstr>
      <vt:lpstr>'様式13-1（本体調達製品） '!Print_Area</vt:lpstr>
      <vt:lpstr>'様式13-2 (本体調達委託作業)'!Print_Area</vt:lpstr>
      <vt:lpstr>'様式13-1（本体調達製品） '!Print_Titles</vt:lpstr>
      <vt:lpstr>'様式13-2 (本体調達委託作業)'!Print_Titles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坂本忠司</dc:creator>
  <cp:lastModifiedBy>福山市</cp:lastModifiedBy>
  <cp:lastPrinted>2025-06-09T05:01:52Z</cp:lastPrinted>
  <dcterms:created xsi:type="dcterms:W3CDTF">2023-11-27T01:03:57Z</dcterms:created>
  <dcterms:modified xsi:type="dcterms:W3CDTF">2025-06-13T00:07:54Z</dcterms:modified>
</cp:coreProperties>
</file>