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Flsvm11\課別共有フォルダ（本庁・支所・出先機関）\010618000_財政課\業務別\4.その他\10.財政状況公表\03_ホームページ掲載\財政状況資料集\R6年度決算\02_担当者入力\"/>
    </mc:Choice>
  </mc:AlternateContent>
  <xr:revisionPtr revIDLastSave="0" documentId="13_ncr:1_{377890BE-BD9D-4DF6-9F73-1A2C31F8E2C3}" xr6:coauthVersionLast="47" xr6:coauthVersionMax="47" xr10:uidLastSave="{00000000-0000-0000-0000-000000000000}"/>
  <bookViews>
    <workbookView xWindow="-110" yWindow="-110" windowWidth="19420" windowHeight="10300" firstSheet="4" activeTab="4"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C032803A_2662_4D29_85E9_E22F97528AFA_.wvu.Cols" localSheetId="2" hidden="1">'各会計、関係団体の財政状況及び健全化判断比率'!$EB:$XFD</definedName>
    <definedName name="Z_C032803A_2662_4D29_85E9_E22F97528AFA_.wvu.Cols" localSheetId="12" hidden="1">基金残高に係る経年分析!$P:$XFD</definedName>
    <definedName name="Z_C032803A_2662_4D29_85E9_E22F97528AFA_.wvu.Cols" localSheetId="4" hidden="1">'経常経費分析表（経常収支比率の分析）'!$DM:$XFD</definedName>
    <definedName name="Z_C032803A_2662_4D29_85E9_E22F97528AFA_.wvu.Cols" localSheetId="5" hidden="1">'経常経費分析表（人件費・公債費・普通建設事業費の分析）'!$AU:$XFD</definedName>
    <definedName name="Z_C032803A_2662_4D29_85E9_E22F97528AFA_.wvu.Cols" localSheetId="3" hidden="1">財政比較分析表!$DQ:$XFD</definedName>
    <definedName name="Z_C032803A_2662_4D29_85E9_E22F97528AFA_.wvu.Cols" localSheetId="10" hidden="1">'実質公債費比率（分子）の構造'!$V:$XFD</definedName>
    <definedName name="Z_C032803A_2662_4D29_85E9_E22F97528AFA_.wvu.Cols" localSheetId="8" hidden="1">実質収支比率等に係る経年分析!$Q:$XFD</definedName>
    <definedName name="Z_C032803A_2662_4D29_85E9_E22F97528AFA_.wvu.Cols" localSheetId="11" hidden="1">'将来負担比率（分子）の構造'!$T:$XFD</definedName>
    <definedName name="Z_C032803A_2662_4D29_85E9_E22F97528AFA_.wvu.Cols" localSheetId="6" hidden="1">'性質別歳出決算分析表（住民一人当たりのコスト）'!$DV:$XFD</definedName>
    <definedName name="Z_C032803A_2662_4D29_85E9_E22F97528AFA_.wvu.Cols" localSheetId="0" hidden="1">総括表!$DP:$XFD</definedName>
    <definedName name="Z_C032803A_2662_4D29_85E9_E22F97528AFA_.wvu.Cols" localSheetId="1" hidden="1">普通会計の状況!$EN:$XFD</definedName>
    <definedName name="Z_C032803A_2662_4D29_85E9_E22F97528AFA_.wvu.Cols" localSheetId="7" hidden="1">'目的別歳出決算分析表（住民一人当たりのコスト）'!$DV:$XFD</definedName>
    <definedName name="Z_C032803A_2662_4D29_85E9_E22F97528AFA_.wvu.Cols" localSheetId="9" hidden="1">連結実質赤字比率に係る赤字・黒字の構成分析!$Q:$XFD</definedName>
    <definedName name="Z_C032803A_2662_4D29_85E9_E22F97528AFA_.wvu.Rows" localSheetId="2" hidden="1">'各会計、関係団体の財政状況及び健全化判断比率'!$136:$1048576,'各会計、関係団体の財政状況及び健全化判断比率'!$89:$101,'各会計、関係団体の財政状況及び健全化判断比率'!$135:$135</definedName>
    <definedName name="Z_C032803A_2662_4D29_85E9_E22F97528AFA_.wvu.Rows" localSheetId="12" hidden="1">基金残高に係る経年分析!$65:$1048576</definedName>
    <definedName name="Z_C032803A_2662_4D29_85E9_E22F97528AFA_.wvu.Rows" localSheetId="4" hidden="1">'経常経費分析表（経常収支比率の分析）'!$90:$1048576</definedName>
    <definedName name="Z_C032803A_2662_4D29_85E9_E22F97528AFA_.wvu.Rows" localSheetId="5" hidden="1">'経常経費分析表（人件費・公債費・普通建設事業費の分析）'!$74:$1048576,'経常経費分析表（人件費・公債費・普通建設事業費の分析）'!$67:$73</definedName>
    <definedName name="Z_C032803A_2662_4D29_85E9_E22F97528AFA_.wvu.Rows" localSheetId="3" hidden="1">財政比較分析表!$106:$1048576,財政比較分析表!$98:$105</definedName>
    <definedName name="Z_C032803A_2662_4D29_85E9_E22F97528AFA_.wvu.Rows" localSheetId="10" hidden="1">'実質公債費比率（分子）の構造'!$65:$1048576</definedName>
    <definedName name="Z_C032803A_2662_4D29_85E9_E22F97528AFA_.wvu.Rows" localSheetId="8" hidden="1">実質収支比率等に係る経年分析!$51:$1048576</definedName>
    <definedName name="Z_C032803A_2662_4D29_85E9_E22F97528AFA_.wvu.Rows" localSheetId="11" hidden="1">'将来負担比率（分子）の構造'!$56:$1048576</definedName>
    <definedName name="Z_C032803A_2662_4D29_85E9_E22F97528AFA_.wvu.Rows" localSheetId="6" hidden="1">'性質別歳出決算分析表（住民一人当たりのコスト）'!$122:$1048576,'性質別歳出決算分析表（住民一人当たりのコスト）'!$117:$121</definedName>
    <definedName name="Z_C032803A_2662_4D29_85E9_E22F97528AFA_.wvu.Rows" localSheetId="0" hidden="1">総括表!$57:$1048576</definedName>
    <definedName name="Z_C032803A_2662_4D29_85E9_E22F97528AFA_.wvu.Rows" localSheetId="1" hidden="1">普通会計の状況!$50:$1048576</definedName>
    <definedName name="Z_C032803A_2662_4D29_85E9_E22F97528AFA_.wvu.Rows" localSheetId="7" hidden="1">'目的別歳出決算分析表（住民一人当たりのコスト）'!$117:$1048576</definedName>
    <definedName name="Z_C032803A_2662_4D29_85E9_E22F97528AFA_.wvu.Rows" localSheetId="9" hidden="1">連結実質赤字比率に係る赤字・黒字の構成分析!$46:$1048576</definedName>
  </definedNames>
  <calcPr calcId="191029"/>
  <customWorkbookViews>
    <customWorkbookView name="山路　祐基 - 個人用ビュー" guid="{C032803A-2662-4D29-85E9-E22F97528AFA}" mergeInterval="0" personalView="1" maximized="1" xWindow="-11" yWindow="-11" windowWidth="1942" windowHeight="103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3" l="1"/>
  <c r="CR102" i="3"/>
  <c r="AU88" i="3"/>
  <c r="AP88" i="3"/>
  <c r="AF88" i="3"/>
  <c r="AA70" i="3"/>
  <c r="AA68" i="3"/>
  <c r="AU63" i="3" l="1"/>
  <c r="AP63" i="3"/>
  <c r="AA29" i="3"/>
  <c r="AA30" i="3"/>
  <c r="AA31" i="3"/>
  <c r="AA33" i="3"/>
  <c r="AA34" i="3"/>
  <c r="AA35" i="3"/>
  <c r="AA36" i="3"/>
  <c r="AA37" i="3"/>
  <c r="AA38" i="3"/>
  <c r="AA28" i="3"/>
  <c r="AA32" i="3"/>
  <c r="AA23" i="3"/>
  <c r="AA8" i="3"/>
  <c r="AA9" i="3"/>
  <c r="AA7" i="3"/>
  <c r="BG35" i="1"/>
  <c r="BG34" i="1"/>
  <c r="AO38" i="1"/>
  <c r="AO37" i="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BW39" i="1"/>
  <c r="BE39" i="1"/>
  <c r="AM39" i="1"/>
  <c r="U39" i="1"/>
  <c r="C39" i="1"/>
  <c r="BW38" i="1"/>
  <c r="BE38" i="1"/>
  <c r="U38" i="1"/>
  <c r="C38" i="1"/>
  <c r="BW37" i="1"/>
  <c r="BE37" i="1"/>
  <c r="C37" i="1"/>
  <c r="BE36" i="1"/>
  <c r="C34" i="1"/>
  <c r="C35" i="1" s="1"/>
  <c r="C36" i="1" s="1"/>
  <c r="U34" i="1" l="1"/>
  <c r="U35" i="1" s="1"/>
  <c r="U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7" i="1" l="1"/>
  <c r="AM34" i="1" l="1"/>
  <c r="AM35" i="1" l="1"/>
  <c r="AM36" i="1" s="1"/>
  <c r="AM37" i="1" s="1"/>
  <c r="AM38" i="1" s="1"/>
  <c r="BE34" i="1"/>
  <c r="BE35" i="1" s="1"/>
  <c r="BW34" i="1" l="1"/>
  <c r="BW35" i="1" s="1"/>
  <c r="BW36" i="1" s="1"/>
  <c r="CO34" i="1"/>
  <c r="CO35" i="1" s="1"/>
  <c r="CO36" i="1" s="1"/>
  <c r="CO37" i="1" s="1"/>
  <c r="CO38" i="1" s="1"/>
  <c r="CO39" i="1" s="1"/>
</calcChain>
</file>

<file path=xl/sharedStrings.xml><?xml version="1.0" encoding="utf-8"?>
<sst xmlns="http://schemas.openxmlformats.org/spreadsheetml/2006/main" count="1072" uniqueCount="570">
  <si>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</si>
  <si>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</si>
  <si>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</si>
  <si>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</si>
  <si>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</si>
  <si>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</si>
  <si>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</si>
  <si>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</si>
  <si>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</si>
  <si>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</si>
  <si>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</si>
  <si>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</si>
  <si>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</si>
  <si>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</si>
  <si>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</si>
  <si>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</si>
  <si>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</si>
  <si>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</si>
  <si>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</si>
  <si>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</si>
  <si>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</si>
  <si>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</si>
  <si>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</si>
  <si>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</si>
  <si>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</si>
  <si>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</si>
  <si>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</si>
  <si>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</si>
  <si>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</si>
  <si>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</si>
  <si>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</si>
  <si>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</si>
  <si>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</si>
  <si>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</si>
  <si>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</si>
  <si>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</si>
  <si>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</si>
  <si>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</si>
  <si>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</si>
  <si>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</si>
  <si>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</si>
  <si>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</si>
  <si>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</si>
  <si>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</si>
  <si>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</si>
  <si>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</si>
  <si>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</si>
  <si>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</si>
  <si>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</si>
  <si>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</si>
  <si>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</si>
  <si>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</si>
  <si>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</si>
  <si>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</si>
  <si>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</si>
  <si>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</si>
  <si>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</si>
  <si>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</si>
  <si>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</si>
  <si>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</si>
  <si>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</si>
  <si>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</si>
  <si>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</si>
  <si>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</si>
  <si>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</si>
  <si>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</si>
  <si>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</si>
  <si>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</si>
  <si>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</si>
  <si>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</si>
  <si>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</si>
  <si>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</si>
  <si>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</si>
  <si>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</si>
  <si>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</si>
  <si>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</si>
  <si>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</si>
  <si>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</si>
  <si>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</si>
  <si>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</si>
  <si>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</si>
  <si>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</si>
  <si>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</si>
  <si>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</si>
  <si>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</si>
  <si>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</si>
  <si>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</si>
  <si>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</si>
  <si>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</si>
  <si>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</si>
  <si>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</si>
  <si>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</si>
  <si>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</si>
  <si>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</si>
  <si>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</si>
  <si>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</si>
  <si>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</si>
  <si>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</si>
  <si>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</si>
  <si>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</si>
  <si>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</si>
  <si>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</si>
  <si>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</si>
  <si>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</si>
  <si>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</si>
  <si>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</si>
  <si>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</si>
  <si>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</si>
  <si>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</si>
  <si>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</si>
  <si>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</si>
  <si>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</si>
  <si>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</si>
  <si>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</si>
  <si>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</si>
  <si>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</si>
  <si>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</si>
  <si>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</si>
  <si>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</si>
  <si>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</si>
  <si>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</si>
  <si>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</si>
  <si>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</si>
  <si>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</si>
  <si>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</si>
  <si>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</si>
  <si>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</si>
  <si>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</si>
  <si>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</si>
  <si>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</si>
  <si>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</si>
  <si>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</si>
  <si>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</si>
  <si>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</si>
  <si>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</si>
  <si>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</si>
  <si>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</si>
  <si>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</si>
  <si>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</si>
  <si>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</si>
  <si>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</si>
  <si>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</si>
  <si>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</si>
  <si>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</si>
  <si>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</si>
  <si>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</si>
  <si>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</si>
  <si>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</si>
  <si>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</si>
  <si>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</si>
  <si>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</si>
  <si>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</si>
  <si>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</si>
  <si>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</si>
  <si>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</si>
  <si>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</si>
  <si>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</si>
  <si>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</si>
  <si>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</si>
  <si>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</si>
  <si>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</si>
  <si>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</si>
  <si>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</si>
  <si>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</si>
  <si>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</si>
  <si>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</si>
  <si>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</si>
  <si>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</si>
  <si>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</si>
  <si>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</si>
  <si>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</si>
  <si>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</si>
  <si>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</si>
  <si>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</si>
  <si>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</si>
  <si>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</si>
  <si>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</si>
  <si>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</si>
  <si>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</si>
  <si>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</si>
  <si>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</si>
  <si>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</si>
  <si>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</si>
  <si>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</si>
  <si>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</si>
  <si>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</si>
  <si>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</si>
  <si>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</si>
  <si>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</si>
  <si>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</si>
  <si>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</si>
  <si>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</si>
  <si>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</si>
  <si>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</si>
  <si>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</si>
  <si>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</si>
  <si>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</si>
  <si>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</si>
  <si>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</si>
  <si>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</si>
  <si>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</si>
  <si>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</si>
  <si>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</si>
  <si>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広島県福山市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</si>
  <si>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</si>
  <si>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</si>
  <si>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</si>
  <si>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</si>
  <si>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</si>
  <si>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</si>
  <si>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</si>
  <si>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</si>
  <si>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</si>
  <si>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</si>
  <si>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</si>
  <si>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</si>
  <si>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</si>
  <si>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</si>
  <si>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</si>
  <si>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</si>
  <si>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</si>
  <si>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</si>
  <si>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</si>
  <si>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</si>
  <si>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</si>
  <si>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</si>
  <si>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</si>
  <si>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</si>
  <si>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</si>
  <si>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</si>
  <si>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</si>
  <si>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</si>
  <si>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</si>
  <si>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</si>
  <si>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</si>
  <si>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</si>
  <si>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</si>
  <si>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</si>
  <si>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</si>
  <si>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</si>
  <si>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</si>
  <si>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</si>
  <si>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</si>
  <si>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</si>
  <si>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</si>
  <si>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</si>
  <si>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</si>
  <si>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</si>
  <si>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</si>
  <si>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</si>
  <si>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</si>
  <si>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</si>
  <si>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</si>
  <si>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</si>
  <si>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</si>
  <si>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</si>
  <si>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</si>
  <si>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</si>
  <si>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</si>
  <si>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</si>
  <si>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</si>
  <si>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</si>
  <si>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</si>
  <si>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</si>
  <si>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</si>
  <si>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</si>
  <si>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</si>
  <si>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</si>
  <si>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</si>
  <si>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</si>
  <si>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</si>
  <si>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</si>
  <si>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</si>
  <si>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</si>
  <si>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</si>
  <si>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</si>
  <si>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</si>
  <si>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</si>
  <si>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</si>
  <si>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</si>
  <si>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</si>
  <si>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</si>
  <si>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</si>
  <si>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</si>
  <si>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</si>
  <si>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</si>
  <si>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</si>
  <si>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</si>
  <si>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</si>
  <si>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</si>
  <si>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</si>
  <si>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</si>
  <si>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</si>
  <si>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</si>
  <si>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</si>
  <si>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</si>
  <si>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</si>
  <si>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</si>
  <si>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</si>
  <si>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</si>
  <si>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</si>
  <si>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</si>
  <si>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</si>
  <si>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</si>
  <si>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</si>
  <si>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</si>
  <si>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</si>
  <si>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</si>
  <si>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</si>
  <si>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</si>
  <si>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</si>
  <si>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</si>
  <si>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</si>
  <si>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</si>
  <si>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</si>
  <si>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</si>
  <si>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</si>
  <si>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</si>
  <si>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</si>
  <si>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</si>
  <si>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</si>
  <si>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</si>
  <si>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</si>
  <si>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</si>
  <si>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</si>
  <si>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</si>
  <si>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</si>
  <si>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</si>
  <si>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</si>
  <si>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</si>
  <si>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</si>
  <si>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</si>
  <si>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</si>
  <si>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</si>
  <si>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</si>
  <si>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</si>
  <si>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</si>
  <si>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</si>
  <si>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</si>
  <si>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</si>
  <si>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</si>
  <si>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</si>
  <si>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</si>
  <si>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</si>
  <si>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</si>
  <si>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</si>
  <si>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</si>
  <si>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</si>
  <si>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</si>
  <si>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</si>
  <si>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</si>
  <si>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</si>
  <si>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</si>
  <si>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</si>
  <si>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広島県福山市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</si>
  <si>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</si>
  <si>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</si>
  <si>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</si>
  <si>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</si>
  <si>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</si>
  <si>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</si>
  <si>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</si>
  <si>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</si>
  <si>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</si>
  <si>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</si>
  <si>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</si>
  <si>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</si>
  <si>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</si>
  <si>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</si>
  <si>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</si>
  <si>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</si>
  <si>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</si>
  <si>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</si>
  <si>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</si>
  <si>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</si>
  <si>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</si>
  <si>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誠之奨学資金特別会計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</si>
  <si>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</si>
  <si>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</si>
  <si>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</si>
  <si>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</si>
  <si>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</si>
  <si>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</si>
  <si>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</si>
  <si>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</si>
  <si>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</si>
  <si>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</si>
  <si>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</si>
  <si>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</si>
  <si>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</si>
  <si>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</si>
  <si>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</si>
  <si>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</si>
  <si>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</si>
  <si>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</si>
  <si>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</si>
  <si>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</si>
  <si>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</si>
  <si>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</si>
  <si>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集落排水事業会計</t>
    <phoneticPr fontId="5"/>
  </si>
  <si>
    <t>食肉センター特別会計</t>
    <phoneticPr fontId="5"/>
  </si>
  <si>
    <t>法非適用企業</t>
    <phoneticPr fontId="5"/>
  </si>
  <si>
    <t>都市開発事業特別会計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</si>
  <si>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</si>
  <si>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</si>
  <si>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</si>
  <si>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</si>
  <si>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</si>
  <si>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</si>
  <si>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</si>
  <si>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</si>
  <si>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</si>
  <si>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</si>
  <si>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</si>
  <si>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</si>
  <si>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</si>
  <si>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</si>
  <si>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</si>
  <si>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</si>
  <si>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</si>
  <si>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</si>
  <si>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</si>
  <si>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</si>
  <si>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</si>
  <si>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</si>
  <si>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</si>
  <si>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</si>
  <si>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</si>
  <si>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</si>
  <si>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</si>
  <si>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</si>
  <si>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</si>
  <si>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</si>
  <si>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</si>
  <si>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</si>
  <si>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</si>
  <si>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</si>
  <si>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</si>
  <si>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</si>
  <si>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</si>
  <si>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</si>
  <si>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</si>
  <si>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</si>
  <si>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</si>
  <si>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</si>
  <si>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</si>
  <si>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</si>
  <si>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</si>
  <si>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</si>
  <si>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</si>
  <si>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</si>
  <si>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</si>
  <si>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</si>
  <si>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</si>
  <si>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</si>
  <si>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</si>
  <si>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</si>
  <si>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</si>
  <si>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</si>
  <si>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</si>
  <si>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</si>
  <si>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</si>
  <si>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</si>
  <si>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</si>
  <si>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</si>
  <si>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</si>
  <si>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</si>
  <si>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</si>
  <si>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</si>
  <si>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</si>
  <si>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</si>
  <si>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</si>
  <si>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</si>
  <si>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</si>
  <si>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</si>
  <si>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</si>
  <si>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</si>
  <si>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</si>
  <si>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</si>
  <si>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</si>
  <si>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</si>
  <si>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</si>
  <si>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</si>
  <si>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</si>
  <si>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</si>
  <si>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</si>
  <si>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</si>
  <si>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</si>
  <si>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</si>
  <si>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</si>
  <si>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</si>
  <si>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</si>
  <si>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</si>
  <si>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</si>
  <si>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</si>
  <si>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</si>
  <si>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</si>
  <si>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</si>
  <si>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</si>
  <si>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</si>
  <si>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</si>
  <si>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</si>
  <si>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</si>
  <si>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</si>
  <si>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</si>
  <si>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</si>
  <si>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</si>
  <si>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</si>
  <si>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</si>
  <si>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</si>
  <si>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</si>
  <si>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</si>
  <si>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</si>
  <si>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</si>
  <si>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</si>
  <si>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</si>
  <si>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</si>
  <si>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</si>
  <si>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</si>
  <si>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</si>
  <si>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</si>
  <si>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</si>
  <si>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</si>
  <si>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</si>
  <si>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</si>
  <si>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</si>
  <si>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</si>
  <si>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</si>
  <si>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</si>
  <si>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</si>
  <si>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</si>
  <si>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</si>
  <si>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</si>
  <si>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</si>
  <si>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</si>
  <si>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</si>
  <si>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</si>
  <si>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</si>
  <si>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0.02</t>
  </si>
  <si>
    <t>病院事業会計</t>
  </si>
  <si>
    <t>工業用水道事業会計</t>
  </si>
  <si>
    <t>一般会計</t>
  </si>
  <si>
    <t>水道事業会計</t>
  </si>
  <si>
    <t>下水道事業会計</t>
  </si>
  <si>
    <t>駐車場事業特別会計</t>
  </si>
  <si>
    <t>介護保険特別会計</t>
  </si>
  <si>
    <t>国民健康保険特別会計</t>
  </si>
  <si>
    <t>その他会計（赤字）</t>
  </si>
  <si>
    <t>その他会計（黒字）</t>
  </si>
  <si>
    <t>R02</t>
    <phoneticPr fontId="5"/>
  </si>
  <si>
    <t>R03</t>
    <phoneticPr fontId="5"/>
  </si>
  <si>
    <t>R04</t>
    <phoneticPr fontId="5"/>
  </si>
  <si>
    <t>R05</t>
    <phoneticPr fontId="5"/>
  </si>
  <si>
    <t>R06</t>
    <phoneticPr fontId="5"/>
  </si>
  <si>
    <t>福山市大規模事業基金</t>
    <rPh sb="0" eb="3">
      <t>フクヤマシ</t>
    </rPh>
    <rPh sb="3" eb="6">
      <t>ダイキボ</t>
    </rPh>
    <rPh sb="6" eb="10">
      <t>ジギョウキキン</t>
    </rPh>
    <phoneticPr fontId="5"/>
  </si>
  <si>
    <t>福山市公共施設維持整備基金</t>
    <rPh sb="0" eb="3">
      <t>フクヤマシ</t>
    </rPh>
    <rPh sb="3" eb="7">
      <t>コウキョウシセツ</t>
    </rPh>
    <rPh sb="7" eb="11">
      <t>イジセイビ</t>
    </rPh>
    <rPh sb="11" eb="13">
      <t>キキン</t>
    </rPh>
    <phoneticPr fontId="5"/>
  </si>
  <si>
    <t>福山市教育環境整備基金</t>
    <rPh sb="0" eb="3">
      <t>フクヤマシ</t>
    </rPh>
    <rPh sb="3" eb="7">
      <t>キョウイクカンキョウ</t>
    </rPh>
    <rPh sb="7" eb="9">
      <t>セイビ</t>
    </rPh>
    <rPh sb="9" eb="11">
      <t>キキン</t>
    </rPh>
    <phoneticPr fontId="5"/>
  </si>
  <si>
    <t>福山城築城400年記念基金</t>
    <rPh sb="0" eb="3">
      <t>フクヤマジョウ</t>
    </rPh>
    <rPh sb="3" eb="5">
      <t>チクジョウ</t>
    </rPh>
    <rPh sb="8" eb="9">
      <t>ネン</t>
    </rPh>
    <rPh sb="9" eb="13">
      <t>キネンキキン</t>
    </rPh>
    <phoneticPr fontId="5"/>
  </si>
  <si>
    <t>福山市地域福祉基金</t>
    <rPh sb="0" eb="3">
      <t>フクヤマシ</t>
    </rPh>
    <rPh sb="3" eb="7">
      <t>チイキフクシ</t>
    </rPh>
    <rPh sb="7" eb="9">
      <t>キキン</t>
    </rPh>
    <phoneticPr fontId="5"/>
  </si>
  <si>
    <t>-</t>
    <phoneticPr fontId="2"/>
  </si>
  <si>
    <t>福山地区消防組合</t>
    <rPh sb="0" eb="2">
      <t>フクヤマ</t>
    </rPh>
    <rPh sb="2" eb="4">
      <t>チク</t>
    </rPh>
    <rPh sb="4" eb="6">
      <t>ショウボウ</t>
    </rPh>
    <rPh sb="6" eb="8">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</si>
  <si>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</si>
  <si>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</si>
  <si>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福山市土地開発公社</t>
    <rPh sb="0" eb="3">
      <t>フクヤマシ</t>
    </rPh>
    <rPh sb="3" eb="7">
      <t>トチカイハツ</t>
    </rPh>
    <rPh sb="7" eb="9">
      <t>コウシャ</t>
    </rPh>
    <phoneticPr fontId="2"/>
  </si>
  <si>
    <t>福山市スポーツ協会</t>
    <rPh sb="0" eb="3">
      <t>フクヤマシ</t>
    </rPh>
    <rPh sb="7" eb="9">
      <t>キョウカイ</t>
    </rPh>
    <phoneticPr fontId="2"/>
  </si>
  <si>
    <t>ふくやま芸術文化財団</t>
    <rPh sb="4" eb="8">
      <t>ゲイジュツブンカ</t>
    </rPh>
    <rPh sb="8" eb="10">
      <t>ザイダン</t>
    </rPh>
    <phoneticPr fontId="2"/>
  </si>
  <si>
    <t>備後地域地場産業振興センター</t>
    <rPh sb="0" eb="4">
      <t>ビンゴチイキ</t>
    </rPh>
    <rPh sb="4" eb="10">
      <t>ジバサンギョウシンコウ</t>
    </rPh>
    <phoneticPr fontId="2"/>
  </si>
  <si>
    <t>アリストぬまくま</t>
    <phoneticPr fontId="2"/>
  </si>
  <si>
    <t>公立大学法人福山市立大学</t>
    <rPh sb="0" eb="2">
      <t>コウリツ</t>
    </rPh>
    <rPh sb="2" eb="4">
      <t>ダイガク</t>
    </rPh>
    <rPh sb="4" eb="6">
      <t>ホウジン</t>
    </rPh>
    <rPh sb="6" eb="9">
      <t>フクヤマシ</t>
    </rPh>
    <rPh sb="9" eb="10">
      <t>リツ</t>
    </rPh>
    <rPh sb="10" eb="12">
      <t>ダイガク</t>
    </rPh>
    <phoneticPr fontId="38"/>
  </si>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</sst>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B9AF-42DD-B64B-E4C8717F77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44491</c:v>
                </c:pt>
                <c:pt idx="1">
                  <c:v>51075</c:v>
                </c:pt>
                <c:pt idx="2">
                  <c:v>86698</c:v>
                </c:pt>
                <c:pt idx="3">
                  <c:v>115918</c:v>
                </c:pt>
                <c:pt idx="4">
                  <c:v>62616</c:v>
                </c:pt>
              </c:numCache>
            </c:numRef>
          </c:val>
          <c:smooth val="0"/>
          <c:extLst>
            <c:ext xmlns:c16="http://schemas.microsoft.com/office/drawing/2014/chart" uri="{C3380CC4-5D6E-409C-BE32-E72D297353CC}">
              <c16:uniqueId val="{00000001-B9AF-42DD-B64B-E4C8717F77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3.23</c:v>
                </c:pt>
                <c:pt idx="1">
                  <c:v>4.7300000000000004</c:v>
                </c:pt>
                <c:pt idx="2">
                  <c:v>4.18</c:v>
                </c:pt>
                <c:pt idx="3">
                  <c:v>4.2699999999999996</c:v>
                </c:pt>
                <c:pt idx="4">
                  <c:v>4.26</c:v>
                </c:pt>
              </c:numCache>
            </c:numRef>
          </c:val>
          <c:extLst>
            <c:ext xmlns:c16="http://schemas.microsoft.com/office/drawing/2014/chart" uri="{C3380CC4-5D6E-409C-BE32-E72D297353CC}">
              <c16:uniqueId val="{00000000-5011-496F-ADE7-28A345A15A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20.82</c:v>
                </c:pt>
                <c:pt idx="1">
                  <c:v>18.02</c:v>
                </c:pt>
                <c:pt idx="2">
                  <c:v>18.05</c:v>
                </c:pt>
                <c:pt idx="3">
                  <c:v>19.62</c:v>
                </c:pt>
                <c:pt idx="4">
                  <c:v>17.84</c:v>
                </c:pt>
              </c:numCache>
            </c:numRef>
          </c:val>
          <c:extLst>
            <c:ext xmlns:c16="http://schemas.microsoft.com/office/drawing/2014/chart" uri="{C3380CC4-5D6E-409C-BE32-E72D297353CC}">
              <c16:uniqueId val="{00000001-5011-496F-ADE7-28A345A15A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0.71</c:v>
                </c:pt>
                <c:pt idx="1">
                  <c:v>1.66</c:v>
                </c:pt>
                <c:pt idx="2">
                  <c:v>0.12</c:v>
                </c:pt>
                <c:pt idx="3">
                  <c:v>3.05</c:v>
                </c:pt>
                <c:pt idx="4">
                  <c:v>-0.02</c:v>
                </c:pt>
              </c:numCache>
            </c:numRef>
          </c:val>
          <c:smooth val="0"/>
          <c:extLst>
            <c:ext xmlns:c16="http://schemas.microsoft.com/office/drawing/2014/chart" uri="{C3380CC4-5D6E-409C-BE32-E72D297353CC}">
              <c16:uniqueId val="{00000002-5011-496F-ADE7-28A345A15A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0.11</c:v>
                </c:pt>
                <c:pt idx="4">
                  <c:v>#N/A</c:v>
                </c:pt>
                <c:pt idx="5">
                  <c:v>0.1</c:v>
                </c:pt>
                <c:pt idx="6">
                  <c:v>#N/A</c:v>
                </c:pt>
                <c:pt idx="7">
                  <c:v>2.0099999999999998</c:v>
                </c:pt>
                <c:pt idx="8">
                  <c:v>#N/A</c:v>
                </c:pt>
                <c:pt idx="9">
                  <c:v>0.13</c:v>
                </c:pt>
              </c:numCache>
            </c:numRef>
          </c:val>
          <c:extLst>
            <c:ext xmlns:c16="http://schemas.microsoft.com/office/drawing/2014/chart" uri="{C3380CC4-5D6E-409C-BE32-E72D297353CC}">
              <c16:uniqueId val="{00000000-3CB4-4389-B053-C897123E4C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B4-4389-B053-C897123E4C3B}"/>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0.92</c:v>
                </c:pt>
                <c:pt idx="2">
                  <c:v>#N/A</c:v>
                </c:pt>
                <c:pt idx="3">
                  <c:v>0.81</c:v>
                </c:pt>
                <c:pt idx="4">
                  <c:v>#N/A</c:v>
                </c:pt>
                <c:pt idx="5">
                  <c:v>0.44</c:v>
                </c:pt>
                <c:pt idx="6">
                  <c:v>#N/A</c:v>
                </c:pt>
                <c:pt idx="7">
                  <c:v>0.85</c:v>
                </c:pt>
                <c:pt idx="8">
                  <c:v>#N/A</c:v>
                </c:pt>
                <c:pt idx="9">
                  <c:v>0.45</c:v>
                </c:pt>
              </c:numCache>
            </c:numRef>
          </c:val>
          <c:extLst>
            <c:ext xmlns:c16="http://schemas.microsoft.com/office/drawing/2014/chart" uri="{C3380CC4-5D6E-409C-BE32-E72D297353CC}">
              <c16:uniqueId val="{00000002-3CB4-4389-B053-C897123E4C3B}"/>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0.47</c:v>
                </c:pt>
                <c:pt idx="2">
                  <c:v>#N/A</c:v>
                </c:pt>
                <c:pt idx="3">
                  <c:v>0.08</c:v>
                </c:pt>
                <c:pt idx="4">
                  <c:v>#N/A</c:v>
                </c:pt>
                <c:pt idx="5">
                  <c:v>0.54</c:v>
                </c:pt>
                <c:pt idx="6">
                  <c:v>#N/A</c:v>
                </c:pt>
                <c:pt idx="7">
                  <c:v>0.2</c:v>
                </c:pt>
                <c:pt idx="8">
                  <c:v>#N/A</c:v>
                </c:pt>
                <c:pt idx="9">
                  <c:v>0.52</c:v>
                </c:pt>
              </c:numCache>
            </c:numRef>
          </c:val>
          <c:extLst>
            <c:ext xmlns:c16="http://schemas.microsoft.com/office/drawing/2014/chart" uri="{C3380CC4-5D6E-409C-BE32-E72D297353CC}">
              <c16:uniqueId val="{00000003-3CB4-4389-B053-C897123E4C3B}"/>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c:v>
                </c:pt>
                <c:pt idx="2">
                  <c:v>#N/A</c:v>
                </c:pt>
                <c:pt idx="3">
                  <c:v>1.34</c:v>
                </c:pt>
                <c:pt idx="4">
                  <c:v>#N/A</c:v>
                </c:pt>
                <c:pt idx="5">
                  <c:v>1.52</c:v>
                </c:pt>
                <c:pt idx="6">
                  <c:v>#N/A</c:v>
                </c:pt>
                <c:pt idx="7">
                  <c:v>1.49</c:v>
                </c:pt>
                <c:pt idx="8">
                  <c:v>#N/A</c:v>
                </c:pt>
                <c:pt idx="9">
                  <c:v>1.36</c:v>
                </c:pt>
              </c:numCache>
            </c:numRef>
          </c:val>
          <c:extLst>
            <c:ext xmlns:c16="http://schemas.microsoft.com/office/drawing/2014/chart" uri="{C3380CC4-5D6E-409C-BE32-E72D297353CC}">
              <c16:uniqueId val="{00000004-3CB4-4389-B053-C897123E4C3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1.63</c:v>
                </c:pt>
                <c:pt idx="2">
                  <c:v>#N/A</c:v>
                </c:pt>
                <c:pt idx="3">
                  <c:v>1.5</c:v>
                </c:pt>
                <c:pt idx="4">
                  <c:v>#N/A</c:v>
                </c:pt>
                <c:pt idx="5">
                  <c:v>1.71</c:v>
                </c:pt>
                <c:pt idx="6">
                  <c:v>#N/A</c:v>
                </c:pt>
                <c:pt idx="7">
                  <c:v>2.1</c:v>
                </c:pt>
                <c:pt idx="8">
                  <c:v>#N/A</c:v>
                </c:pt>
                <c:pt idx="9">
                  <c:v>2.29</c:v>
                </c:pt>
              </c:numCache>
            </c:numRef>
          </c:val>
          <c:extLst>
            <c:ext xmlns:c16="http://schemas.microsoft.com/office/drawing/2014/chart" uri="{C3380CC4-5D6E-409C-BE32-E72D297353CC}">
              <c16:uniqueId val="{00000005-3CB4-4389-B053-C897123E4C3B}"/>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3.72</c:v>
                </c:pt>
                <c:pt idx="2">
                  <c:v>#N/A</c:v>
                </c:pt>
                <c:pt idx="3">
                  <c:v>3.82</c:v>
                </c:pt>
                <c:pt idx="4">
                  <c:v>#N/A</c:v>
                </c:pt>
                <c:pt idx="5">
                  <c:v>3.94</c:v>
                </c:pt>
                <c:pt idx="6">
                  <c:v>#N/A</c:v>
                </c:pt>
                <c:pt idx="7">
                  <c:v>3.8</c:v>
                </c:pt>
                <c:pt idx="8">
                  <c:v>#N/A</c:v>
                </c:pt>
                <c:pt idx="9">
                  <c:v>2.95</c:v>
                </c:pt>
              </c:numCache>
            </c:numRef>
          </c:val>
          <c:extLst>
            <c:ext xmlns:c16="http://schemas.microsoft.com/office/drawing/2014/chart" uri="{C3380CC4-5D6E-409C-BE32-E72D297353CC}">
              <c16:uniqueId val="{00000006-3CB4-4389-B053-C897123E4C3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3.13</c:v>
                </c:pt>
                <c:pt idx="2">
                  <c:v>#N/A</c:v>
                </c:pt>
                <c:pt idx="3">
                  <c:v>4.6399999999999997</c:v>
                </c:pt>
                <c:pt idx="4">
                  <c:v>#N/A</c:v>
                </c:pt>
                <c:pt idx="5">
                  <c:v>4.09</c:v>
                </c:pt>
                <c:pt idx="6">
                  <c:v>#N/A</c:v>
                </c:pt>
                <c:pt idx="7">
                  <c:v>4.17</c:v>
                </c:pt>
                <c:pt idx="8">
                  <c:v>#N/A</c:v>
                </c:pt>
                <c:pt idx="9">
                  <c:v>4.17</c:v>
                </c:pt>
              </c:numCache>
            </c:numRef>
          </c:val>
          <c:extLst>
            <c:ext xmlns:c16="http://schemas.microsoft.com/office/drawing/2014/chart" uri="{C3380CC4-5D6E-409C-BE32-E72D297353CC}">
              <c16:uniqueId val="{00000007-3CB4-4389-B053-C897123E4C3B}"/>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7.07</c:v>
                </c:pt>
                <c:pt idx="2">
                  <c:v>#N/A</c:v>
                </c:pt>
                <c:pt idx="3">
                  <c:v>7.51</c:v>
                </c:pt>
                <c:pt idx="4">
                  <c:v>#N/A</c:v>
                </c:pt>
                <c:pt idx="5">
                  <c:v>8.06</c:v>
                </c:pt>
                <c:pt idx="6">
                  <c:v>#N/A</c:v>
                </c:pt>
                <c:pt idx="7">
                  <c:v>8.1199999999999992</c:v>
                </c:pt>
                <c:pt idx="8">
                  <c:v>#N/A</c:v>
                </c:pt>
                <c:pt idx="9">
                  <c:v>7.62</c:v>
                </c:pt>
              </c:numCache>
            </c:numRef>
          </c:val>
          <c:extLst>
            <c:ext xmlns:c16="http://schemas.microsoft.com/office/drawing/2014/chart" uri="{C3380CC4-5D6E-409C-BE32-E72D297353CC}">
              <c16:uniqueId val="{00000008-3CB4-4389-B053-C897123E4C3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13.48</c:v>
                </c:pt>
                <c:pt idx="2">
                  <c:v>#N/A</c:v>
                </c:pt>
                <c:pt idx="3">
                  <c:v>14.52</c:v>
                </c:pt>
                <c:pt idx="4">
                  <c:v>#N/A</c:v>
                </c:pt>
                <c:pt idx="5">
                  <c:v>15.82</c:v>
                </c:pt>
                <c:pt idx="6">
                  <c:v>#N/A</c:v>
                </c:pt>
                <c:pt idx="7">
                  <c:v>13.9</c:v>
                </c:pt>
                <c:pt idx="8">
                  <c:v>#N/A</c:v>
                </c:pt>
                <c:pt idx="9">
                  <c:v>11.73</c:v>
                </c:pt>
              </c:numCache>
            </c:numRef>
          </c:val>
          <c:extLst>
            <c:ext xmlns:c16="http://schemas.microsoft.com/office/drawing/2014/chart" uri="{C3380CC4-5D6E-409C-BE32-E72D297353CC}">
              <c16:uniqueId val="{00000009-3CB4-4389-B053-C897123E4C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17577</c:v>
                </c:pt>
                <c:pt idx="5">
                  <c:v>17762</c:v>
                </c:pt>
                <c:pt idx="8">
                  <c:v>18192</c:v>
                </c:pt>
                <c:pt idx="11">
                  <c:v>18314</c:v>
                </c:pt>
                <c:pt idx="14">
                  <c:v>18937</c:v>
                </c:pt>
              </c:numCache>
            </c:numRef>
          </c:val>
          <c:extLst>
            <c:ext xmlns:c16="http://schemas.microsoft.com/office/drawing/2014/chart" uri="{C3380CC4-5D6E-409C-BE32-E72D297353CC}">
              <c16:uniqueId val="{00000000-3B0A-4B5D-B46A-FFAEFC10A8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0A-4B5D-B46A-FFAEFC10A8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148</c:v>
                </c:pt>
                <c:pt idx="3">
                  <c:v>121</c:v>
                </c:pt>
                <c:pt idx="6">
                  <c:v>107</c:v>
                </c:pt>
                <c:pt idx="9">
                  <c:v>100</c:v>
                </c:pt>
                <c:pt idx="12">
                  <c:v>99</c:v>
                </c:pt>
              </c:numCache>
            </c:numRef>
          </c:val>
          <c:extLst>
            <c:ext xmlns:c16="http://schemas.microsoft.com/office/drawing/2014/chart" uri="{C3380CC4-5D6E-409C-BE32-E72D297353CC}">
              <c16:uniqueId val="{00000002-3B0A-4B5D-B46A-FFAEFC10A8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375</c:v>
                </c:pt>
                <c:pt idx="3">
                  <c:v>368</c:v>
                </c:pt>
                <c:pt idx="6">
                  <c:v>400</c:v>
                </c:pt>
                <c:pt idx="9">
                  <c:v>482</c:v>
                </c:pt>
                <c:pt idx="12">
                  <c:v>477</c:v>
                </c:pt>
              </c:numCache>
            </c:numRef>
          </c:val>
          <c:extLst>
            <c:ext xmlns:c16="http://schemas.microsoft.com/office/drawing/2014/chart" uri="{C3380CC4-5D6E-409C-BE32-E72D297353CC}">
              <c16:uniqueId val="{00000003-3B0A-4B5D-B46A-FFAEFC10A8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3372</c:v>
                </c:pt>
                <c:pt idx="3">
                  <c:v>3353</c:v>
                </c:pt>
                <c:pt idx="6">
                  <c:v>3318</c:v>
                </c:pt>
                <c:pt idx="9">
                  <c:v>3338</c:v>
                </c:pt>
                <c:pt idx="12">
                  <c:v>3381</c:v>
                </c:pt>
              </c:numCache>
            </c:numRef>
          </c:val>
          <c:extLst>
            <c:ext xmlns:c16="http://schemas.microsoft.com/office/drawing/2014/chart" uri="{C3380CC4-5D6E-409C-BE32-E72D297353CC}">
              <c16:uniqueId val="{00000004-3B0A-4B5D-B46A-FFAEFC10A8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0A-4B5D-B46A-FFAEFC10A8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0A-4B5D-B46A-FFAEFC10A8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15214</c:v>
                </c:pt>
                <c:pt idx="3">
                  <c:v>14841</c:v>
                </c:pt>
                <c:pt idx="6">
                  <c:v>15616</c:v>
                </c:pt>
                <c:pt idx="9">
                  <c:v>15482</c:v>
                </c:pt>
                <c:pt idx="12">
                  <c:v>16116</c:v>
                </c:pt>
              </c:numCache>
            </c:numRef>
          </c:val>
          <c:extLst>
            <c:ext xmlns:c16="http://schemas.microsoft.com/office/drawing/2014/chart" uri="{C3380CC4-5D6E-409C-BE32-E72D297353CC}">
              <c16:uniqueId val="{00000007-3B0A-4B5D-B46A-FFAEFC10A8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1532</c:v>
                </c:pt>
                <c:pt idx="2">
                  <c:v>#N/A</c:v>
                </c:pt>
                <c:pt idx="3">
                  <c:v>#N/A</c:v>
                </c:pt>
                <c:pt idx="4">
                  <c:v>921</c:v>
                </c:pt>
                <c:pt idx="5">
                  <c:v>#N/A</c:v>
                </c:pt>
                <c:pt idx="6">
                  <c:v>#N/A</c:v>
                </c:pt>
                <c:pt idx="7">
                  <c:v>1249</c:v>
                </c:pt>
                <c:pt idx="8">
                  <c:v>#N/A</c:v>
                </c:pt>
                <c:pt idx="9">
                  <c:v>#N/A</c:v>
                </c:pt>
                <c:pt idx="10">
                  <c:v>1088</c:v>
                </c:pt>
                <c:pt idx="11">
                  <c:v>#N/A</c:v>
                </c:pt>
                <c:pt idx="12">
                  <c:v>#N/A</c:v>
                </c:pt>
                <c:pt idx="13">
                  <c:v>1136</c:v>
                </c:pt>
                <c:pt idx="14">
                  <c:v>#N/A</c:v>
                </c:pt>
              </c:numCache>
            </c:numRef>
          </c:val>
          <c:smooth val="0"/>
          <c:extLst>
            <c:ext xmlns:c16="http://schemas.microsoft.com/office/drawing/2014/chart" uri="{C3380CC4-5D6E-409C-BE32-E72D297353CC}">
              <c16:uniqueId val="{00000008-3B0A-4B5D-B46A-FFAEFC10A8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176830</c:v>
                </c:pt>
                <c:pt idx="5">
                  <c:v>176299</c:v>
                </c:pt>
                <c:pt idx="8">
                  <c:v>188706</c:v>
                </c:pt>
                <c:pt idx="11">
                  <c:v>187866</c:v>
                </c:pt>
                <c:pt idx="14">
                  <c:v>179910</c:v>
                </c:pt>
              </c:numCache>
            </c:numRef>
          </c:val>
          <c:extLst>
            <c:ext xmlns:c16="http://schemas.microsoft.com/office/drawing/2014/chart" uri="{C3380CC4-5D6E-409C-BE32-E72D297353CC}">
              <c16:uniqueId val="{00000000-5B26-459E-B3EE-72E53A536C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37858</c:v>
                </c:pt>
                <c:pt idx="5">
                  <c:v>36548</c:v>
                </c:pt>
                <c:pt idx="8">
                  <c:v>36619</c:v>
                </c:pt>
                <c:pt idx="11">
                  <c:v>38575</c:v>
                </c:pt>
                <c:pt idx="14">
                  <c:v>40354</c:v>
                </c:pt>
              </c:numCache>
            </c:numRef>
          </c:val>
          <c:extLst>
            <c:ext xmlns:c16="http://schemas.microsoft.com/office/drawing/2014/chart" uri="{C3380CC4-5D6E-409C-BE32-E72D297353CC}">
              <c16:uniqueId val="{00000001-5B26-459E-B3EE-72E53A536C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43607</c:v>
                </c:pt>
                <c:pt idx="5">
                  <c:v>48061</c:v>
                </c:pt>
                <c:pt idx="8">
                  <c:v>46862</c:v>
                </c:pt>
                <c:pt idx="11">
                  <c:v>48658</c:v>
                </c:pt>
                <c:pt idx="14">
                  <c:v>52648</c:v>
                </c:pt>
              </c:numCache>
            </c:numRef>
          </c:val>
          <c:extLst>
            <c:ext xmlns:c16="http://schemas.microsoft.com/office/drawing/2014/chart" uri="{C3380CC4-5D6E-409C-BE32-E72D297353CC}">
              <c16:uniqueId val="{00000002-5B26-459E-B3EE-72E53A536C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26-459E-B3EE-72E53A536C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26-459E-B3EE-72E53A536C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c:v>
                </c:pt>
                <c:pt idx="3">
                  <c:v>18</c:v>
                </c:pt>
                <c:pt idx="6">
                  <c:v>7</c:v>
                </c:pt>
                <c:pt idx="9">
                  <c:v>1</c:v>
                </c:pt>
                <c:pt idx="12">
                  <c:v>0</c:v>
                </c:pt>
              </c:numCache>
            </c:numRef>
          </c:val>
          <c:extLst>
            <c:ext xmlns:c16="http://schemas.microsoft.com/office/drawing/2014/chart" uri="{C3380CC4-5D6E-409C-BE32-E72D297353CC}">
              <c16:uniqueId val="{00000005-5B26-459E-B3EE-72E53A536C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21363</c:v>
                </c:pt>
                <c:pt idx="3">
                  <c:v>21271</c:v>
                </c:pt>
                <c:pt idx="6">
                  <c:v>21714</c:v>
                </c:pt>
                <c:pt idx="9">
                  <c:v>22612</c:v>
                </c:pt>
                <c:pt idx="12">
                  <c:v>22605</c:v>
                </c:pt>
              </c:numCache>
            </c:numRef>
          </c:val>
          <c:extLst>
            <c:ext xmlns:c16="http://schemas.microsoft.com/office/drawing/2014/chart" uri="{C3380CC4-5D6E-409C-BE32-E72D297353CC}">
              <c16:uniqueId val="{00000006-5B26-459E-B3EE-72E53A536C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3506</c:v>
                </c:pt>
                <c:pt idx="3">
                  <c:v>4214</c:v>
                </c:pt>
                <c:pt idx="6">
                  <c:v>4119</c:v>
                </c:pt>
                <c:pt idx="9">
                  <c:v>3799</c:v>
                </c:pt>
                <c:pt idx="12">
                  <c:v>3467</c:v>
                </c:pt>
              </c:numCache>
            </c:numRef>
          </c:val>
          <c:extLst>
            <c:ext xmlns:c16="http://schemas.microsoft.com/office/drawing/2014/chart" uri="{C3380CC4-5D6E-409C-BE32-E72D297353CC}">
              <c16:uniqueId val="{00000007-5B26-459E-B3EE-72E53A536C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39423</c:v>
                </c:pt>
                <c:pt idx="3">
                  <c:v>37575</c:v>
                </c:pt>
                <c:pt idx="6">
                  <c:v>39216</c:v>
                </c:pt>
                <c:pt idx="9">
                  <c:v>44679</c:v>
                </c:pt>
                <c:pt idx="12">
                  <c:v>42789</c:v>
                </c:pt>
              </c:numCache>
            </c:numRef>
          </c:val>
          <c:extLst>
            <c:ext xmlns:c16="http://schemas.microsoft.com/office/drawing/2014/chart" uri="{C3380CC4-5D6E-409C-BE32-E72D297353CC}">
              <c16:uniqueId val="{00000008-5B26-459E-B3EE-72E53A536C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2106</c:v>
                </c:pt>
                <c:pt idx="3">
                  <c:v>2034</c:v>
                </c:pt>
                <c:pt idx="6">
                  <c:v>1974</c:v>
                </c:pt>
                <c:pt idx="9">
                  <c:v>1928</c:v>
                </c:pt>
                <c:pt idx="12">
                  <c:v>1903</c:v>
                </c:pt>
              </c:numCache>
            </c:numRef>
          </c:val>
          <c:extLst>
            <c:ext xmlns:c16="http://schemas.microsoft.com/office/drawing/2014/chart" uri="{C3380CC4-5D6E-409C-BE32-E72D297353CC}">
              <c16:uniqueId val="{00000009-5B26-459E-B3EE-72E53A536C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143576</c:v>
                </c:pt>
                <c:pt idx="3">
                  <c:v>138470</c:v>
                </c:pt>
                <c:pt idx="6">
                  <c:v>143882</c:v>
                </c:pt>
                <c:pt idx="9">
                  <c:v>154643</c:v>
                </c:pt>
                <c:pt idx="12">
                  <c:v>151126</c:v>
                </c:pt>
              </c:numCache>
            </c:numRef>
          </c:val>
          <c:extLst>
            <c:ext xmlns:c16="http://schemas.microsoft.com/office/drawing/2014/chart" uri="{C3380CC4-5D6E-409C-BE32-E72D297353CC}">
              <c16:uniqueId val="{0000000A-5B26-459E-B3EE-72E53A536C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B26-459E-B3EE-72E53A536C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19515</c:v>
                </c:pt>
                <c:pt idx="1">
                  <c:v>21592</c:v>
                </c:pt>
                <c:pt idx="2">
                  <c:v>20170</c:v>
                </c:pt>
              </c:numCache>
            </c:numRef>
          </c:val>
          <c:extLst>
            <c:ext xmlns:c16="http://schemas.microsoft.com/office/drawing/2014/chart" uri="{C3380CC4-5D6E-409C-BE32-E72D297353CC}">
              <c16:uniqueId val="{00000000-0A89-4A73-B016-7F6314DA72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9479</c:v>
                </c:pt>
                <c:pt idx="1">
                  <c:v>10485</c:v>
                </c:pt>
                <c:pt idx="2">
                  <c:v>14010</c:v>
                </c:pt>
              </c:numCache>
            </c:numRef>
          </c:val>
          <c:extLst>
            <c:ext xmlns:c16="http://schemas.microsoft.com/office/drawing/2014/chart" uri="{C3380CC4-5D6E-409C-BE32-E72D297353CC}">
              <c16:uniqueId val="{00000001-0A89-4A73-B016-7F6314DA72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17552</c:v>
                </c:pt>
                <c:pt idx="1">
                  <c:v>16606</c:v>
                </c:pt>
                <c:pt idx="2">
                  <c:v>18399</c:v>
                </c:pt>
              </c:numCache>
            </c:numRef>
          </c:val>
          <c:extLst>
            <c:ext xmlns:c16="http://schemas.microsoft.com/office/drawing/2014/chart" uri="{C3380CC4-5D6E-409C-BE32-E72D297353CC}">
              <c16:uniqueId val="{00000002-0A89-4A73-B016-7F6314DA72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年度の「元利償還金等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」は、組合等が起こした地方債の元利償還金に対する負担金等が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百万円）したものの、元利償還金が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百万円）したため、全体で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671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・控除額である令和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年度の「算入公債費等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」は、地方債償還額に充当した都市計画税の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に伴い、特定財源が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ほか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、合併特例債の償還額の増加などに伴い、基準財政需要額に算入される公債費が増加（</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百万円）したことなどから、全体で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623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満期一括償還地方債については、平成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年度で全ての償還が終了している。</a:t>
          </a:r>
          <a:endParaRPr lang="ja-JP" altLang="ja-JP" sz="11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年度の「将来負担額</a:t>
          </a:r>
          <a:r>
            <a:rPr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(A)</a:t>
          </a:r>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」は、一般会計等に係る地方債の現在高が減少（</a:t>
          </a:r>
          <a:r>
            <a:rPr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3,517</a:t>
          </a:r>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百万円）したほか、公営企業債等繰入見込額が減少（</a:t>
          </a:r>
          <a:r>
            <a:rPr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1,890</a:t>
          </a:r>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百万円）したことなどにより、全体で</a:t>
          </a:r>
          <a:r>
            <a:rPr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5,772</a:t>
          </a:r>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百万円減少している。</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・控除額である「充当可能財源等</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」は、充当可能基金及び充当可能特定歳入が増加（</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5,769</a:t>
          </a: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百万円）したものの、基準財政需要額算入見込額が減少（</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7,956</a:t>
          </a: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百万円）したことにより、全体で</a:t>
          </a:r>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2,187</a:t>
          </a: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百万円減少している。</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・将来負担比率の分子は、令和</a:t>
          </a:r>
          <a:r>
            <a:rPr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年度に引き続き「充当可能財源等</a:t>
          </a:r>
          <a:r>
            <a:rPr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(B)</a:t>
          </a:r>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」が「将来負担額</a:t>
          </a:r>
          <a:r>
            <a:rPr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(A)</a:t>
          </a:r>
          <a:r>
            <a:rPr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」を上回ったことから負数となり、</a:t>
          </a:r>
          <a:r>
            <a:rPr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将来負担比率は算定されなかった。</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億円を積み立てた一方、原油価格・物価高騰対策等の事業を迅速に行うため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また、今後の公債費の増嵩に対応するため、「福山市減債基金」へ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加えて、福山北産業団地造成に伴い繰り出していた必要資金について、特別会計より返還を受けたため、「福山市大規模事業基金」へ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億円を積み立てた。これらにより、基金全体としては、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収支状況を踏まえ、今後の財政事情を見通す中で、効果的に活用していく予定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　　　：福山市の発展となる大規模事業を円滑に推進するための経費の財源に充てるもの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・福山市教育環境整備基金　　：小中学校等の教育環境の整備充実のために必要な財源に充てるもの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・福山市こども未来づくり基金：子育てしやすい・したいと思えるまちの実現に必要な経費の財源に充てるもの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福山北産業団地造成に伴い繰り出していた必要資金について、特別会計より返還を受け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・福山市こども未来づくり基金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子育てしやすい・したいと思えるまちの実現に必要な経費に充てるため、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・福山市教育環境整備基金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小中学校等の教育環境の整備充実の財源として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億円を活用する予定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・福山市こども未来づくり基金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子ども医療の拡充や保育環境の充実等の子育て関連経費の財源として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前年度に生じた歳入歳出の決算剰余金の一部及び運用益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億円を積み立てた一方、原油価格・物価高騰対策等の事業を迅速に行うため、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災害の発生や経済事情の変動等に備え、活用していく予定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今後の公債費の増嵩に対応するため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市債償還額の推移等を踏まえ、市債償還や適正な管理のために積み増しや活用を行う予定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455,028
443,221
517.72
221,189,336
213,262,271
4,821,174
113,057,847
153,417,469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前年度とほぼ同水準となっており、類似団体の平均と同数の</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となっている。今後も、市税等の収納率向上に向けた取組を継続することにより、引き続き、自主財源の確保に努める。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％上昇し、</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歳出では、人件費や障がい福祉サービス事業費などの扶助費の増加などにより、経常経費充当一般財源が増加したものの、歳入では、地方交付税や地方特例交付金などの経常一般財源が増加している。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比率は、類似団体の平均を下回っているが、今後も持続可能な財政の維持・構築に向け、これまでの取組を継続・強化し、義務的経費の抑制に努める。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9956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63</xdr:row>
      <xdr:rowOff>122344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9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63</xdr:row>
      <xdr:rowOff>122344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0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64</xdr:row>
      <xdr:rowOff>75565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0760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人当たり決算額は、類似団体の平均を下回っている。前年度と比べて、人件費・物件費及び維持補修費は、いずれも増加している。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引き続き、定員管理及び給与の適正化による人件費の抑制に努めるとともに、民間委託・民間移管の推進や指定管理者制度の活用などによる物件費の抑制に努める。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89607</xdr:rowOff>
    </xdr:from>
    <xdr:to>
      <xdr:col>23</xdr:col>
      <xdr:colOff>133350</xdr:colOff>
      <xdr:row>82</xdr:row>
      <xdr:rowOff>85981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77057"/>
          <a:ext cx="838200" cy="16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89607</xdr:rowOff>
    </xdr:from>
    <xdr:to>
      <xdr:col>19</xdr:col>
      <xdr:colOff>133350</xdr:colOff>
      <xdr:row>82</xdr:row>
      <xdr:rowOff>11962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77057"/>
          <a:ext cx="889000" cy="9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166219</xdr:rowOff>
    </xdr:from>
    <xdr:to>
      <xdr:col>15</xdr:col>
      <xdr:colOff>82550</xdr:colOff>
      <xdr:row>82</xdr:row>
      <xdr:rowOff>11962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53669"/>
          <a:ext cx="8890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25944</xdr:rowOff>
    </xdr:from>
    <xdr:to>
      <xdr:col>11</xdr:col>
      <xdr:colOff>31750</xdr:colOff>
      <xdr:row>81</xdr:row>
      <xdr:rowOff>166219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13394"/>
          <a:ext cx="889000" cy="1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35181</xdr:rowOff>
    </xdr:from>
    <xdr:to>
      <xdr:col>23</xdr:col>
      <xdr:colOff>184150</xdr:colOff>
      <xdr:row>82</xdr:row>
      <xdr:rowOff>136781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51708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38807</xdr:rowOff>
    </xdr:from>
    <xdr:to>
      <xdr:col>19</xdr:col>
      <xdr:colOff>184150</xdr:colOff>
      <xdr:row>81</xdr:row>
      <xdr:rowOff>140407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2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150584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132612</xdr:rowOff>
    </xdr:from>
    <xdr:to>
      <xdr:col>15</xdr:col>
      <xdr:colOff>133350</xdr:colOff>
      <xdr:row>82</xdr:row>
      <xdr:rowOff>62762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72939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115419</xdr:rowOff>
    </xdr:from>
    <xdr:to>
      <xdr:col>11</xdr:col>
      <xdr:colOff>82550</xdr:colOff>
      <xdr:row>82</xdr:row>
      <xdr:rowOff>45569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55746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7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146594</xdr:rowOff>
    </xdr:from>
    <xdr:to>
      <xdr:col>7</xdr:col>
      <xdr:colOff>31750</xdr:colOff>
      <xdr:row>81</xdr:row>
      <xdr:rowOff>76744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86921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国の公務員制度の動向を見据え、引き続き、情勢に適応した給与の適正化に努める。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35719</xdr:rowOff>
    </xdr:from>
    <xdr:to>
      <xdr:col>81</xdr:col>
      <xdr:colOff>44450</xdr:colOff>
      <xdr:row>87</xdr:row>
      <xdr:rowOff>35719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9518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35719</xdr:rowOff>
    </xdr:from>
    <xdr:to>
      <xdr:col>77</xdr:col>
      <xdr:colOff>44450</xdr:colOff>
      <xdr:row>87</xdr:row>
      <xdr:rowOff>65881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5186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65881</xdr:rowOff>
    </xdr:from>
    <xdr:to>
      <xdr:col>72</xdr:col>
      <xdr:colOff>203200</xdr:colOff>
      <xdr:row>87</xdr:row>
      <xdr:rowOff>96044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820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96044</xdr:rowOff>
    </xdr:from>
    <xdr:to>
      <xdr:col>68</xdr:col>
      <xdr:colOff>152400</xdr:colOff>
      <xdr:row>87</xdr:row>
      <xdr:rowOff>156369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01219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156369</xdr:rowOff>
    </xdr:from>
    <xdr:to>
      <xdr:col>81</xdr:col>
      <xdr:colOff>95250</xdr:colOff>
      <xdr:row>87</xdr:row>
      <xdr:rowOff>86519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128446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156369</xdr:rowOff>
    </xdr:from>
    <xdr:to>
      <xdr:col>77</xdr:col>
      <xdr:colOff>95250</xdr:colOff>
      <xdr:row>87</xdr:row>
      <xdr:rowOff>86519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71296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8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xdr:rowOff>
    </xdr:from>
    <xdr:to>
      <xdr:col>73</xdr:col>
      <xdr:colOff>44450</xdr:colOff>
      <xdr:row>87</xdr:row>
      <xdr:rowOff>116681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101458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45244</xdr:rowOff>
    </xdr:from>
    <xdr:to>
      <xdr:col>68</xdr:col>
      <xdr:colOff>203200</xdr:colOff>
      <xdr:row>87</xdr:row>
      <xdr:rowOff>146844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131621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105569</xdr:rowOff>
    </xdr:from>
    <xdr:to>
      <xdr:col>64</xdr:col>
      <xdr:colOff>152400</xdr:colOff>
      <xdr:row>88</xdr:row>
      <xdr:rowOff>35719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0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20496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10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人増加しているものの、類似団体の平均を下回る</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人となっている。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引き続き、必要な部署には必要な人員配置を行う中で、効率的な行政執行体制の構築・適正化に努める。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148590</xdr:rowOff>
    </xdr:from>
    <xdr:to>
      <xdr:col>81</xdr:col>
      <xdr:colOff>44450</xdr:colOff>
      <xdr:row>59</xdr:row>
      <xdr:rowOff>162378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6414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148590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572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124460</xdr:rowOff>
    </xdr:from>
    <xdr:to>
      <xdr:col>72</xdr:col>
      <xdr:colOff>203200</xdr:colOff>
      <xdr:row>59</xdr:row>
      <xdr:rowOff>141696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4001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107224</xdr:rowOff>
    </xdr:from>
    <xdr:to>
      <xdr:col>68</xdr:col>
      <xdr:colOff>152400</xdr:colOff>
      <xdr:row>59</xdr:row>
      <xdr:rowOff>124460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2227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97790</xdr:rowOff>
    </xdr:from>
    <xdr:to>
      <xdr:col>77</xdr:col>
      <xdr:colOff>95250</xdr:colOff>
      <xdr:row>60</xdr:row>
      <xdr:rowOff>27940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38117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90896</xdr:rowOff>
    </xdr:from>
    <xdr:to>
      <xdr:col>73</xdr:col>
      <xdr:colOff>44450</xdr:colOff>
      <xdr:row>60</xdr:row>
      <xdr:rowOff>21046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31223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73660</xdr:rowOff>
    </xdr:from>
    <xdr:to>
      <xdr:col>68</xdr:col>
      <xdr:colOff>203200</xdr:colOff>
      <xdr:row>60</xdr:row>
      <xdr:rowOff>3810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56424</xdr:rowOff>
    </xdr:from>
    <xdr:to>
      <xdr:col>64</xdr:col>
      <xdr:colOff>152400</xdr:colOff>
      <xdr:row>59</xdr:row>
      <xdr:rowOff>158024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168201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繰上償還などの計画的な公債費対策の実施等により、類似団体の平均を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％となっている。今後も引き続き、公債費対策に取り組み、比率の改善に努める。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38</xdr:row>
      <xdr:rowOff>164254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6713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846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67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16933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68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24977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70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充当可能特定歳入の増加や充当可能基金の増加などから、充当可能財源等が将来負担額を上回ったことにより、前年度と同様に比率が算出されなくなっている。引き続き、健全で安定した財政運営に努める。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455,028
443,221
517.72
221,189,336
213,262,271
4,821,174
113,057,847
153,417,469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人件費に係る経常収支比率については、前年度より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今後も引き続き、定員管理及び給与の適正化に努め、人件費の総額抑制を図る。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86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35</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9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物件費に係る経常収支比率については、前年度より０．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ポイント改善し、類似団体の平均より３．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43180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71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8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扶助費に係る経常収支比率については、障がい福祉サービス事業費などの増加により、前年度より０．７ポイント上昇している。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ポイント下回っているが、今後は増加が見込まれる。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57150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40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139700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2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63500</xdr:rowOff>
    </xdr:from>
    <xdr:to>
      <xdr:col>11</xdr:col>
      <xdr:colOff>9525</xdr:colOff>
      <xdr:row>56</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その他の経費に係る経常収支比率については、前年度より０．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ポイント上昇し、類似団体の平均を０．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45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3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33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補助費等に係る経常収支比率については、前年度と同水準で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35</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87139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29989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0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20845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146575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公債費に係る経常収支比率については、前年度より０．３ポイント改善し、類似団体の平均を１．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繰上償還などの継続的な公債費対策に取り組んでいるが、依然として高水準で推移しており、引き続き、公債費対策に積極的に取り組む。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142239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495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72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4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49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公債費以外の経費に係る経常収支比率については、前年度より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161290</xdr:rowOff>
    </xdr:from>
    <xdr:to>
      <xdr:col>82</xdr:col>
      <xdr:colOff>107950</xdr:colOff>
      <xdr:row>75</xdr:row>
      <xdr:rowOff>85090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84859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161290</xdr:rowOff>
    </xdr:from>
    <xdr:to>
      <xdr:col>78</xdr:col>
      <xdr:colOff>69850</xdr:colOff>
      <xdr:row>75</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8485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8890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75</xdr:row>
      <xdr:rowOff>104140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676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110490</xdr:rowOff>
    </xdr:from>
    <xdr:to>
      <xdr:col>78</xdr:col>
      <xdr:colOff>120650</xdr:colOff>
      <xdr:row>75</xdr:row>
      <xdr:rowOff>40640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50817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60858</xdr:rowOff>
    </xdr:from>
    <xdr:to>
      <xdr:col>29</xdr:col>
      <xdr:colOff>127000</xdr:colOff>
      <xdr:row>15</xdr:row>
      <xdr:rowOff>75641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08783"/>
          <a:ext cx="647700" cy="18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75641</xdr:rowOff>
    </xdr:from>
    <xdr:to>
      <xdr:col>26</xdr:col>
      <xdr:colOff>50800</xdr:colOff>
      <xdr:row>15</xdr:row>
      <xdr:rowOff>160642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5016"/>
          <a:ext cx="698500" cy="85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160642</xdr:rowOff>
    </xdr:from>
    <xdr:to>
      <xdr:col>22</xdr:col>
      <xdr:colOff>114300</xdr:colOff>
      <xdr:row>16</xdr:row>
      <xdr:rowOff>42875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80017"/>
          <a:ext cx="698500" cy="5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123761</xdr:rowOff>
    </xdr:from>
    <xdr:to>
      <xdr:col>18</xdr:col>
      <xdr:colOff>177800</xdr:colOff>
      <xdr:row>16</xdr:row>
      <xdr:rowOff>42875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43136"/>
          <a:ext cx="698500" cy="90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10058</xdr:rowOff>
    </xdr:from>
    <xdr:to>
      <xdr:col>29</xdr:col>
      <xdr:colOff>177800</xdr:colOff>
      <xdr:row>14</xdr:row>
      <xdr:rowOff>111658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57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26585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24841</xdr:rowOff>
    </xdr:from>
    <xdr:to>
      <xdr:col>26</xdr:col>
      <xdr:colOff>101600</xdr:colOff>
      <xdr:row>15</xdr:row>
      <xdr:rowOff>126441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136618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3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109842</xdr:rowOff>
    </xdr:from>
    <xdr:to>
      <xdr:col>22</xdr:col>
      <xdr:colOff>165100</xdr:colOff>
      <xdr:row>16</xdr:row>
      <xdr:rowOff>39992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2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50169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9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163525</xdr:rowOff>
    </xdr:from>
    <xdr:to>
      <xdr:col>19</xdr:col>
      <xdr:colOff>38100</xdr:colOff>
      <xdr:row>16</xdr:row>
      <xdr:rowOff>93675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103852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72961</xdr:rowOff>
    </xdr:from>
    <xdr:to>
      <xdr:col>15</xdr:col>
      <xdr:colOff>101600</xdr:colOff>
      <xdr:row>16</xdr:row>
      <xdr:rowOff>3111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9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13288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127076</xdr:rowOff>
    </xdr:from>
    <xdr:to>
      <xdr:col>29</xdr:col>
      <xdr:colOff>127000</xdr:colOff>
      <xdr:row>36</xdr:row>
      <xdr:rowOff>131838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80326"/>
          <a:ext cx="647700" cy="4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118961</xdr:rowOff>
    </xdr:from>
    <xdr:to>
      <xdr:col>26</xdr:col>
      <xdr:colOff>50800</xdr:colOff>
      <xdr:row>36</xdr:row>
      <xdr:rowOff>131838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72211"/>
          <a:ext cx="698500" cy="1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118961</xdr:rowOff>
    </xdr:from>
    <xdr:to>
      <xdr:col>22</xdr:col>
      <xdr:colOff>114300</xdr:colOff>
      <xdr:row>36</xdr:row>
      <xdr:rowOff>146469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2211"/>
          <a:ext cx="6985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97244</xdr:rowOff>
    </xdr:from>
    <xdr:to>
      <xdr:col>18</xdr:col>
      <xdr:colOff>177800</xdr:colOff>
      <xdr:row>36</xdr:row>
      <xdr:rowOff>146469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50494"/>
          <a:ext cx="698500" cy="4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76276</xdr:rowOff>
    </xdr:from>
    <xdr:to>
      <xdr:col>29</xdr:col>
      <xdr:colOff>177800</xdr:colOff>
      <xdr:row>37</xdr:row>
      <xdr:rowOff>6426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48353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0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81038</xdr:rowOff>
    </xdr:from>
    <xdr:to>
      <xdr:col>26</xdr:col>
      <xdr:colOff>101600</xdr:colOff>
      <xdr:row>37</xdr:row>
      <xdr:rowOff>11188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4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167415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2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68161</xdr:rowOff>
    </xdr:from>
    <xdr:to>
      <xdr:col>22</xdr:col>
      <xdr:colOff>165100</xdr:colOff>
      <xdr:row>36</xdr:row>
      <xdr:rowOff>169761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1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154538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95669</xdr:rowOff>
    </xdr:from>
    <xdr:to>
      <xdr:col>19</xdr:col>
      <xdr:colOff>38100</xdr:colOff>
      <xdr:row>37</xdr:row>
      <xdr:rowOff>25819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10596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46444</xdr:rowOff>
    </xdr:from>
    <xdr:to>
      <xdr:col>15</xdr:col>
      <xdr:colOff>101600</xdr:colOff>
      <xdr:row>36</xdr:row>
      <xdr:rowOff>148044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99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132821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8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455,028
443,221
517.72
221,189,336
213,262,271
4,821,174
113,057,847
153,417,469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139145</xdr:rowOff>
    </xdr:from>
    <xdr:to>
      <xdr:col>24</xdr:col>
      <xdr:colOff>63500</xdr:colOff>
      <xdr:row>38</xdr:row>
      <xdr:rowOff>52604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1345"/>
          <a:ext cx="8382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38202</xdr:rowOff>
    </xdr:from>
    <xdr:to>
      <xdr:col>19</xdr:col>
      <xdr:colOff>177800</xdr:colOff>
      <xdr:row>38</xdr:row>
      <xdr:rowOff>52604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53302"/>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159196</xdr:rowOff>
    </xdr:from>
    <xdr:to>
      <xdr:col>15</xdr:col>
      <xdr:colOff>50800</xdr:colOff>
      <xdr:row>38</xdr:row>
      <xdr:rowOff>38202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02846"/>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107435</xdr:rowOff>
    </xdr:from>
    <xdr:to>
      <xdr:col>10</xdr:col>
      <xdr:colOff>114300</xdr:colOff>
      <xdr:row>37</xdr:row>
      <xdr:rowOff>159196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51085"/>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88345</xdr:rowOff>
    </xdr:from>
    <xdr:to>
      <xdr:col>24</xdr:col>
      <xdr:colOff>114300</xdr:colOff>
      <xdr:row>37</xdr:row>
      <xdr:rowOff>18495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66772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1804</xdr:rowOff>
    </xdr:from>
    <xdr:to>
      <xdr:col>20</xdr:col>
      <xdr:colOff>38100</xdr:colOff>
      <xdr:row>38</xdr:row>
      <xdr:rowOff>103404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94531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158852</xdr:rowOff>
    </xdr:from>
    <xdr:to>
      <xdr:col>15</xdr:col>
      <xdr:colOff>101600</xdr:colOff>
      <xdr:row>38</xdr:row>
      <xdr:rowOff>89002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80129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108396</xdr:rowOff>
    </xdr:from>
    <xdr:to>
      <xdr:col>10</xdr:col>
      <xdr:colOff>165100</xdr:colOff>
      <xdr:row>38</xdr:row>
      <xdr:rowOff>38546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29673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56635</xdr:rowOff>
    </xdr:from>
    <xdr:to>
      <xdr:col>6</xdr:col>
      <xdr:colOff>38100</xdr:colOff>
      <xdr:row>37</xdr:row>
      <xdr:rowOff>158235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149362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25286</xdr:rowOff>
    </xdr:from>
    <xdr:to>
      <xdr:col>24</xdr:col>
      <xdr:colOff>63500</xdr:colOff>
      <xdr:row>58</xdr:row>
      <xdr:rowOff>140186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969386"/>
          <a:ext cx="838200" cy="1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128327</xdr:rowOff>
    </xdr:from>
    <xdr:to>
      <xdr:col>19</xdr:col>
      <xdr:colOff>177800</xdr:colOff>
      <xdr:row>58</xdr:row>
      <xdr:rowOff>140186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900977"/>
          <a:ext cx="889000" cy="18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118469</xdr:rowOff>
    </xdr:from>
    <xdr:to>
      <xdr:col>15</xdr:col>
      <xdr:colOff>50800</xdr:colOff>
      <xdr:row>57</xdr:row>
      <xdr:rowOff>128327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891119"/>
          <a:ext cx="889000" cy="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118469</xdr:rowOff>
    </xdr:from>
    <xdr:to>
      <xdr:col>10</xdr:col>
      <xdr:colOff>114300</xdr:colOff>
      <xdr:row>59</xdr:row>
      <xdr:rowOff>35887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891119"/>
          <a:ext cx="889000" cy="26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145936</xdr:rowOff>
    </xdr:from>
    <xdr:to>
      <xdr:col>24</xdr:col>
      <xdr:colOff>114300</xdr:colOff>
      <xdr:row>58</xdr:row>
      <xdr:rowOff>76086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9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60863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89386</xdr:rowOff>
    </xdr:from>
    <xdr:to>
      <xdr:col>20</xdr:col>
      <xdr:colOff>38100</xdr:colOff>
      <xdr:row>59</xdr:row>
      <xdr:rowOff>19536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100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10663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12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77527</xdr:rowOff>
    </xdr:from>
    <xdr:to>
      <xdr:col>15</xdr:col>
      <xdr:colOff>101600</xdr:colOff>
      <xdr:row>58</xdr:row>
      <xdr:rowOff>7677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8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170254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9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67669</xdr:rowOff>
    </xdr:from>
    <xdr:to>
      <xdr:col>10</xdr:col>
      <xdr:colOff>165100</xdr:colOff>
      <xdr:row>57</xdr:row>
      <xdr:rowOff>169269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160396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3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156537</xdr:rowOff>
    </xdr:from>
    <xdr:to>
      <xdr:col>6</xdr:col>
      <xdr:colOff>38100</xdr:colOff>
      <xdr:row>59</xdr:row>
      <xdr:rowOff>86687</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10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77814</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9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161189</xdr:rowOff>
    </xdr:from>
    <xdr:to>
      <xdr:col>24</xdr:col>
      <xdr:colOff>63500</xdr:colOff>
      <xdr:row>78</xdr:row>
      <xdr:rowOff>9444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62839"/>
          <a:ext cx="8382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7615</xdr:rowOff>
    </xdr:from>
    <xdr:to>
      <xdr:col>19</xdr:col>
      <xdr:colOff>177800</xdr:colOff>
      <xdr:row>78</xdr:row>
      <xdr:rowOff>9444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8071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7615</xdr:rowOff>
    </xdr:from>
    <xdr:to>
      <xdr:col>15</xdr:col>
      <xdr:colOff>50800</xdr:colOff>
      <xdr:row>78</xdr:row>
      <xdr:rowOff>9672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8071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165852</xdr:rowOff>
    </xdr:from>
    <xdr:to>
      <xdr:col>10</xdr:col>
      <xdr:colOff>114300</xdr:colOff>
      <xdr:row>78</xdr:row>
      <xdr:rowOff>9672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67502"/>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110389</xdr:rowOff>
    </xdr:from>
    <xdr:to>
      <xdr:col>24</xdr:col>
      <xdr:colOff>114300</xdr:colOff>
      <xdr:row>78</xdr:row>
      <xdr:rowOff>40539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88816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130094</xdr:rowOff>
    </xdr:from>
    <xdr:to>
      <xdr:col>20</xdr:col>
      <xdr:colOff>38100</xdr:colOff>
      <xdr:row>78</xdr:row>
      <xdr:rowOff>60244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51371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2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128265</xdr:rowOff>
    </xdr:from>
    <xdr:to>
      <xdr:col>15</xdr:col>
      <xdr:colOff>101600</xdr:colOff>
      <xdr:row>78</xdr:row>
      <xdr:rowOff>58415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49542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2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130322</xdr:rowOff>
    </xdr:from>
    <xdr:to>
      <xdr:col>10</xdr:col>
      <xdr:colOff>165100</xdr:colOff>
      <xdr:row>78</xdr:row>
      <xdr:rowOff>60472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51599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2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115052</xdr:rowOff>
    </xdr:from>
    <xdr:to>
      <xdr:col>6</xdr:col>
      <xdr:colOff>38100</xdr:colOff>
      <xdr:row>78</xdr:row>
      <xdr:rowOff>45202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36329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8767</xdr:rowOff>
    </xdr:from>
    <xdr:to>
      <xdr:col>24</xdr:col>
      <xdr:colOff>63500</xdr:colOff>
      <xdr:row>96</xdr:row>
      <xdr:rowOff>140528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67967"/>
          <a:ext cx="838200" cy="13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140528</xdr:rowOff>
    </xdr:from>
    <xdr:to>
      <xdr:col>19</xdr:col>
      <xdr:colOff>177800</xdr:colOff>
      <xdr:row>97</xdr:row>
      <xdr:rowOff>65100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99728"/>
          <a:ext cx="889000" cy="9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68954</xdr:rowOff>
    </xdr:from>
    <xdr:to>
      <xdr:col>15</xdr:col>
      <xdr:colOff>50800</xdr:colOff>
      <xdr:row>97</xdr:row>
      <xdr:rowOff>65100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28154"/>
          <a:ext cx="889000" cy="1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68954</xdr:rowOff>
    </xdr:from>
    <xdr:to>
      <xdr:col>10</xdr:col>
      <xdr:colOff>114300</xdr:colOff>
      <xdr:row>98</xdr:row>
      <xdr:rowOff>38333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28154"/>
          <a:ext cx="889000" cy="3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129417</xdr:rowOff>
    </xdr:from>
    <xdr:to>
      <xdr:col>24</xdr:col>
      <xdr:colOff>114300</xdr:colOff>
      <xdr:row>96</xdr:row>
      <xdr:rowOff>59567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1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107844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9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89728</xdr:rowOff>
    </xdr:from>
    <xdr:to>
      <xdr:col>20</xdr:col>
      <xdr:colOff>38100</xdr:colOff>
      <xdr:row>97</xdr:row>
      <xdr:rowOff>19878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11005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4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14300</xdr:rowOff>
    </xdr:from>
    <xdr:to>
      <xdr:col>15</xdr:col>
      <xdr:colOff>101600</xdr:colOff>
      <xdr:row>97</xdr:row>
      <xdr:rowOff>115900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107027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18154</xdr:rowOff>
    </xdr:from>
    <xdr:to>
      <xdr:col>10</xdr:col>
      <xdr:colOff>165100</xdr:colOff>
      <xdr:row>96</xdr:row>
      <xdr:rowOff>119754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110881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7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158983</xdr:rowOff>
    </xdr:from>
    <xdr:to>
      <xdr:col>6</xdr:col>
      <xdr:colOff>38100</xdr:colOff>
      <xdr:row>98</xdr:row>
      <xdr:rowOff>89133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8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80260</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8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119812</xdr:rowOff>
    </xdr:from>
    <xdr:to>
      <xdr:col>55</xdr:col>
      <xdr:colOff>0</xdr:colOff>
      <xdr:row>36</xdr:row>
      <xdr:rowOff>149671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292012"/>
          <a:ext cx="838200" cy="2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109775</xdr:rowOff>
    </xdr:from>
    <xdr:to>
      <xdr:col>50</xdr:col>
      <xdr:colOff>114300</xdr:colOff>
      <xdr:row>36</xdr:row>
      <xdr:rowOff>119812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281975"/>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109775</xdr:rowOff>
    </xdr:from>
    <xdr:to>
      <xdr:col>45</xdr:col>
      <xdr:colOff>177800</xdr:colOff>
      <xdr:row>37</xdr:row>
      <xdr:rowOff>36710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281975"/>
          <a:ext cx="889000" cy="9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3792</xdr:rowOff>
    </xdr:from>
    <xdr:to>
      <xdr:col>41</xdr:col>
      <xdr:colOff>50800</xdr:colOff>
      <xdr:row>37</xdr:row>
      <xdr:rowOff>36710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18742"/>
          <a:ext cx="889000" cy="106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98871</xdr:rowOff>
    </xdr:from>
    <xdr:to>
      <xdr:col>55</xdr:col>
      <xdr:colOff>50800</xdr:colOff>
      <xdr:row>37</xdr:row>
      <xdr:rowOff>29021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121748</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69012</xdr:rowOff>
    </xdr:from>
    <xdr:to>
      <xdr:col>50</xdr:col>
      <xdr:colOff>165100</xdr:colOff>
      <xdr:row>36</xdr:row>
      <xdr:rowOff>170612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58975</xdr:rowOff>
    </xdr:from>
    <xdr:to>
      <xdr:col>46</xdr:col>
      <xdr:colOff>38100</xdr:colOff>
      <xdr:row>36</xdr:row>
      <xdr:rowOff>160575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3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5652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0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157360</xdr:rowOff>
    </xdr:from>
    <xdr:to>
      <xdr:col>41</xdr:col>
      <xdr:colOff>101600</xdr:colOff>
      <xdr:row>37</xdr:row>
      <xdr:rowOff>87510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78637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2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124442</xdr:rowOff>
    </xdr:from>
    <xdr:to>
      <xdr:col>36</xdr:col>
      <xdr:colOff>165100</xdr:colOff>
      <xdr:row>31</xdr:row>
      <xdr:rowOff>54592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45719</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6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37418</xdr:rowOff>
    </xdr:from>
    <xdr:to>
      <xdr:col>54</xdr:col>
      <xdr:colOff>189865</xdr:colOff>
      <xdr:row>59</xdr:row>
      <xdr:rowOff>31000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10475595" y="8952818"/>
          <a:ext cx="1270" cy="119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34827</xdr:rowOff>
    </xdr:from>
    <xdr:ext cx="534377" cy="259045"/>
    <xdr:sp macro="" textlink="">
      <xdr:nvSpPr>
        <xdr:cNvPr id="355" name="普通建設事業費最小値テキスト">
          <a:extLst>
            <a:ext uri="{FF2B5EF4-FFF2-40B4-BE49-F238E27FC236}">
              <a16:creationId xmlns:a16="http://schemas.microsoft.com/office/drawing/2014/main" id="{00000000-0008-0000-0600-000063010000}"/>
            </a:ext>
          </a:extLst>
        </xdr:cNvPr>
        <xdr:cNvSpPr txBox="1"/>
      </xdr:nvSpPr>
      <xdr:spPr>
        <a:xfrm>
          <a:off x="10528300" y="101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31000</xdr:rowOff>
    </xdr:from>
    <xdr:to>
      <xdr:col>55</xdr:col>
      <xdr:colOff>88900</xdr:colOff>
      <xdr:row>59</xdr:row>
      <xdr:rowOff>31000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1014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155545</xdr:rowOff>
    </xdr:from>
    <xdr:ext cx="534377" cy="259045"/>
    <xdr:sp macro="" textlink="">
      <xdr:nvSpPr>
        <xdr:cNvPr id="357" name="普通建設事業費最大値テキスト">
          <a:extLst>
            <a:ext uri="{FF2B5EF4-FFF2-40B4-BE49-F238E27FC236}">
              <a16:creationId xmlns:a16="http://schemas.microsoft.com/office/drawing/2014/main" id="{00000000-0008-0000-0600-000065010000}"/>
            </a:ext>
          </a:extLst>
        </xdr:cNvPr>
        <xdr:cNvSpPr txBox="1"/>
      </xdr:nvSpPr>
      <xdr:spPr>
        <a:xfrm>
          <a:off x="10528300" y="87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37418</xdr:rowOff>
    </xdr:from>
    <xdr:to>
      <xdr:col>55</xdr:col>
      <xdr:colOff>88900</xdr:colOff>
      <xdr:row>52</xdr:row>
      <xdr:rowOff>37418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89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75725</xdr:rowOff>
    </xdr:from>
    <xdr:to>
      <xdr:col>55</xdr:col>
      <xdr:colOff>0</xdr:colOff>
      <xdr:row>55</xdr:row>
      <xdr:rowOff>88820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9639300" y="8648225"/>
          <a:ext cx="838200" cy="8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56158</xdr:rowOff>
    </xdr:from>
    <xdr:ext cx="534377" cy="259045"/>
    <xdr:sp macro="" textlink="">
      <xdr:nvSpPr>
        <xdr:cNvPr id="360" name="普通建設事業費平均値テキスト">
          <a:extLst>
            <a:ext uri="{FF2B5EF4-FFF2-40B4-BE49-F238E27FC236}">
              <a16:creationId xmlns:a16="http://schemas.microsoft.com/office/drawing/2014/main" id="{00000000-0008-0000-0600-000068010000}"/>
            </a:ext>
          </a:extLst>
        </xdr:cNvPr>
        <xdr:cNvSpPr txBox="1"/>
      </xdr:nvSpPr>
      <xdr:spPr>
        <a:xfrm>
          <a:off x="10528300" y="965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77731</xdr:rowOff>
    </xdr:from>
    <xdr:to>
      <xdr:col>55</xdr:col>
      <xdr:colOff>50800</xdr:colOff>
      <xdr:row>57</xdr:row>
      <xdr:rowOff>7881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10426700" y="96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75725</xdr:rowOff>
    </xdr:from>
    <xdr:to>
      <xdr:col>50</xdr:col>
      <xdr:colOff>114300</xdr:colOff>
      <xdr:row>53</xdr:row>
      <xdr:rowOff>38495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8750300" y="8648225"/>
          <a:ext cx="889000" cy="47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98909</xdr:rowOff>
    </xdr:from>
    <xdr:to>
      <xdr:col>50</xdr:col>
      <xdr:colOff>165100</xdr:colOff>
      <xdr:row>57</xdr:row>
      <xdr:rowOff>29059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95885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20186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38495</xdr:rowOff>
    </xdr:from>
    <xdr:to>
      <xdr:col>45</xdr:col>
      <xdr:colOff>177800</xdr:colOff>
      <xdr:row>56</xdr:row>
      <xdr:rowOff>105818</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7861300" y="9125345"/>
          <a:ext cx="889000" cy="58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114274</xdr:rowOff>
    </xdr:from>
    <xdr:to>
      <xdr:col>46</xdr:col>
      <xdr:colOff>38100</xdr:colOff>
      <xdr:row>57</xdr:row>
      <xdr:rowOff>44424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8699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35551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105818</xdr:rowOff>
    </xdr:from>
    <xdr:to>
      <xdr:col>41</xdr:col>
      <xdr:colOff>50800</xdr:colOff>
      <xdr:row>57</xdr:row>
      <xdr:rowOff>41876</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flipV="1">
          <a:off x="6972300" y="9707018"/>
          <a:ext cx="889000" cy="10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103514</xdr:rowOff>
    </xdr:from>
    <xdr:to>
      <xdr:col>41</xdr:col>
      <xdr:colOff>101600</xdr:colOff>
      <xdr:row>57</xdr:row>
      <xdr:rowOff>33664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7810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24791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36795</xdr:rowOff>
    </xdr:from>
    <xdr:to>
      <xdr:col>36</xdr:col>
      <xdr:colOff>165100</xdr:colOff>
      <xdr:row>56</xdr:row>
      <xdr:rowOff>138395</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6921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154922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38020</xdr:rowOff>
    </xdr:from>
    <xdr:to>
      <xdr:col>55</xdr:col>
      <xdr:colOff>50800</xdr:colOff>
      <xdr:row>55</xdr:row>
      <xdr:rowOff>139620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0426700" y="94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60897</xdr:rowOff>
    </xdr:from>
    <xdr:ext cx="534377" cy="259045"/>
    <xdr:sp macro="" textlink="">
      <xdr:nvSpPr>
        <xdr:cNvPr id="379" name="普通建設事業費該当値テキスト">
          <a:extLst>
            <a:ext uri="{FF2B5EF4-FFF2-40B4-BE49-F238E27FC236}">
              <a16:creationId xmlns:a16="http://schemas.microsoft.com/office/drawing/2014/main" id="{00000000-0008-0000-0600-00007B010000}"/>
            </a:ext>
          </a:extLst>
        </xdr:cNvPr>
        <xdr:cNvSpPr txBox="1"/>
      </xdr:nvSpPr>
      <xdr:spPr>
        <a:xfrm>
          <a:off x="10528300" y="931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24925</xdr:rowOff>
    </xdr:from>
    <xdr:to>
      <xdr:col>50</xdr:col>
      <xdr:colOff>165100</xdr:colOff>
      <xdr:row>50</xdr:row>
      <xdr:rowOff>126525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9588500" y="85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143052</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9339795" y="83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159145</xdr:rowOff>
    </xdr:from>
    <xdr:to>
      <xdr:col>46</xdr:col>
      <xdr:colOff>38100</xdr:colOff>
      <xdr:row>53</xdr:row>
      <xdr:rowOff>89295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8699500" y="90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105822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8483111" y="88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55018</xdr:rowOff>
    </xdr:from>
    <xdr:to>
      <xdr:col>41</xdr:col>
      <xdr:colOff>101600</xdr:colOff>
      <xdr:row>56</xdr:row>
      <xdr:rowOff>156618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7810500" y="96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7594111" y="94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162526</xdr:rowOff>
    </xdr:from>
    <xdr:to>
      <xdr:col>36</xdr:col>
      <xdr:colOff>165100</xdr:colOff>
      <xdr:row>57</xdr:row>
      <xdr:rowOff>92676</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6921500" y="97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83803</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705111" y="985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161394</xdr:rowOff>
    </xdr:from>
    <xdr:to>
      <xdr:col>54</xdr:col>
      <xdr:colOff>189865</xdr:colOff>
      <xdr:row>78</xdr:row>
      <xdr:rowOff>130465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677244"/>
          <a:ext cx="1270" cy="82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134292</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07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130465</xdr:rowOff>
    </xdr:from>
    <xdr:to>
      <xdr:col>55</xdr:col>
      <xdr:colOff>88900</xdr:colOff>
      <xdr:row>78</xdr:row>
      <xdr:rowOff>130465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0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108071</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4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161394</xdr:rowOff>
    </xdr:from>
    <xdr:to>
      <xdr:col>55</xdr:col>
      <xdr:colOff>88900</xdr:colOff>
      <xdr:row>73</xdr:row>
      <xdr:rowOff>161394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67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62547</xdr:rowOff>
    </xdr:from>
    <xdr:to>
      <xdr:col>55</xdr:col>
      <xdr:colOff>0</xdr:colOff>
      <xdr:row>76</xdr:row>
      <xdr:rowOff>132065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064047"/>
          <a:ext cx="838200" cy="109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20190</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21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41763</xdr:rowOff>
    </xdr:from>
    <xdr:to>
      <xdr:col>55</xdr:col>
      <xdr:colOff>50800</xdr:colOff>
      <xdr:row>77</xdr:row>
      <xdr:rowOff>143363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62547</xdr:rowOff>
    </xdr:from>
    <xdr:to>
      <xdr:col>50</xdr:col>
      <xdr:colOff>114300</xdr:colOff>
      <xdr:row>73</xdr:row>
      <xdr:rowOff>165143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064047"/>
          <a:ext cx="889000" cy="6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16160</xdr:rowOff>
    </xdr:from>
    <xdr:to>
      <xdr:col>50</xdr:col>
      <xdr:colOff>165100</xdr:colOff>
      <xdr:row>77</xdr:row>
      <xdr:rowOff>117760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108887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165143</xdr:rowOff>
    </xdr:from>
    <xdr:to>
      <xdr:col>45</xdr:col>
      <xdr:colOff>177800</xdr:colOff>
      <xdr:row>77</xdr:row>
      <xdr:rowOff>121869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680993"/>
          <a:ext cx="889000" cy="6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147490</xdr:rowOff>
    </xdr:from>
    <xdr:to>
      <xdr:col>46</xdr:col>
      <xdr:colOff>38100</xdr:colOff>
      <xdr:row>77</xdr:row>
      <xdr:rowOff>77640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68767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121869</xdr:rowOff>
    </xdr:from>
    <xdr:to>
      <xdr:col>41</xdr:col>
      <xdr:colOff>50800</xdr:colOff>
      <xdr:row>78</xdr:row>
      <xdr:rowOff>6107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323519"/>
          <a:ext cx="8890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134117</xdr:rowOff>
    </xdr:from>
    <xdr:to>
      <xdr:col>41</xdr:col>
      <xdr:colOff>101600</xdr:colOff>
      <xdr:row>77</xdr:row>
      <xdr:rowOff>64267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80794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116241</xdr:rowOff>
    </xdr:from>
    <xdr:to>
      <xdr:col>36</xdr:col>
      <xdr:colOff>165100</xdr:colOff>
      <xdr:row>77</xdr:row>
      <xdr:rowOff>46391</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62917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81265</xdr:rowOff>
    </xdr:from>
    <xdr:to>
      <xdr:col>55</xdr:col>
      <xdr:colOff>50800</xdr:colOff>
      <xdr:row>77</xdr:row>
      <xdr:rowOff>11415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1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104142</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11747</xdr:rowOff>
    </xdr:from>
    <xdr:to>
      <xdr:col>50</xdr:col>
      <xdr:colOff>165100</xdr:colOff>
      <xdr:row>70</xdr:row>
      <xdr:rowOff>113347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0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129874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17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114343</xdr:rowOff>
    </xdr:from>
    <xdr:to>
      <xdr:col>46</xdr:col>
      <xdr:colOff>38100</xdr:colOff>
      <xdr:row>74</xdr:row>
      <xdr:rowOff>44493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6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61020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4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71069</xdr:rowOff>
    </xdr:from>
    <xdr:to>
      <xdr:col>41</xdr:col>
      <xdr:colOff>101600</xdr:colOff>
      <xdr:row>78</xdr:row>
      <xdr:rowOff>1219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163796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6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126757</xdr:rowOff>
    </xdr:from>
    <xdr:to>
      <xdr:col>36</xdr:col>
      <xdr:colOff>165100</xdr:colOff>
      <xdr:row>78</xdr:row>
      <xdr:rowOff>56907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48034</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42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43345</xdr:rowOff>
    </xdr:from>
    <xdr:to>
      <xdr:col>55</xdr:col>
      <xdr:colOff>0</xdr:colOff>
      <xdr:row>94</xdr:row>
      <xdr:rowOff>112344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159645"/>
          <a:ext cx="8382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36468</xdr:rowOff>
    </xdr:from>
    <xdr:to>
      <xdr:col>50</xdr:col>
      <xdr:colOff>114300</xdr:colOff>
      <xdr:row>94</xdr:row>
      <xdr:rowOff>43345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152768"/>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36468</xdr:rowOff>
    </xdr:from>
    <xdr:to>
      <xdr:col>45</xdr:col>
      <xdr:colOff>177800</xdr:colOff>
      <xdr:row>95</xdr:row>
      <xdr:rowOff>39115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152768"/>
          <a:ext cx="889000" cy="17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39115</xdr:rowOff>
    </xdr:from>
    <xdr:to>
      <xdr:col>41</xdr:col>
      <xdr:colOff>50800</xdr:colOff>
      <xdr:row>95</xdr:row>
      <xdr:rowOff>128936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26865"/>
          <a:ext cx="889000" cy="8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61544</xdr:rowOff>
    </xdr:from>
    <xdr:to>
      <xdr:col>55</xdr:col>
      <xdr:colOff>50800</xdr:colOff>
      <xdr:row>94</xdr:row>
      <xdr:rowOff>163144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84421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0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163995</xdr:rowOff>
    </xdr:from>
    <xdr:to>
      <xdr:col>50</xdr:col>
      <xdr:colOff>165100</xdr:colOff>
      <xdr:row>94</xdr:row>
      <xdr:rowOff>94145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110672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8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157118</xdr:rowOff>
    </xdr:from>
    <xdr:to>
      <xdr:col>46</xdr:col>
      <xdr:colOff>38100</xdr:colOff>
      <xdr:row>94</xdr:row>
      <xdr:rowOff>87268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103795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87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159765</xdr:rowOff>
    </xdr:from>
    <xdr:to>
      <xdr:col>41</xdr:col>
      <xdr:colOff>101600</xdr:colOff>
      <xdr:row>95</xdr:row>
      <xdr:rowOff>89915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2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106442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78136</xdr:rowOff>
    </xdr:from>
    <xdr:to>
      <xdr:col>36</xdr:col>
      <xdr:colOff>165100</xdr:colOff>
      <xdr:row>96</xdr:row>
      <xdr:rowOff>8286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24813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79611</xdr:rowOff>
    </xdr:from>
    <xdr:to>
      <xdr:col>85</xdr:col>
      <xdr:colOff>127000</xdr:colOff>
      <xdr:row>39</xdr:row>
      <xdr:rowOff>79938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6616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69052</xdr:rowOff>
    </xdr:from>
    <xdr:to>
      <xdr:col>81</xdr:col>
      <xdr:colOff>50800</xdr:colOff>
      <xdr:row>39</xdr:row>
      <xdr:rowOff>79938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55602"/>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25509</xdr:rowOff>
    </xdr:from>
    <xdr:to>
      <xdr:col>76</xdr:col>
      <xdr:colOff>114300</xdr:colOff>
      <xdr:row>39</xdr:row>
      <xdr:rowOff>69052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12059"/>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109438</xdr:rowOff>
    </xdr:from>
    <xdr:to>
      <xdr:col>71</xdr:col>
      <xdr:colOff>177800</xdr:colOff>
      <xdr:row>39</xdr:row>
      <xdr:rowOff>25509</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24538"/>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28811</xdr:rowOff>
    </xdr:from>
    <xdr:to>
      <xdr:col>85</xdr:col>
      <xdr:colOff>177800</xdr:colOff>
      <xdr:row>39</xdr:row>
      <xdr:rowOff>130411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115188</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3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29138</xdr:rowOff>
    </xdr:from>
    <xdr:to>
      <xdr:col>81</xdr:col>
      <xdr:colOff>101600</xdr:colOff>
      <xdr:row>39</xdr:row>
      <xdr:rowOff>130738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121865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08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18252</xdr:rowOff>
    </xdr:from>
    <xdr:to>
      <xdr:col>76</xdr:col>
      <xdr:colOff>165100</xdr:colOff>
      <xdr:row>39</xdr:row>
      <xdr:rowOff>119852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110979</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97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146159</xdr:rowOff>
    </xdr:from>
    <xdr:to>
      <xdr:col>72</xdr:col>
      <xdr:colOff>38100</xdr:colOff>
      <xdr:row>39</xdr:row>
      <xdr:rowOff>76309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67436</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53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58638</xdr:rowOff>
    </xdr:from>
    <xdr:to>
      <xdr:col>67</xdr:col>
      <xdr:colOff>101600</xdr:colOff>
      <xdr:row>38</xdr:row>
      <xdr:rowOff>160238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151365</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6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76332</xdr:rowOff>
    </xdr:from>
    <xdr:to>
      <xdr:col>85</xdr:col>
      <xdr:colOff>127000</xdr:colOff>
      <xdr:row>76</xdr:row>
      <xdr:rowOff>122189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06532"/>
          <a:ext cx="8382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121572</xdr:rowOff>
    </xdr:from>
    <xdr:to>
      <xdr:col>81</xdr:col>
      <xdr:colOff>50800</xdr:colOff>
      <xdr:row>76</xdr:row>
      <xdr:rowOff>122189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15177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115720</xdr:rowOff>
    </xdr:from>
    <xdr:to>
      <xdr:col>76</xdr:col>
      <xdr:colOff>114300</xdr:colOff>
      <xdr:row>76</xdr:row>
      <xdr:rowOff>121572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45920"/>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115720</xdr:rowOff>
    </xdr:from>
    <xdr:to>
      <xdr:col>71</xdr:col>
      <xdr:colOff>177800</xdr:colOff>
      <xdr:row>76</xdr:row>
      <xdr:rowOff>143427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45920"/>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25532</xdr:rowOff>
    </xdr:from>
    <xdr:to>
      <xdr:col>85</xdr:col>
      <xdr:colOff>177800</xdr:colOff>
      <xdr:row>76</xdr:row>
      <xdr:rowOff>127132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48409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71389</xdr:rowOff>
    </xdr:from>
    <xdr:to>
      <xdr:col>81</xdr:col>
      <xdr:colOff>101600</xdr:colOff>
      <xdr:row>77</xdr:row>
      <xdr:rowOff>1539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164116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9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70772</xdr:rowOff>
    </xdr:from>
    <xdr:to>
      <xdr:col>76</xdr:col>
      <xdr:colOff>165100</xdr:colOff>
      <xdr:row>77</xdr:row>
      <xdr:rowOff>922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163499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64920</xdr:rowOff>
    </xdr:from>
    <xdr:to>
      <xdr:col>72</xdr:col>
      <xdr:colOff>38100</xdr:colOff>
      <xdr:row>76</xdr:row>
      <xdr:rowOff>166520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157647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92627</xdr:rowOff>
    </xdr:from>
    <xdr:to>
      <xdr:col>67</xdr:col>
      <xdr:colOff>101600</xdr:colOff>
      <xdr:row>77</xdr:row>
      <xdr:rowOff>22777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13904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38106</xdr:rowOff>
    </xdr:from>
    <xdr:to>
      <xdr:col>85</xdr:col>
      <xdr:colOff>127000</xdr:colOff>
      <xdr:row>98</xdr:row>
      <xdr:rowOff>39212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8756"/>
          <a:ext cx="838200" cy="17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121659</xdr:rowOff>
    </xdr:from>
    <xdr:to>
      <xdr:col>81</xdr:col>
      <xdr:colOff>50800</xdr:colOff>
      <xdr:row>98</xdr:row>
      <xdr:rowOff>39212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52309"/>
          <a:ext cx="889000" cy="8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47383</xdr:rowOff>
    </xdr:from>
    <xdr:to>
      <xdr:col>76</xdr:col>
      <xdr:colOff>114300</xdr:colOff>
      <xdr:row>97</xdr:row>
      <xdr:rowOff>121659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78033"/>
          <a:ext cx="889000" cy="7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47383</xdr:rowOff>
    </xdr:from>
    <xdr:to>
      <xdr:col>71</xdr:col>
      <xdr:colOff>177800</xdr:colOff>
      <xdr:row>98</xdr:row>
      <xdr:rowOff>111754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78033"/>
          <a:ext cx="889000" cy="2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158756</xdr:rowOff>
    </xdr:from>
    <xdr:to>
      <xdr:col>85</xdr:col>
      <xdr:colOff>177800</xdr:colOff>
      <xdr:row>97</xdr:row>
      <xdr:rowOff>88906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10183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159862</xdr:rowOff>
    </xdr:from>
    <xdr:to>
      <xdr:col>81</xdr:col>
      <xdr:colOff>101600</xdr:colOff>
      <xdr:row>98</xdr:row>
      <xdr:rowOff>90012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81139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8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70859</xdr:rowOff>
    </xdr:from>
    <xdr:to>
      <xdr:col>76</xdr:col>
      <xdr:colOff>165100</xdr:colOff>
      <xdr:row>98</xdr:row>
      <xdr:rowOff>1009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0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17536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7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168033</xdr:rowOff>
    </xdr:from>
    <xdr:to>
      <xdr:col>72</xdr:col>
      <xdr:colOff>38100</xdr:colOff>
      <xdr:row>97</xdr:row>
      <xdr:rowOff>98183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114710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0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60954</xdr:rowOff>
    </xdr:from>
    <xdr:to>
      <xdr:col>67</xdr:col>
      <xdr:colOff>101600</xdr:colOff>
      <xdr:row>98</xdr:row>
      <xdr:rowOff>162554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153681</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5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72263</xdr:rowOff>
    </xdr:from>
    <xdr:to>
      <xdr:col>116</xdr:col>
      <xdr:colOff>63500</xdr:colOff>
      <xdr:row>37</xdr:row>
      <xdr:rowOff>8484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244463"/>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153188</xdr:rowOff>
    </xdr:from>
    <xdr:to>
      <xdr:col>111</xdr:col>
      <xdr:colOff>177800</xdr:colOff>
      <xdr:row>36</xdr:row>
      <xdr:rowOff>72263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153938"/>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153188</xdr:rowOff>
    </xdr:from>
    <xdr:to>
      <xdr:col>107</xdr:col>
      <xdr:colOff>50800</xdr:colOff>
      <xdr:row>36</xdr:row>
      <xdr:rowOff>99009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153938"/>
          <a:ext cx="889000" cy="1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75235</xdr:rowOff>
    </xdr:from>
    <xdr:to>
      <xdr:col>102</xdr:col>
      <xdr:colOff>114300</xdr:colOff>
      <xdr:row>36</xdr:row>
      <xdr:rowOff>99009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247435"/>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129134</xdr:rowOff>
    </xdr:from>
    <xdr:to>
      <xdr:col>116</xdr:col>
      <xdr:colOff>114300</xdr:colOff>
      <xdr:row>37</xdr:row>
      <xdr:rowOff>59284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107561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21463</xdr:rowOff>
    </xdr:from>
    <xdr:to>
      <xdr:col>112</xdr:col>
      <xdr:colOff>38100</xdr:colOff>
      <xdr:row>36</xdr:row>
      <xdr:rowOff>123063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114190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102388</xdr:rowOff>
    </xdr:from>
    <xdr:to>
      <xdr:col>107</xdr:col>
      <xdr:colOff>101600</xdr:colOff>
      <xdr:row>36</xdr:row>
      <xdr:rowOff>32538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1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49065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8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48209</xdr:rowOff>
    </xdr:from>
    <xdr:to>
      <xdr:col>102</xdr:col>
      <xdr:colOff>165100</xdr:colOff>
      <xdr:row>36</xdr:row>
      <xdr:rowOff>149809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2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3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24435</xdr:rowOff>
    </xdr:from>
    <xdr:to>
      <xdr:col>98</xdr:col>
      <xdr:colOff>38100</xdr:colOff>
      <xdr:row>36</xdr:row>
      <xdr:rowOff>126035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117162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2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2711</xdr:rowOff>
    </xdr:from>
    <xdr:to>
      <xdr:col>116</xdr:col>
      <xdr:colOff>63500</xdr:colOff>
      <xdr:row>59</xdr:row>
      <xdr:rowOff>3378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18261"/>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2711</xdr:rowOff>
    </xdr:from>
    <xdr:to>
      <xdr:col>111</xdr:col>
      <xdr:colOff>177800</xdr:colOff>
      <xdr:row>59</xdr:row>
      <xdr:rowOff>2769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18261"/>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156159</xdr:rowOff>
    </xdr:from>
    <xdr:to>
      <xdr:col>107</xdr:col>
      <xdr:colOff>50800</xdr:colOff>
      <xdr:row>59</xdr:row>
      <xdr:rowOff>2769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0025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156159</xdr:rowOff>
    </xdr:from>
    <xdr:to>
      <xdr:col>102</xdr:col>
      <xdr:colOff>114300</xdr:colOff>
      <xdr:row>58</xdr:row>
      <xdr:rowOff>170104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0025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124028</xdr:rowOff>
    </xdr:from>
    <xdr:to>
      <xdr:col>116</xdr:col>
      <xdr:colOff>114300</xdr:colOff>
      <xdr:row>59</xdr:row>
      <xdr:rowOff>54178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38955</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123361</xdr:rowOff>
    </xdr:from>
    <xdr:to>
      <xdr:col>112</xdr:col>
      <xdr:colOff>38100</xdr:colOff>
      <xdr:row>59</xdr:row>
      <xdr:rowOff>53511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44638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123419</xdr:rowOff>
    </xdr:from>
    <xdr:to>
      <xdr:col>107</xdr:col>
      <xdr:colOff>101600</xdr:colOff>
      <xdr:row>59</xdr:row>
      <xdr:rowOff>53569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44696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105359</xdr:rowOff>
    </xdr:from>
    <xdr:to>
      <xdr:col>102</xdr:col>
      <xdr:colOff>165100</xdr:colOff>
      <xdr:row>59</xdr:row>
      <xdr:rowOff>35509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26636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119304</xdr:rowOff>
    </xdr:from>
    <xdr:to>
      <xdr:col>98</xdr:col>
      <xdr:colOff>38100</xdr:colOff>
      <xdr:row>59</xdr:row>
      <xdr:rowOff>49454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40581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124917</xdr:rowOff>
    </xdr:from>
    <xdr:to>
      <xdr:col>116</xdr:col>
      <xdr:colOff>63500</xdr:colOff>
      <xdr:row>74</xdr:row>
      <xdr:rowOff>148768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12217"/>
          <a:ext cx="838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147053</xdr:rowOff>
    </xdr:from>
    <xdr:to>
      <xdr:col>111</xdr:col>
      <xdr:colOff>177800</xdr:colOff>
      <xdr:row>74</xdr:row>
      <xdr:rowOff>148768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83435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147053</xdr:rowOff>
    </xdr:from>
    <xdr:to>
      <xdr:col>107</xdr:col>
      <xdr:colOff>50800</xdr:colOff>
      <xdr:row>75</xdr:row>
      <xdr:rowOff>91084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34353"/>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90589</xdr:rowOff>
    </xdr:from>
    <xdr:to>
      <xdr:col>102</xdr:col>
      <xdr:colOff>114300</xdr:colOff>
      <xdr:row>75</xdr:row>
      <xdr:rowOff>91084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49339"/>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74117</xdr:rowOff>
    </xdr:from>
    <xdr:to>
      <xdr:col>116</xdr:col>
      <xdr:colOff>114300</xdr:colOff>
      <xdr:row>75</xdr:row>
      <xdr:rowOff>4267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96994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97968</xdr:rowOff>
    </xdr:from>
    <xdr:to>
      <xdr:col>112</xdr:col>
      <xdr:colOff>38100</xdr:colOff>
      <xdr:row>75</xdr:row>
      <xdr:rowOff>28118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44645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96253</xdr:rowOff>
    </xdr:from>
    <xdr:to>
      <xdr:col>107</xdr:col>
      <xdr:colOff>101600</xdr:colOff>
      <xdr:row>75</xdr:row>
      <xdr:rowOff>26403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42930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40284</xdr:rowOff>
    </xdr:from>
    <xdr:to>
      <xdr:col>102</xdr:col>
      <xdr:colOff>165100</xdr:colOff>
      <xdr:row>75</xdr:row>
      <xdr:rowOff>141884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158411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39789</xdr:rowOff>
    </xdr:from>
    <xdr:to>
      <xdr:col>98</xdr:col>
      <xdr:colOff>38100</xdr:colOff>
      <xdr:row>75</xdr:row>
      <xdr:rowOff>141389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157916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468,679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主な構成項目である扶助費は、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児童手当や保育所等給付費、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障がい福祉サービス事業費の増加などにより、住民一人当たり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145,528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年度から比較すると</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人事院勧告に伴う職員給や退職手当</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64,517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年度から比較すると</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また、普通建設事業費は、ごみ処理施設建設費や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小学校校舎改修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62,616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、類似団体と比較して一人当た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コストが高い状況となっている。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455,028
443,221
517.72
221,189,336
213,262,271
4,821,174
113,057,847
153,417,469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98552</xdr:rowOff>
    </xdr:from>
    <xdr:to>
      <xdr:col>24</xdr:col>
      <xdr:colOff>63500</xdr:colOff>
      <xdr:row>36</xdr:row>
      <xdr:rowOff>158750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0752"/>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129032</xdr:rowOff>
    </xdr:from>
    <xdr:to>
      <xdr:col>19</xdr:col>
      <xdr:colOff>177800</xdr:colOff>
      <xdr:row>36</xdr:row>
      <xdr:rowOff>158750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123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122174</xdr:rowOff>
    </xdr:from>
    <xdr:to>
      <xdr:col>15</xdr:col>
      <xdr:colOff>50800</xdr:colOff>
      <xdr:row>36</xdr:row>
      <xdr:rowOff>129032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43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122174</xdr:rowOff>
    </xdr:from>
    <xdr:to>
      <xdr:col>10</xdr:col>
      <xdr:colOff>114300</xdr:colOff>
      <xdr:row>36</xdr:row>
      <xdr:rowOff>164846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437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47752</xdr:rowOff>
    </xdr:from>
    <xdr:to>
      <xdr:col>24</xdr:col>
      <xdr:colOff>114300</xdr:colOff>
      <xdr:row>36</xdr:row>
      <xdr:rowOff>149352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26179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107950</xdr:rowOff>
    </xdr:from>
    <xdr:to>
      <xdr:col>20</xdr:col>
      <xdr:colOff>38100</xdr:colOff>
      <xdr:row>37</xdr:row>
      <xdr:rowOff>38100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29227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78232</xdr:rowOff>
    </xdr:from>
    <xdr:to>
      <xdr:col>15</xdr:col>
      <xdr:colOff>101600</xdr:colOff>
      <xdr:row>37</xdr:row>
      <xdr:rowOff>8382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71374</xdr:rowOff>
    </xdr:from>
    <xdr:to>
      <xdr:col>10</xdr:col>
      <xdr:colOff>165100</xdr:colOff>
      <xdr:row>37</xdr:row>
      <xdr:rowOff>1524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114046</xdr:rowOff>
    </xdr:from>
    <xdr:to>
      <xdr:col>6</xdr:col>
      <xdr:colOff>38100</xdr:colOff>
      <xdr:row>37</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35323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114757</xdr:rowOff>
    </xdr:from>
    <xdr:to>
      <xdr:col>24</xdr:col>
      <xdr:colOff>63500</xdr:colOff>
      <xdr:row>58</xdr:row>
      <xdr:rowOff>123089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7407"/>
          <a:ext cx="838200" cy="1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23761</xdr:rowOff>
    </xdr:from>
    <xdr:to>
      <xdr:col>19</xdr:col>
      <xdr:colOff>177800</xdr:colOff>
      <xdr:row>58</xdr:row>
      <xdr:rowOff>123089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67861"/>
          <a:ext cx="889000" cy="9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9944</xdr:rowOff>
    </xdr:from>
    <xdr:to>
      <xdr:col>15</xdr:col>
      <xdr:colOff>50800</xdr:colOff>
      <xdr:row>58</xdr:row>
      <xdr:rowOff>23761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4044"/>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141821</xdr:rowOff>
    </xdr:from>
    <xdr:to>
      <xdr:col>10</xdr:col>
      <xdr:colOff>114300</xdr:colOff>
      <xdr:row>58</xdr:row>
      <xdr:rowOff>9944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85771"/>
          <a:ext cx="889000" cy="106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63957</xdr:rowOff>
    </xdr:from>
    <xdr:to>
      <xdr:col>24</xdr:col>
      <xdr:colOff>114300</xdr:colOff>
      <xdr:row>57</xdr:row>
      <xdr:rowOff>165557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86834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8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72289</xdr:rowOff>
    </xdr:from>
    <xdr:to>
      <xdr:col>20</xdr:col>
      <xdr:colOff>38100</xdr:colOff>
      <xdr:row>59</xdr:row>
      <xdr:rowOff>2439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165016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144411</xdr:rowOff>
    </xdr:from>
    <xdr:to>
      <xdr:col>15</xdr:col>
      <xdr:colOff>101600</xdr:colOff>
      <xdr:row>58</xdr:row>
      <xdr:rowOff>74561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91088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9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130594</xdr:rowOff>
    </xdr:from>
    <xdr:to>
      <xdr:col>10</xdr:col>
      <xdr:colOff>165100</xdr:colOff>
      <xdr:row>58</xdr:row>
      <xdr:rowOff>60744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77271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91021</xdr:rowOff>
    </xdr:from>
    <xdr:to>
      <xdr:col>6</xdr:col>
      <xdr:colOff>38100</xdr:colOff>
      <xdr:row>52</xdr:row>
      <xdr:rowOff>21171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12298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2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98194</xdr:rowOff>
    </xdr:from>
    <xdr:to>
      <xdr:col>24</xdr:col>
      <xdr:colOff>63500</xdr:colOff>
      <xdr:row>77</xdr:row>
      <xdr:rowOff>42934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8394"/>
          <a:ext cx="838200" cy="1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42934</xdr:rowOff>
    </xdr:from>
    <xdr:to>
      <xdr:col>19</xdr:col>
      <xdr:colOff>177800</xdr:colOff>
      <xdr:row>77</xdr:row>
      <xdr:rowOff>140523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44584"/>
          <a:ext cx="889000" cy="9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50203</xdr:rowOff>
    </xdr:from>
    <xdr:to>
      <xdr:col>15</xdr:col>
      <xdr:colOff>50800</xdr:colOff>
      <xdr:row>77</xdr:row>
      <xdr:rowOff>140523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51853"/>
          <a:ext cx="889000" cy="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50203</xdr:rowOff>
    </xdr:from>
    <xdr:to>
      <xdr:col>10</xdr:col>
      <xdr:colOff>114300</xdr:colOff>
      <xdr:row>78</xdr:row>
      <xdr:rowOff>94490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1853"/>
          <a:ext cx="889000" cy="2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47394</xdr:rowOff>
    </xdr:from>
    <xdr:to>
      <xdr:col>24</xdr:col>
      <xdr:colOff>114300</xdr:colOff>
      <xdr:row>76</xdr:row>
      <xdr:rowOff>148994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25821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5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163584</xdr:rowOff>
    </xdr:from>
    <xdr:to>
      <xdr:col>20</xdr:col>
      <xdr:colOff>38100</xdr:colOff>
      <xdr:row>77</xdr:row>
      <xdr:rowOff>93734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84861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8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89723</xdr:rowOff>
    </xdr:from>
    <xdr:to>
      <xdr:col>15</xdr:col>
      <xdr:colOff>101600</xdr:colOff>
      <xdr:row>78</xdr:row>
      <xdr:rowOff>19873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8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170853</xdr:rowOff>
    </xdr:from>
    <xdr:to>
      <xdr:col>10</xdr:col>
      <xdr:colOff>165100</xdr:colOff>
      <xdr:row>77</xdr:row>
      <xdr:rowOff>101003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92130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9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43690</xdr:rowOff>
    </xdr:from>
    <xdr:to>
      <xdr:col>6</xdr:col>
      <xdr:colOff>38100</xdr:colOff>
      <xdr:row>78</xdr:row>
      <xdr:rowOff>145290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136417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64796</xdr:rowOff>
    </xdr:from>
    <xdr:to>
      <xdr:col>24</xdr:col>
      <xdr:colOff>62865</xdr:colOff>
      <xdr:row>98</xdr:row>
      <xdr:rowOff>83350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38196"/>
          <a:ext cx="1270" cy="104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87177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83350</xdr:rowOff>
    </xdr:from>
    <xdr:to>
      <xdr:col>24</xdr:col>
      <xdr:colOff>152400</xdr:colOff>
      <xdr:row>98</xdr:row>
      <xdr:rowOff>83350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11473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6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64796</xdr:rowOff>
    </xdr:from>
    <xdr:to>
      <xdr:col>24</xdr:col>
      <xdr:colOff>152400</xdr:colOff>
      <xdr:row>92</xdr:row>
      <xdr:rowOff>64796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85694</xdr:rowOff>
    </xdr:from>
    <xdr:to>
      <xdr:col>24</xdr:col>
      <xdr:colOff>63500</xdr:colOff>
      <xdr:row>96</xdr:row>
      <xdr:rowOff>147092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687644"/>
          <a:ext cx="838200" cy="9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117600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76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139173</xdr:rowOff>
    </xdr:from>
    <xdr:to>
      <xdr:col>24</xdr:col>
      <xdr:colOff>114300</xdr:colOff>
      <xdr:row>97</xdr:row>
      <xdr:rowOff>69323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85694</xdr:rowOff>
    </xdr:from>
    <xdr:to>
      <xdr:col>19</xdr:col>
      <xdr:colOff>177800</xdr:colOff>
      <xdr:row>93</xdr:row>
      <xdr:rowOff>69729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687644"/>
          <a:ext cx="889000" cy="3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91948</xdr:rowOff>
    </xdr:from>
    <xdr:to>
      <xdr:col>20</xdr:col>
      <xdr:colOff>38100</xdr:colOff>
      <xdr:row>97</xdr:row>
      <xdr:rowOff>22098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13225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69729</xdr:rowOff>
    </xdr:from>
    <xdr:to>
      <xdr:col>15</xdr:col>
      <xdr:colOff>50800</xdr:colOff>
      <xdr:row>96</xdr:row>
      <xdr:rowOff>104076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014579"/>
          <a:ext cx="889000" cy="54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133192</xdr:rowOff>
    </xdr:from>
    <xdr:to>
      <xdr:col>15</xdr:col>
      <xdr:colOff>101600</xdr:colOff>
      <xdr:row>96</xdr:row>
      <xdr:rowOff>63342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54469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104076</xdr:rowOff>
    </xdr:from>
    <xdr:to>
      <xdr:col>10</xdr:col>
      <xdr:colOff>114300</xdr:colOff>
      <xdr:row>98</xdr:row>
      <xdr:rowOff>15190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63276"/>
          <a:ext cx="889000" cy="2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xdr:rowOff>
    </xdr:from>
    <xdr:to>
      <xdr:col>10</xdr:col>
      <xdr:colOff>165100</xdr:colOff>
      <xdr:row>96</xdr:row>
      <xdr:rowOff>102622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119149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38379</xdr:rowOff>
    </xdr:from>
    <xdr:to>
      <xdr:col>6</xdr:col>
      <xdr:colOff>38100</xdr:colOff>
      <xdr:row>97</xdr:row>
      <xdr:rowOff>139979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156506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96292</xdr:rowOff>
    </xdr:from>
    <xdr:to>
      <xdr:col>24</xdr:col>
      <xdr:colOff>114300</xdr:colOff>
      <xdr:row>97</xdr:row>
      <xdr:rowOff>26442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119169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34894</xdr:rowOff>
    </xdr:from>
    <xdr:to>
      <xdr:col>20</xdr:col>
      <xdr:colOff>38100</xdr:colOff>
      <xdr:row>91</xdr:row>
      <xdr:rowOff>136494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6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153021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4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18929</xdr:rowOff>
    </xdr:from>
    <xdr:to>
      <xdr:col>15</xdr:col>
      <xdr:colOff>101600</xdr:colOff>
      <xdr:row>93</xdr:row>
      <xdr:rowOff>120529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9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137056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7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53276</xdr:rowOff>
    </xdr:from>
    <xdr:to>
      <xdr:col>10</xdr:col>
      <xdr:colOff>165100</xdr:colOff>
      <xdr:row>96</xdr:row>
      <xdr:rowOff>154876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146003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0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135840</xdr:rowOff>
    </xdr:from>
    <xdr:to>
      <xdr:col>6</xdr:col>
      <xdr:colOff>38100</xdr:colOff>
      <xdr:row>98</xdr:row>
      <xdr:rowOff>65990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57117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5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162103</xdr:rowOff>
    </xdr:from>
    <xdr:to>
      <xdr:col>55</xdr:col>
      <xdr:colOff>0</xdr:colOff>
      <xdr:row>34</xdr:row>
      <xdr:rowOff>166218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99140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109982</xdr:rowOff>
    </xdr:from>
    <xdr:to>
      <xdr:col>50</xdr:col>
      <xdr:colOff>114300</xdr:colOff>
      <xdr:row>34</xdr:row>
      <xdr:rowOff>166218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939282"/>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109982</xdr:rowOff>
    </xdr:from>
    <xdr:to>
      <xdr:col>45</xdr:col>
      <xdr:colOff>177800</xdr:colOff>
      <xdr:row>35</xdr:row>
      <xdr:rowOff>4826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93928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153873</xdr:rowOff>
    </xdr:from>
    <xdr:to>
      <xdr:col>41</xdr:col>
      <xdr:colOff>50800</xdr:colOff>
      <xdr:row>35</xdr:row>
      <xdr:rowOff>4826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983173"/>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111303</xdr:rowOff>
    </xdr:from>
    <xdr:to>
      <xdr:col>55</xdr:col>
      <xdr:colOff>50800</xdr:colOff>
      <xdr:row>35</xdr:row>
      <xdr:rowOff>41453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134180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7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115418</xdr:rowOff>
    </xdr:from>
    <xdr:to>
      <xdr:col>50</xdr:col>
      <xdr:colOff>165100</xdr:colOff>
      <xdr:row>35</xdr:row>
      <xdr:rowOff>45568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62095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59182</xdr:rowOff>
    </xdr:from>
    <xdr:to>
      <xdr:col>46</xdr:col>
      <xdr:colOff>38100</xdr:colOff>
      <xdr:row>34</xdr:row>
      <xdr:rowOff>160782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5859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125476</xdr:rowOff>
    </xdr:from>
    <xdr:to>
      <xdr:col>41</xdr:col>
      <xdr:colOff>101600</xdr:colOff>
      <xdr:row>35</xdr:row>
      <xdr:rowOff>55626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72153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103073</xdr:rowOff>
    </xdr:from>
    <xdr:to>
      <xdr:col>36</xdr:col>
      <xdr:colOff>165100</xdr:colOff>
      <xdr:row>35</xdr:row>
      <xdr:rowOff>33223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49750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7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137185</xdr:rowOff>
    </xdr:from>
    <xdr:to>
      <xdr:col>55</xdr:col>
      <xdr:colOff>0</xdr:colOff>
      <xdr:row>56</xdr:row>
      <xdr:rowOff>165913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38385"/>
          <a:ext cx="8382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137185</xdr:rowOff>
    </xdr:from>
    <xdr:to>
      <xdr:col>50</xdr:col>
      <xdr:colOff>114300</xdr:colOff>
      <xdr:row>57</xdr:row>
      <xdr:rowOff>2387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38385"/>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2387</xdr:rowOff>
    </xdr:from>
    <xdr:to>
      <xdr:col>45</xdr:col>
      <xdr:colOff>177800</xdr:colOff>
      <xdr:row>57</xdr:row>
      <xdr:rowOff>8941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75037"/>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133071</xdr:rowOff>
    </xdr:from>
    <xdr:to>
      <xdr:col>41</xdr:col>
      <xdr:colOff>50800</xdr:colOff>
      <xdr:row>57</xdr:row>
      <xdr:rowOff>8941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34271"/>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115113</xdr:rowOff>
    </xdr:from>
    <xdr:to>
      <xdr:col>55</xdr:col>
      <xdr:colOff>50800</xdr:colOff>
      <xdr:row>57</xdr:row>
      <xdr:rowOff>45263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93540</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9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86385</xdr:rowOff>
    </xdr:from>
    <xdr:to>
      <xdr:col>50</xdr:col>
      <xdr:colOff>165100</xdr:colOff>
      <xdr:row>57</xdr:row>
      <xdr:rowOff>16535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7662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78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123037</xdr:rowOff>
    </xdr:from>
    <xdr:to>
      <xdr:col>46</xdr:col>
      <xdr:colOff>38100</xdr:colOff>
      <xdr:row>57</xdr:row>
      <xdr:rowOff>53187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44314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129591</xdr:rowOff>
    </xdr:from>
    <xdr:to>
      <xdr:col>41</xdr:col>
      <xdr:colOff>101600</xdr:colOff>
      <xdr:row>57</xdr:row>
      <xdr:rowOff>59741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50868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2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82271</xdr:rowOff>
    </xdr:from>
    <xdr:to>
      <xdr:col>36</xdr:col>
      <xdr:colOff>165100</xdr:colOff>
      <xdr:row>57</xdr:row>
      <xdr:rowOff>12421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8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3548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77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103163</xdr:rowOff>
    </xdr:from>
    <xdr:to>
      <xdr:col>55</xdr:col>
      <xdr:colOff>0</xdr:colOff>
      <xdr:row>78</xdr:row>
      <xdr:rowOff>115526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76263"/>
          <a:ext cx="8382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69692</xdr:rowOff>
    </xdr:from>
    <xdr:to>
      <xdr:col>50</xdr:col>
      <xdr:colOff>114300</xdr:colOff>
      <xdr:row>78</xdr:row>
      <xdr:rowOff>115526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42792"/>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69692</xdr:rowOff>
    </xdr:from>
    <xdr:to>
      <xdr:col>45</xdr:col>
      <xdr:colOff>177800</xdr:colOff>
      <xdr:row>78</xdr:row>
      <xdr:rowOff>83426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42792"/>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67977</xdr:rowOff>
    </xdr:from>
    <xdr:to>
      <xdr:col>41</xdr:col>
      <xdr:colOff>50800</xdr:colOff>
      <xdr:row>78</xdr:row>
      <xdr:rowOff>83426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41077"/>
          <a:ext cx="8890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52363</xdr:rowOff>
    </xdr:from>
    <xdr:to>
      <xdr:col>55</xdr:col>
      <xdr:colOff>50800</xdr:colOff>
      <xdr:row>78</xdr:row>
      <xdr:rowOff>153963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138740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64726</xdr:rowOff>
    </xdr:from>
    <xdr:to>
      <xdr:col>50</xdr:col>
      <xdr:colOff>165100</xdr:colOff>
      <xdr:row>78</xdr:row>
      <xdr:rowOff>166326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157453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3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18892</xdr:rowOff>
    </xdr:from>
    <xdr:to>
      <xdr:col>46</xdr:col>
      <xdr:colOff>38100</xdr:colOff>
      <xdr:row>78</xdr:row>
      <xdr:rowOff>120492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111619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32626</xdr:rowOff>
    </xdr:from>
    <xdr:to>
      <xdr:col>41</xdr:col>
      <xdr:colOff>101600</xdr:colOff>
      <xdr:row>78</xdr:row>
      <xdr:rowOff>134226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125353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9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17177</xdr:rowOff>
    </xdr:from>
    <xdr:to>
      <xdr:col>36</xdr:col>
      <xdr:colOff>165100</xdr:colOff>
      <xdr:row>78</xdr:row>
      <xdr:rowOff>118777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109904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1245</xdr:rowOff>
    </xdr:from>
    <xdr:to>
      <xdr:col>55</xdr:col>
      <xdr:colOff>0</xdr:colOff>
      <xdr:row>96</xdr:row>
      <xdr:rowOff>159779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60445"/>
          <a:ext cx="838200" cy="15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1245</xdr:rowOff>
    </xdr:from>
    <xdr:to>
      <xdr:col>50</xdr:col>
      <xdr:colOff>114300</xdr:colOff>
      <xdr:row>96</xdr:row>
      <xdr:rowOff>160313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60445"/>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160313</xdr:rowOff>
    </xdr:from>
    <xdr:to>
      <xdr:col>45</xdr:col>
      <xdr:colOff>177800</xdr:colOff>
      <xdr:row>97</xdr:row>
      <xdr:rowOff>112821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19513"/>
          <a:ext cx="889000" cy="12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105087</xdr:rowOff>
    </xdr:from>
    <xdr:to>
      <xdr:col>41</xdr:col>
      <xdr:colOff>50800</xdr:colOff>
      <xdr:row>97</xdr:row>
      <xdr:rowOff>112821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35737"/>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108979</xdr:rowOff>
    </xdr:from>
    <xdr:to>
      <xdr:col>55</xdr:col>
      <xdr:colOff>50800</xdr:colOff>
      <xdr:row>97</xdr:row>
      <xdr:rowOff>39129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87406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121895</xdr:rowOff>
    </xdr:from>
    <xdr:to>
      <xdr:col>50</xdr:col>
      <xdr:colOff>165100</xdr:colOff>
      <xdr:row>96</xdr:row>
      <xdr:rowOff>52045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68572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8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109513</xdr:rowOff>
    </xdr:from>
    <xdr:to>
      <xdr:col>46</xdr:col>
      <xdr:colOff>38100</xdr:colOff>
      <xdr:row>97</xdr:row>
      <xdr:rowOff>39663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30790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62021</xdr:rowOff>
    </xdr:from>
    <xdr:to>
      <xdr:col>41</xdr:col>
      <xdr:colOff>101600</xdr:colOff>
      <xdr:row>97</xdr:row>
      <xdr:rowOff>163621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54287</xdr:rowOff>
    </xdr:from>
    <xdr:to>
      <xdr:col>36</xdr:col>
      <xdr:colOff>165100</xdr:colOff>
      <xdr:row>97</xdr:row>
      <xdr:rowOff>155887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147014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128923</xdr:rowOff>
    </xdr:from>
    <xdr:to>
      <xdr:col>85</xdr:col>
      <xdr:colOff>127000</xdr:colOff>
      <xdr:row>37</xdr:row>
      <xdr:rowOff>60561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01123"/>
          <a:ext cx="838200" cy="10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59037</xdr:rowOff>
    </xdr:from>
    <xdr:to>
      <xdr:col>81</xdr:col>
      <xdr:colOff>50800</xdr:colOff>
      <xdr:row>37</xdr:row>
      <xdr:rowOff>60561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026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59037</xdr:rowOff>
    </xdr:from>
    <xdr:to>
      <xdr:col>76</xdr:col>
      <xdr:colOff>114300</xdr:colOff>
      <xdr:row>37</xdr:row>
      <xdr:rowOff>105192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02687"/>
          <a:ext cx="889000" cy="4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105192</xdr:rowOff>
    </xdr:from>
    <xdr:to>
      <xdr:col>71</xdr:col>
      <xdr:colOff>177800</xdr:colOff>
      <xdr:row>37</xdr:row>
      <xdr:rowOff>150804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48842"/>
          <a:ext cx="889000" cy="4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78123</xdr:rowOff>
    </xdr:from>
    <xdr:to>
      <xdr:col>85</xdr:col>
      <xdr:colOff>177800</xdr:colOff>
      <xdr:row>37</xdr:row>
      <xdr:rowOff>8273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56550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2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9761</xdr:rowOff>
    </xdr:from>
    <xdr:to>
      <xdr:col>81</xdr:col>
      <xdr:colOff>101600</xdr:colOff>
      <xdr:row>37</xdr:row>
      <xdr:rowOff>111361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102488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8237</xdr:rowOff>
    </xdr:from>
    <xdr:to>
      <xdr:col>76</xdr:col>
      <xdr:colOff>165100</xdr:colOff>
      <xdr:row>37</xdr:row>
      <xdr:rowOff>109837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126364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54392</xdr:rowOff>
    </xdr:from>
    <xdr:to>
      <xdr:col>72</xdr:col>
      <xdr:colOff>38100</xdr:colOff>
      <xdr:row>37</xdr:row>
      <xdr:rowOff>155992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100004</xdr:rowOff>
    </xdr:from>
    <xdr:to>
      <xdr:col>67</xdr:col>
      <xdr:colOff>101600</xdr:colOff>
      <xdr:row>38</xdr:row>
      <xdr:rowOff>30153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21280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5883</xdr:rowOff>
    </xdr:from>
    <xdr:to>
      <xdr:col>85</xdr:col>
      <xdr:colOff>127000</xdr:colOff>
      <xdr:row>55</xdr:row>
      <xdr:rowOff>102238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435633"/>
          <a:ext cx="8382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8484</xdr:rowOff>
    </xdr:from>
    <xdr:to>
      <xdr:col>81</xdr:col>
      <xdr:colOff>50800</xdr:colOff>
      <xdr:row>55</xdr:row>
      <xdr:rowOff>102238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438234"/>
          <a:ext cx="889000" cy="9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8484</xdr:rowOff>
    </xdr:from>
    <xdr:to>
      <xdr:col>76</xdr:col>
      <xdr:colOff>114300</xdr:colOff>
      <xdr:row>55</xdr:row>
      <xdr:rowOff>76435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438234"/>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76435</xdr:rowOff>
    </xdr:from>
    <xdr:to>
      <xdr:col>71</xdr:col>
      <xdr:colOff>177800</xdr:colOff>
      <xdr:row>55</xdr:row>
      <xdr:rowOff>128270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06185"/>
          <a:ext cx="889000" cy="5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126533</xdr:rowOff>
    </xdr:from>
    <xdr:to>
      <xdr:col>85</xdr:col>
      <xdr:colOff>177800</xdr:colOff>
      <xdr:row>55</xdr:row>
      <xdr:rowOff>56683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38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149410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3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51438</xdr:rowOff>
    </xdr:from>
    <xdr:to>
      <xdr:col>81</xdr:col>
      <xdr:colOff>101600</xdr:colOff>
      <xdr:row>55</xdr:row>
      <xdr:rowOff>153038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4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169565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25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129134</xdr:rowOff>
    </xdr:from>
    <xdr:to>
      <xdr:col>76</xdr:col>
      <xdr:colOff>165100</xdr:colOff>
      <xdr:row>55</xdr:row>
      <xdr:rowOff>59284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75811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6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25635</xdr:rowOff>
    </xdr:from>
    <xdr:to>
      <xdr:col>72</xdr:col>
      <xdr:colOff>38100</xdr:colOff>
      <xdr:row>55</xdr:row>
      <xdr:rowOff>127235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143762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77470</xdr:rowOff>
    </xdr:from>
    <xdr:to>
      <xdr:col>67</xdr:col>
      <xdr:colOff>101600</xdr:colOff>
      <xdr:row>56</xdr:row>
      <xdr:rowOff>7620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24147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2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79611</xdr:rowOff>
    </xdr:from>
    <xdr:to>
      <xdr:col>85</xdr:col>
      <xdr:colOff>127000</xdr:colOff>
      <xdr:row>79</xdr:row>
      <xdr:rowOff>79938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62416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69052</xdr:rowOff>
    </xdr:from>
    <xdr:to>
      <xdr:col>81</xdr:col>
      <xdr:colOff>50800</xdr:colOff>
      <xdr:row>79</xdr:row>
      <xdr:rowOff>79938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13602"/>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25509</xdr:rowOff>
    </xdr:from>
    <xdr:to>
      <xdr:col>76</xdr:col>
      <xdr:colOff>114300</xdr:colOff>
      <xdr:row>79</xdr:row>
      <xdr:rowOff>69052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0059"/>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109438</xdr:rowOff>
    </xdr:from>
    <xdr:to>
      <xdr:col>71</xdr:col>
      <xdr:colOff>177800</xdr:colOff>
      <xdr:row>79</xdr:row>
      <xdr:rowOff>25509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82538"/>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28811</xdr:rowOff>
    </xdr:from>
    <xdr:to>
      <xdr:col>85</xdr:col>
      <xdr:colOff>177800</xdr:colOff>
      <xdr:row>79</xdr:row>
      <xdr:rowOff>130411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115188</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8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29138</xdr:rowOff>
    </xdr:from>
    <xdr:to>
      <xdr:col>81</xdr:col>
      <xdr:colOff>101600</xdr:colOff>
      <xdr:row>79</xdr:row>
      <xdr:rowOff>130738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121865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6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18252</xdr:rowOff>
    </xdr:from>
    <xdr:to>
      <xdr:col>76</xdr:col>
      <xdr:colOff>165100</xdr:colOff>
      <xdr:row>79</xdr:row>
      <xdr:rowOff>119852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110979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5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146159</xdr:rowOff>
    </xdr:from>
    <xdr:to>
      <xdr:col>72</xdr:col>
      <xdr:colOff>38100</xdr:colOff>
      <xdr:row>79</xdr:row>
      <xdr:rowOff>76309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67436</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1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58638</xdr:rowOff>
    </xdr:from>
    <xdr:to>
      <xdr:col>67</xdr:col>
      <xdr:colOff>101600</xdr:colOff>
      <xdr:row>78</xdr:row>
      <xdr:rowOff>160238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151365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76332</xdr:rowOff>
    </xdr:from>
    <xdr:to>
      <xdr:col>85</xdr:col>
      <xdr:colOff>127000</xdr:colOff>
      <xdr:row>96</xdr:row>
      <xdr:rowOff>122189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35532"/>
          <a:ext cx="8382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121572</xdr:rowOff>
    </xdr:from>
    <xdr:to>
      <xdr:col>81</xdr:col>
      <xdr:colOff>50800</xdr:colOff>
      <xdr:row>96</xdr:row>
      <xdr:rowOff>122189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58077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115720</xdr:rowOff>
    </xdr:from>
    <xdr:to>
      <xdr:col>76</xdr:col>
      <xdr:colOff>114300</xdr:colOff>
      <xdr:row>96</xdr:row>
      <xdr:rowOff>121572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574920"/>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115720</xdr:rowOff>
    </xdr:from>
    <xdr:to>
      <xdr:col>71</xdr:col>
      <xdr:colOff>177800</xdr:colOff>
      <xdr:row>96</xdr:row>
      <xdr:rowOff>143427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74920"/>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25532</xdr:rowOff>
    </xdr:from>
    <xdr:to>
      <xdr:col>85</xdr:col>
      <xdr:colOff>177800</xdr:colOff>
      <xdr:row>96</xdr:row>
      <xdr:rowOff>127132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48409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71389</xdr:rowOff>
    </xdr:from>
    <xdr:to>
      <xdr:col>81</xdr:col>
      <xdr:colOff>101600</xdr:colOff>
      <xdr:row>97</xdr:row>
      <xdr:rowOff>1539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3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164116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70772</xdr:rowOff>
    </xdr:from>
    <xdr:to>
      <xdr:col>76</xdr:col>
      <xdr:colOff>165100</xdr:colOff>
      <xdr:row>97</xdr:row>
      <xdr:rowOff>922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163499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64920</xdr:rowOff>
    </xdr:from>
    <xdr:to>
      <xdr:col>72</xdr:col>
      <xdr:colOff>38100</xdr:colOff>
      <xdr:row>96</xdr:row>
      <xdr:rowOff>166520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157647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1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92627</xdr:rowOff>
    </xdr:from>
    <xdr:to>
      <xdr:col>67</xdr:col>
      <xdr:colOff>101600</xdr:colOff>
      <xdr:row>97</xdr:row>
      <xdr:rowOff>22777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5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13904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4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210,447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15,248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円増加している。これは定額減税補足給付金や障がい福祉サービス事業費が増加したことが主な要因である。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51,464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14,156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ている。こ</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れは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減債基金積立金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大規模事業基金積立金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したことが主な要因である。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41,612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48,223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これはごみ処理施設建設費が大幅に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年度の実質収支は前年度に比べて増加（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百万円）し、毎年度一貫して黒字を確保している状況である。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財政調整基金残高については、前年度末残高に対して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年度以降全会計において黒字額を確保している。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L7" workbookViewId="0">
      <selection activeCell="AY5" sqref="AY5:BM5"/>
    </sheetView>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221189336</v>
      </c>
      <c r="BO4" s="358"/>
      <c r="BP4" s="358"/>
      <c r="BQ4" s="358"/>
      <c r="BR4" s="358"/>
      <c r="BS4" s="358"/>
      <c r="BT4" s="358"/>
      <c r="BU4" s="359"/>
      <c r="BV4" s="357">
        <v>231912698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4.3</v>
      </c>
      <c r="CU4" s="364"/>
      <c r="CV4" s="364"/>
      <c r="CW4" s="364"/>
      <c r="CX4" s="364"/>
      <c r="CY4" s="364"/>
      <c r="CZ4" s="364"/>
      <c r="DA4" s="365"/>
      <c r="DB4" s="363">
        <v>4.3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213262271</v>
      </c>
      <c r="BO5" s="395"/>
      <c r="BP5" s="395"/>
      <c r="BQ5" s="395"/>
      <c r="BR5" s="395"/>
      <c r="BS5" s="395"/>
      <c r="BT5" s="395"/>
      <c r="BU5" s="396"/>
      <c r="BV5" s="394">
        <v>224116864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84.8</v>
      </c>
      <c r="CU5" s="392"/>
      <c r="CV5" s="392"/>
      <c r="CW5" s="392"/>
      <c r="CX5" s="392"/>
      <c r="CY5" s="392"/>
      <c r="CZ5" s="392"/>
      <c r="DA5" s="393"/>
      <c r="DB5" s="391">
        <v>82.6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7927065</v>
      </c>
      <c r="BO6" s="395"/>
      <c r="BP6" s="395"/>
      <c r="BQ6" s="395"/>
      <c r="BR6" s="395"/>
      <c r="BS6" s="395"/>
      <c r="BT6" s="395"/>
      <c r="BU6" s="396"/>
      <c r="BV6" s="394">
        <v>7795834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84.8</v>
      </c>
      <c r="CU6" s="432"/>
      <c r="CV6" s="432"/>
      <c r="CW6" s="432"/>
      <c r="CX6" s="432"/>
      <c r="CY6" s="432"/>
      <c r="CZ6" s="432"/>
      <c r="DA6" s="433"/>
      <c r="DB6" s="431">
        <v>82.9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3105891</v>
      </c>
      <c r="BO7" s="395"/>
      <c r="BP7" s="395"/>
      <c r="BQ7" s="395"/>
      <c r="BR7" s="395"/>
      <c r="BS7" s="395"/>
      <c r="BT7" s="395"/>
      <c r="BU7" s="396"/>
      <c r="BV7" s="394">
        <v>3094825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113057847</v>
      </c>
      <c r="CU7" s="395"/>
      <c r="CV7" s="395"/>
      <c r="CW7" s="395"/>
      <c r="CX7" s="395"/>
      <c r="CY7" s="395"/>
      <c r="CZ7" s="395"/>
      <c r="DA7" s="396"/>
      <c r="DB7" s="394">
        <v>110066223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4821174</v>
      </c>
      <c r="BO8" s="395"/>
      <c r="BP8" s="395"/>
      <c r="BQ8" s="395"/>
      <c r="BR8" s="395"/>
      <c r="BS8" s="395"/>
      <c r="BT8" s="395"/>
      <c r="BU8" s="396"/>
      <c r="BV8" s="394">
        <v>4701009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460930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120165</v>
      </c>
      <c r="BO9" s="395"/>
      <c r="BP9" s="395"/>
      <c r="BQ9" s="395"/>
      <c r="BR9" s="395"/>
      <c r="BS9" s="395"/>
      <c r="BT9" s="395"/>
      <c r="BU9" s="396"/>
      <c r="BV9" s="394">
        <v>179319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v>
      </c>
      <c r="CU9" s="392"/>
      <c r="CV9" s="392"/>
      <c r="CW9" s="392"/>
      <c r="CX9" s="392"/>
      <c r="CY9" s="392"/>
      <c r="CZ9" s="392"/>
      <c r="DA9" s="393"/>
      <c r="DB9" s="391">
        <v>12.1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464811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2438936</v>
      </c>
      <c r="BO10" s="395"/>
      <c r="BP10" s="395"/>
      <c r="BQ10" s="395"/>
      <c r="BR10" s="395"/>
      <c r="BS10" s="395"/>
      <c r="BT10" s="395"/>
      <c r="BU10" s="396"/>
      <c r="BV10" s="394">
        <v>2377275</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1278900</v>
      </c>
      <c r="BO11" s="395"/>
      <c r="BP11" s="395"/>
      <c r="BQ11" s="395"/>
      <c r="BR11" s="395"/>
      <c r="BS11" s="395"/>
      <c r="BT11" s="395"/>
      <c r="BU11" s="396"/>
      <c r="BV11" s="394">
        <v>1098480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455028</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3861265</v>
      </c>
      <c r="BO12" s="395"/>
      <c r="BP12" s="395"/>
      <c r="BQ12" s="395"/>
      <c r="BR12" s="395"/>
      <c r="BS12" s="395"/>
      <c r="BT12" s="395"/>
      <c r="BU12" s="396"/>
      <c r="BV12" s="394">
        <v>300000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443221</v>
      </c>
      <c r="S13" s="479"/>
      <c r="T13" s="479"/>
      <c r="U13" s="479"/>
      <c r="V13" s="480"/>
      <c r="W13" s="410" t="s">
        <v>130</v>
      </c>
      <c r="X13" s="411"/>
      <c r="Y13" s="411"/>
      <c r="Z13" s="411"/>
      <c r="AA13" s="411"/>
      <c r="AB13" s="401"/>
      <c r="AC13" s="445">
        <v>3059</v>
      </c>
      <c r="AD13" s="446"/>
      <c r="AE13" s="446"/>
      <c r="AF13" s="446"/>
      <c r="AG13" s="488"/>
      <c r="AH13" s="445">
        <v>3365</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-23264</v>
      </c>
      <c r="BO13" s="395"/>
      <c r="BP13" s="395"/>
      <c r="BQ13" s="395"/>
      <c r="BR13" s="395"/>
      <c r="BS13" s="395"/>
      <c r="BT13" s="395"/>
      <c r="BU13" s="396"/>
      <c r="BV13" s="394">
        <v>3355074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v>
      </c>
      <c r="CU13" s="392"/>
      <c r="CV13" s="392"/>
      <c r="CW13" s="392"/>
      <c r="CX13" s="392"/>
      <c r="CY13" s="392"/>
      <c r="CZ13" s="392"/>
      <c r="DA13" s="393"/>
      <c r="DB13" s="391">
        <v>1.1000000000000001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458192</v>
      </c>
      <c r="S14" s="479"/>
      <c r="T14" s="479"/>
      <c r="U14" s="479"/>
      <c r="V14" s="480"/>
      <c r="W14" s="384"/>
      <c r="X14" s="385"/>
      <c r="Y14" s="385"/>
      <c r="Z14" s="385"/>
      <c r="AA14" s="385"/>
      <c r="AB14" s="374"/>
      <c r="AC14" s="481">
        <v>1.5</v>
      </c>
      <c r="AD14" s="482"/>
      <c r="AE14" s="482"/>
      <c r="AF14" s="482"/>
      <c r="AG14" s="483"/>
      <c r="AH14" s="481">
        <v>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447298</v>
      </c>
      <c r="S15" s="479"/>
      <c r="T15" s="479"/>
      <c r="U15" s="479"/>
      <c r="V15" s="480"/>
      <c r="W15" s="410" t="s">
        <v>137</v>
      </c>
      <c r="X15" s="411"/>
      <c r="Y15" s="411"/>
      <c r="Z15" s="411"/>
      <c r="AA15" s="411"/>
      <c r="AB15" s="401"/>
      <c r="AC15" s="445">
        <v>64490</v>
      </c>
      <c r="AD15" s="446"/>
      <c r="AE15" s="446"/>
      <c r="AF15" s="446"/>
      <c r="AG15" s="488"/>
      <c r="AH15" s="445">
        <v>66376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68702596</v>
      </c>
      <c r="BO15" s="358"/>
      <c r="BP15" s="358"/>
      <c r="BQ15" s="358"/>
      <c r="BR15" s="358"/>
      <c r="BS15" s="358"/>
      <c r="BT15" s="358"/>
      <c r="BU15" s="359"/>
      <c r="BV15" s="357">
        <v>68176536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31.6</v>
      </c>
      <c r="AD16" s="482"/>
      <c r="AE16" s="482"/>
      <c r="AF16" s="482"/>
      <c r="AG16" s="483"/>
      <c r="AH16" s="481">
        <v>32.6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92772187</v>
      </c>
      <c r="BO16" s="395"/>
      <c r="BP16" s="395"/>
      <c r="BQ16" s="395"/>
      <c r="BR16" s="395"/>
      <c r="BS16" s="395"/>
      <c r="BT16" s="395"/>
      <c r="BU16" s="396"/>
      <c r="BV16" s="394">
        <v>88457061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136438</v>
      </c>
      <c r="AD17" s="446"/>
      <c r="AE17" s="446"/>
      <c r="AF17" s="446"/>
      <c r="AG17" s="488"/>
      <c r="AH17" s="445">
        <v>134117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87591605</v>
      </c>
      <c r="BO17" s="395"/>
      <c r="BP17" s="395"/>
      <c r="BQ17" s="395"/>
      <c r="BR17" s="395"/>
      <c r="BS17" s="395"/>
      <c r="BT17" s="395"/>
      <c r="BU17" s="396"/>
      <c r="BV17" s="394">
        <v>86858366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517.72</v>
      </c>
      <c r="M18" s="518"/>
      <c r="N18" s="518"/>
      <c r="O18" s="518"/>
      <c r="P18" s="518"/>
      <c r="Q18" s="518"/>
      <c r="R18" s="519"/>
      <c r="S18" s="519"/>
      <c r="T18" s="519"/>
      <c r="U18" s="519"/>
      <c r="V18" s="520"/>
      <c r="W18" s="412"/>
      <c r="X18" s="413"/>
      <c r="Y18" s="413"/>
      <c r="Z18" s="413"/>
      <c r="AA18" s="413"/>
      <c r="AB18" s="404"/>
      <c r="AC18" s="521">
        <v>66.900000000000006</v>
      </c>
      <c r="AD18" s="522"/>
      <c r="AE18" s="522"/>
      <c r="AF18" s="522"/>
      <c r="AG18" s="523"/>
      <c r="AH18" s="521">
        <v>65.8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98302357</v>
      </c>
      <c r="BO18" s="395"/>
      <c r="BP18" s="395"/>
      <c r="BQ18" s="395"/>
      <c r="BR18" s="395"/>
      <c r="BS18" s="395"/>
      <c r="BT18" s="395"/>
      <c r="BU18" s="396"/>
      <c r="BV18" s="394">
        <v>90947481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890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140180130</v>
      </c>
      <c r="BO19" s="395"/>
      <c r="BP19" s="395"/>
      <c r="BQ19" s="395"/>
      <c r="BR19" s="395"/>
      <c r="BS19" s="395"/>
      <c r="BT19" s="395"/>
      <c r="BU19" s="396"/>
      <c r="BV19" s="394">
        <v>133506366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193371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153417469</v>
      </c>
      <c r="BO22" s="358"/>
      <c r="BP22" s="358"/>
      <c r="BQ22" s="358"/>
      <c r="BR22" s="358"/>
      <c r="BS22" s="358"/>
      <c r="BT22" s="358"/>
      <c r="BU22" s="359"/>
      <c r="BV22" s="357">
        <v>156451174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93210140</v>
      </c>
      <c r="BO23" s="395"/>
      <c r="BP23" s="395"/>
      <c r="BQ23" s="395"/>
      <c r="BR23" s="395"/>
      <c r="BS23" s="395"/>
      <c r="BT23" s="395"/>
      <c r="BU23" s="396"/>
      <c r="BV23" s="394">
        <v>91301222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11200</v>
      </c>
      <c r="R24" s="446"/>
      <c r="S24" s="446"/>
      <c r="T24" s="446"/>
      <c r="U24" s="446"/>
      <c r="V24" s="488"/>
      <c r="W24" s="540"/>
      <c r="X24" s="541"/>
      <c r="Y24" s="542"/>
      <c r="Z24" s="444" t="s">
        <v>162</v>
      </c>
      <c r="AA24" s="424"/>
      <c r="AB24" s="424"/>
      <c r="AC24" s="424"/>
      <c r="AD24" s="424"/>
      <c r="AE24" s="424"/>
      <c r="AF24" s="424"/>
      <c r="AG24" s="425"/>
      <c r="AH24" s="445">
        <v>2599</v>
      </c>
      <c r="AI24" s="446"/>
      <c r="AJ24" s="446"/>
      <c r="AK24" s="446"/>
      <c r="AL24" s="488"/>
      <c r="AM24" s="445">
        <v>8199845</v>
      </c>
      <c r="AN24" s="446"/>
      <c r="AO24" s="446"/>
      <c r="AP24" s="446"/>
      <c r="AQ24" s="446"/>
      <c r="AR24" s="488"/>
      <c r="AS24" s="445">
        <v>3155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110099455</v>
      </c>
      <c r="BO24" s="395"/>
      <c r="BP24" s="395"/>
      <c r="BQ24" s="395"/>
      <c r="BR24" s="395"/>
      <c r="BS24" s="395"/>
      <c r="BT24" s="395"/>
      <c r="BU24" s="396"/>
      <c r="BV24" s="394">
        <v>106935970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9300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66492343</v>
      </c>
      <c r="BO25" s="358"/>
      <c r="BP25" s="358"/>
      <c r="BQ25" s="358"/>
      <c r="BR25" s="358"/>
      <c r="BS25" s="358"/>
      <c r="BT25" s="358"/>
      <c r="BU25" s="359"/>
      <c r="BV25" s="357">
        <v>77455083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8150</v>
      </c>
      <c r="R26" s="446"/>
      <c r="S26" s="446"/>
      <c r="T26" s="446"/>
      <c r="U26" s="446"/>
      <c r="V26" s="488"/>
      <c r="W26" s="540"/>
      <c r="X26" s="541"/>
      <c r="Y26" s="542"/>
      <c r="Z26" s="444" t="s">
        <v>168</v>
      </c>
      <c r="AA26" s="546"/>
      <c r="AB26" s="546"/>
      <c r="AC26" s="546"/>
      <c r="AD26" s="546"/>
      <c r="AE26" s="546"/>
      <c r="AF26" s="546"/>
      <c r="AG26" s="547"/>
      <c r="AH26" s="445">
        <v>331</v>
      </c>
      <c r="AI26" s="446"/>
      <c r="AJ26" s="446"/>
      <c r="AK26" s="446"/>
      <c r="AL26" s="488"/>
      <c r="AM26" s="445">
        <v>981415</v>
      </c>
      <c r="AN26" s="446"/>
      <c r="AO26" s="446"/>
      <c r="AP26" s="446"/>
      <c r="AQ26" s="446"/>
      <c r="AR26" s="488"/>
      <c r="AS26" s="445">
        <v>2965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7650</v>
      </c>
      <c r="R27" s="446"/>
      <c r="S27" s="446"/>
      <c r="T27" s="446"/>
      <c r="U27" s="446"/>
      <c r="V27" s="488"/>
      <c r="W27" s="540"/>
      <c r="X27" s="541"/>
      <c r="Y27" s="542"/>
      <c r="Z27" s="444" t="s">
        <v>171</v>
      </c>
      <c r="AA27" s="424"/>
      <c r="AB27" s="424"/>
      <c r="AC27" s="424"/>
      <c r="AD27" s="424"/>
      <c r="AE27" s="424"/>
      <c r="AF27" s="424"/>
      <c r="AG27" s="425"/>
      <c r="AH27" s="445">
        <v>128</v>
      </c>
      <c r="AI27" s="446"/>
      <c r="AJ27" s="446"/>
      <c r="AK27" s="446"/>
      <c r="AL27" s="488"/>
      <c r="AM27" s="445">
        <v>450903</v>
      </c>
      <c r="AN27" s="446"/>
      <c r="AO27" s="446"/>
      <c r="AP27" s="446"/>
      <c r="AQ27" s="446"/>
      <c r="AR27" s="488"/>
      <c r="AS27" s="445">
        <v>3523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6850</v>
      </c>
      <c r="R28" s="446"/>
      <c r="S28" s="446"/>
      <c r="T28" s="446"/>
      <c r="U28" s="446"/>
      <c r="V28" s="488"/>
      <c r="W28" s="540"/>
      <c r="X28" s="541"/>
      <c r="Y28" s="542"/>
      <c r="Z28" s="444" t="s">
        <v>174</v>
      </c>
      <c r="AA28" s="424"/>
      <c r="AB28" s="424"/>
      <c r="AC28" s="424"/>
      <c r="AD28" s="424"/>
      <c r="AE28" s="424"/>
      <c r="AF28" s="424"/>
      <c r="AG28" s="425"/>
      <c r="AH28" s="445">
        <v>4</v>
      </c>
      <c r="AI28" s="446"/>
      <c r="AJ28" s="446"/>
      <c r="AK28" s="446"/>
      <c r="AL28" s="488"/>
      <c r="AM28" s="445">
        <v>15476</v>
      </c>
      <c r="AN28" s="446"/>
      <c r="AO28" s="446"/>
      <c r="AP28" s="446"/>
      <c r="AQ28" s="446"/>
      <c r="AR28" s="488"/>
      <c r="AS28" s="445">
        <v>3869</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20169958</v>
      </c>
      <c r="BO28" s="358"/>
      <c r="BP28" s="358"/>
      <c r="BQ28" s="358"/>
      <c r="BR28" s="358"/>
      <c r="BS28" s="358"/>
      <c r="BT28" s="358"/>
      <c r="BU28" s="359"/>
      <c r="BV28" s="357">
        <v>21592287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36</v>
      </c>
      <c r="M29" s="446"/>
      <c r="N29" s="446"/>
      <c r="O29" s="446"/>
      <c r="P29" s="488"/>
      <c r="Q29" s="445">
        <v>6350</v>
      </c>
      <c r="R29" s="446"/>
      <c r="S29" s="446"/>
      <c r="T29" s="446"/>
      <c r="U29" s="446"/>
      <c r="V29" s="488"/>
      <c r="W29" s="543"/>
      <c r="X29" s="544"/>
      <c r="Y29" s="545"/>
      <c r="Z29" s="444" t="s">
        <v>177</v>
      </c>
      <c r="AA29" s="424"/>
      <c r="AB29" s="424"/>
      <c r="AC29" s="424"/>
      <c r="AD29" s="424"/>
      <c r="AE29" s="424"/>
      <c r="AF29" s="424"/>
      <c r="AG29" s="425"/>
      <c r="AH29" s="445">
        <v>2731</v>
      </c>
      <c r="AI29" s="446"/>
      <c r="AJ29" s="446"/>
      <c r="AK29" s="446"/>
      <c r="AL29" s="488"/>
      <c r="AM29" s="445">
        <v>8666224</v>
      </c>
      <c r="AN29" s="446"/>
      <c r="AO29" s="446"/>
      <c r="AP29" s="446"/>
      <c r="AQ29" s="446"/>
      <c r="AR29" s="488"/>
      <c r="AS29" s="445">
        <v>3173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14009715</v>
      </c>
      <c r="BO29" s="395"/>
      <c r="BP29" s="395"/>
      <c r="BQ29" s="395"/>
      <c r="BR29" s="395"/>
      <c r="BS29" s="395"/>
      <c r="BT29" s="395"/>
      <c r="BU29" s="396"/>
      <c r="BV29" s="394">
        <v>10484660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18398966</v>
      </c>
      <c r="BO30" s="514"/>
      <c r="BP30" s="514"/>
      <c r="BQ30" s="514"/>
      <c r="BR30" s="514"/>
      <c r="BS30" s="514"/>
      <c r="BT30" s="514"/>
      <c r="BU30" s="515"/>
      <c r="BV30" s="513">
        <v>16605600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f>IF(BG34="","",MAX(C34:D43,U34:V43,AM34:AN43)+1)</f>
        <v>13</v>
      </c>
      <c r="BF34" s="584"/>
      <c r="BG34" s="585" t="str">
        <f>IF('各会計、関係団体の財政状況及び健全化判断比率'!B37="","",'各会計、関係団体の財政状況及び健全化判断比率'!B37)</f>
        <v>食肉センター特別会計</v>
      </c>
      <c r="BH34" s="585"/>
      <c r="BI34" s="585"/>
      <c r="BJ34" s="585"/>
      <c r="BK34" s="585"/>
      <c r="BL34" s="585"/>
      <c r="BM34" s="585"/>
      <c r="BN34" s="585"/>
      <c r="BO34" s="585"/>
      <c r="BP34" s="585"/>
      <c r="BQ34" s="585"/>
      <c r="BR34" s="585"/>
      <c r="BS34" s="585"/>
      <c r="BT34" s="585"/>
      <c r="BU34" s="585"/>
      <c r="BV34" s="163"/>
      <c r="BW34" s="584">
        <f>IF(BY34="","",MAX(C34:D43,U34:V43,AM34:AN43,BE34:BF43)+1)</f>
        <v>15</v>
      </c>
      <c r="BX34" s="584"/>
      <c r="BY34" s="585" t="str">
        <f>IF('各会計、関係団体の財政状況及び健全化判断比率'!B68="","",'各会計、関係団体の財政状況及び健全化判断比率'!B68)</f>
        <v>福山地区消防組合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福山市土地開発公社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母子父子寡婦福祉資金貸付特別会計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水道事業会計</v>
      </c>
      <c r="AP35" s="585"/>
      <c r="AQ35" s="585"/>
      <c r="AR35" s="585"/>
      <c r="AS35" s="585"/>
      <c r="AT35" s="585"/>
      <c r="AU35" s="585"/>
      <c r="AV35" s="585"/>
      <c r="AW35" s="585"/>
      <c r="AX35" s="585"/>
      <c r="AY35" s="585"/>
      <c r="AZ35" s="585"/>
      <c r="BA35" s="585"/>
      <c r="BB35" s="585"/>
      <c r="BC35" s="585"/>
      <c r="BD35" s="163"/>
      <c r="BE35" s="584">
        <f t="shared" ref="BE35:BE43" si="1">IF(BG35="","",BE34+1)</f>
        <v>14</v>
      </c>
      <c r="BF35" s="584"/>
      <c r="BG35" s="585" t="str">
        <f>IF('各会計、関係団体の財政状況及び健全化判断比率'!B38="","",'各会計、関係団体の財政状況及び健全化判断比率'!B38)</f>
        <v>都市開発事業特別会計</v>
      </c>
      <c r="BH35" s="585"/>
      <c r="BI35" s="585"/>
      <c r="BJ35" s="585"/>
      <c r="BK35" s="585"/>
      <c r="BL35" s="585"/>
      <c r="BM35" s="585"/>
      <c r="BN35" s="585"/>
      <c r="BO35" s="585"/>
      <c r="BP35" s="585"/>
      <c r="BQ35" s="585"/>
      <c r="BR35" s="585"/>
      <c r="BS35" s="585"/>
      <c r="BT35" s="585"/>
      <c r="BU35" s="585"/>
      <c r="BV35" s="163"/>
      <c r="BW35" s="584">
        <f t="shared" ref="BW35:BW43" si="2">IF(BY35="","",BW34+1)</f>
        <v>16</v>
      </c>
      <c r="BX35" s="584"/>
      <c r="BY35" s="585" t="str">
        <f>IF('各会計、関係団体の財政状況及び健全化判断比率'!B69="","",'各会計、関係団体の財政状況及び健全化判断比率'!B69)</f>
        <v>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福山市スポーツ協会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誠之奨学資金特別会計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IF('各会計、関係団体の財政状況及び健全化判断比率'!B34="","",'各会計、関係団体の財政状況及び健全化判断比率'!B34)</f>
        <v>工業用水道事業会計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17</v>
      </c>
      <c r="BX36" s="584"/>
      <c r="BY36" s="585" t="str">
        <f>IF('各会計、関係団体の財政状況及び健全化判断比率'!B70="","",'各会計、関係団体の財政状況及び健全化判断比率'!B70)</f>
        <v>後期高齢者医療広域連合（特別会計）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ふくやま芸術文化財団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f t="shared" si="0"/>
        <v>11</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備後地域地場産業振興センター</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12</v>
      </c>
      <c r="AN38" s="584"/>
      <c r="AO38" s="585" t="str">
        <f>IF('各会計、関係団体の財政状況及び健全化判断比率'!B36="","",'各会計、関係団体の財政状況及び健全化判断比率'!B36)</f>
        <v>集落排水事業会計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22</v>
      </c>
      <c r="CP38" s="584"/>
      <c r="CQ38" s="585" t="str">
        <f>IF('各会計、関係団体の財政状況及び健全化判断比率'!BS11="","",'各会計、関係団体の財政状況及び健全化判断比率'!BS11)</f>
        <v>アリストぬまくま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23</v>
      </c>
      <c r="CP39" s="584"/>
      <c r="CQ39" s="585" t="str">
        <f>IF('各会計、関係団体の財政状況及び健全化判断比率'!BS12="","",'各会計、関係団体の財政状況及び健全化判断比率'!BS12)</f>
        <v>公立大学法人福山市立大学</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〇</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3GMP6vPqkf5ugVVb+IgwkJp6wRZNhs94eTD+TDb2zt00nD+X8Uov273+1weN7Mbni2BouV6cEYuK/6eH0jPUiA==" saltValue="F2+/N87OjWWKRG0JhKtx/g==" spinCount="100000" sheet="1" objects="1" scenarios="1"/>
  <customSheetViews>
    <customSheetView guid="{C032803A-2662-4D29-85E9-E22F97528AFA}" showGridLines="0" fitToPage="1" hiddenRows="1" hiddenColumns="1">
      <selection activeCell="G2" sqref="G2"/>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L2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36" t="s">
        <v>539</v>
      </c>
      <c r="D34" s="1136"/>
      <c r="E34" s="1137"/>
      <c r="F34" s="32">
        <v>13.48</v>
      </c>
      <c r="G34" s="33">
        <v>14.52</v>
      </c>
      <c r="H34" s="33">
        <v>15.82</v>
      </c>
      <c r="I34" s="33">
        <v>13.9</v>
      </c>
      <c r="J34" s="34">
        <v>11.73</v>
      </c>
      <c r="K34" s="22"/>
      <c r="L34" s="22"/>
      <c r="M34" s="22"/>
      <c r="N34" s="22"/>
      <c r="O34" s="22"/>
      <c r="P34" s="22"/>
    </row>
    <row r="35" spans="1:16" ht="39" customHeight="1" x14ac:dyDescent="0.2">
      <c r="A35" s="22"/>
      <c r="B35" s="35"/>
      <c r="C35" s="1132" t="s">
        <v>540</v>
      </c>
      <c r="D35" s="1132"/>
      <c r="E35" s="1133"/>
      <c r="F35" s="36">
        <v>7.07</v>
      </c>
      <c r="G35" s="37">
        <v>7.51</v>
      </c>
      <c r="H35" s="37">
        <v>8.06</v>
      </c>
      <c r="I35" s="37">
        <v>8.1199999999999992</v>
      </c>
      <c r="J35" s="38">
        <v>7.62</v>
      </c>
      <c r="K35" s="22"/>
      <c r="L35" s="22"/>
      <c r="M35" s="22"/>
      <c r="N35" s="22"/>
      <c r="O35" s="22"/>
      <c r="P35" s="22"/>
    </row>
    <row r="36" spans="1:16" ht="39" customHeight="1" x14ac:dyDescent="0.2">
      <c r="A36" s="22"/>
      <c r="B36" s="35"/>
      <c r="C36" s="1132" t="s">
        <v>541</v>
      </c>
      <c r="D36" s="1132"/>
      <c r="E36" s="1133"/>
      <c r="F36" s="36">
        <v>3.13</v>
      </c>
      <c r="G36" s="37">
        <v>4.6399999999999997</v>
      </c>
      <c r="H36" s="37">
        <v>4.09</v>
      </c>
      <c r="I36" s="37">
        <v>4.17</v>
      </c>
      <c r="J36" s="38">
        <v>4.17</v>
      </c>
      <c r="K36" s="22"/>
      <c r="L36" s="22"/>
      <c r="M36" s="22"/>
      <c r="N36" s="22"/>
      <c r="O36" s="22"/>
      <c r="P36" s="22"/>
    </row>
    <row r="37" spans="1:16" ht="39" customHeight="1" x14ac:dyDescent="0.2">
      <c r="A37" s="22"/>
      <c r="B37" s="35"/>
      <c r="C37" s="1132" t="s">
        <v>542</v>
      </c>
      <c r="D37" s="1132"/>
      <c r="E37" s="1133"/>
      <c r="F37" s="36">
        <v>3.72</v>
      </c>
      <c r="G37" s="37">
        <v>3.82</v>
      </c>
      <c r="H37" s="37">
        <v>3.94</v>
      </c>
      <c r="I37" s="37">
        <v>3.8</v>
      </c>
      <c r="J37" s="38">
        <v>2.95</v>
      </c>
      <c r="K37" s="22"/>
      <c r="L37" s="22"/>
      <c r="M37" s="22"/>
      <c r="N37" s="22"/>
      <c r="O37" s="22"/>
      <c r="P37" s="22"/>
    </row>
    <row r="38" spans="1:16" ht="39" customHeight="1" x14ac:dyDescent="0.2">
      <c r="A38" s="22"/>
      <c r="B38" s="35"/>
      <c r="C38" s="1132" t="s">
        <v>543</v>
      </c>
      <c r="D38" s="1132"/>
      <c r="E38" s="1133"/>
      <c r="F38" s="36">
        <v>1.63</v>
      </c>
      <c r="G38" s="37">
        <v>1.5</v>
      </c>
      <c r="H38" s="37">
        <v>1.71</v>
      </c>
      <c r="I38" s="37">
        <v>2.1</v>
      </c>
      <c r="J38" s="38">
        <v>2.29</v>
      </c>
      <c r="K38" s="22"/>
      <c r="L38" s="22"/>
      <c r="M38" s="22"/>
      <c r="N38" s="22"/>
      <c r="O38" s="22"/>
      <c r="P38" s="22"/>
    </row>
    <row r="39" spans="1:16" ht="39" customHeight="1" x14ac:dyDescent="0.2">
      <c r="A39" s="22"/>
      <c r="B39" s="35"/>
      <c r="C39" s="1132" t="s">
        <v>544</v>
      </c>
      <c r="D39" s="1132"/>
      <c r="E39" s="1133"/>
      <c r="F39" s="36">
        <v>1.3</v>
      </c>
      <c r="G39" s="37">
        <v>1.34</v>
      </c>
      <c r="H39" s="37">
        <v>1.52</v>
      </c>
      <c r="I39" s="37">
        <v>1.49</v>
      </c>
      <c r="J39" s="38">
        <v>1.36</v>
      </c>
      <c r="K39" s="22"/>
      <c r="L39" s="22"/>
      <c r="M39" s="22"/>
      <c r="N39" s="22"/>
      <c r="O39" s="22"/>
      <c r="P39" s="22"/>
    </row>
    <row r="40" spans="1:16" ht="39" customHeight="1" x14ac:dyDescent="0.2">
      <c r="A40" s="22"/>
      <c r="B40" s="35"/>
      <c r="C40" s="1132" t="s">
        <v>545</v>
      </c>
      <c r="D40" s="1132"/>
      <c r="E40" s="1133"/>
      <c r="F40" s="36">
        <v>0.47</v>
      </c>
      <c r="G40" s="37">
        <v>0.08</v>
      </c>
      <c r="H40" s="37">
        <v>0.54</v>
      </c>
      <c r="I40" s="37">
        <v>0.2</v>
      </c>
      <c r="J40" s="38">
        <v>0.52</v>
      </c>
      <c r="K40" s="22"/>
      <c r="L40" s="22"/>
      <c r="M40" s="22"/>
      <c r="N40" s="22"/>
      <c r="O40" s="22"/>
      <c r="P40" s="22"/>
    </row>
    <row r="41" spans="1:16" ht="39" customHeight="1" x14ac:dyDescent="0.2">
      <c r="A41" s="22"/>
      <c r="B41" s="35"/>
      <c r="C41" s="1132" t="s">
        <v>546</v>
      </c>
      <c r="D41" s="1132"/>
      <c r="E41" s="1133"/>
      <c r="F41" s="36">
        <v>0.92</v>
      </c>
      <c r="G41" s="37">
        <v>0.81</v>
      </c>
      <c r="H41" s="37">
        <v>0.44</v>
      </c>
      <c r="I41" s="37">
        <v>0.85</v>
      </c>
      <c r="J41" s="38">
        <v>0.45</v>
      </c>
      <c r="K41" s="22"/>
      <c r="L41" s="22"/>
      <c r="M41" s="22"/>
      <c r="N41" s="22"/>
      <c r="O41" s="22"/>
      <c r="P41" s="22"/>
    </row>
    <row r="42" spans="1:16" ht="39" customHeight="1" x14ac:dyDescent="0.2">
      <c r="A42" s="22"/>
      <c r="B42" s="39"/>
      <c r="C42" s="1132" t="s">
        <v>547</v>
      </c>
      <c r="D42" s="1132"/>
      <c r="E42" s="1133"/>
      <c r="F42" s="36" t="s">
        <v>495</v>
      </c>
      <c r="G42" s="37" t="s">
        <v>495</v>
      </c>
      <c r="H42" s="37" t="s">
        <v>495</v>
      </c>
      <c r="I42" s="37" t="s">
        <v>495</v>
      </c>
      <c r="J42" s="38" t="s">
        <v>495</v>
      </c>
      <c r="K42" s="22"/>
      <c r="L42" s="22"/>
      <c r="M42" s="22"/>
      <c r="N42" s="22"/>
      <c r="O42" s="22"/>
      <c r="P42" s="22"/>
    </row>
    <row r="43" spans="1:16" ht="39" customHeight="1" thickBot="1" x14ac:dyDescent="0.25">
      <c r="A43" s="22"/>
      <c r="B43" s="40"/>
      <c r="C43" s="1134" t="s">
        <v>548</v>
      </c>
      <c r="D43" s="1134"/>
      <c r="E43" s="1135"/>
      <c r="F43" s="41">
        <v>0.09</v>
      </c>
      <c r="G43" s="42">
        <v>0.11</v>
      </c>
      <c r="H43" s="42">
        <v>0.1</v>
      </c>
      <c r="I43" s="42">
        <v>2.0099999999999998</v>
      </c>
      <c r="J43" s="43">
        <v>0.13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mRfTkAp0GoPHP0HlpxKzkt5zsMoE2+5JT1lkULT/2i39Klb0/ULBJpO7siUfr7AwrB889gY6aqWbctZssGv+g==" saltValue="ac1DxOtIhakcmjPfzKg39w==" spinCount="100000" sheet="1" objects="1" scenarios="1"/>
  <customSheetViews>
    <customSheetView guid="{C032803A-2662-4D29-85E9-E22F97528AFA}" showGridLines="0" fitToPage="1" hiddenRows="1" hiddenColumns="1" topLeftCell="A33">
      <pageMargins left="0" right="0" top="0.19685039370078741" bottom="0" header="0" footer="0"/>
      <printOptions horizontalCentered="1"/>
      <pageSetup paperSize="9" scale="59"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9"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15214</v>
      </c>
      <c r="L45" s="58">
        <v>14841</v>
      </c>
      <c r="M45" s="58">
        <v>15616</v>
      </c>
      <c r="N45" s="58">
        <v>15482</v>
      </c>
      <c r="O45" s="59">
        <v>16116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495</v>
      </c>
      <c r="L46" s="62" t="s">
        <v>495</v>
      </c>
      <c r="M46" s="62" t="s">
        <v>495</v>
      </c>
      <c r="N46" s="62" t="s">
        <v>495</v>
      </c>
      <c r="O46" s="63" t="s">
        <v>495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495</v>
      </c>
      <c r="L47" s="62" t="s">
        <v>495</v>
      </c>
      <c r="M47" s="62" t="s">
        <v>495</v>
      </c>
      <c r="N47" s="62" t="s">
        <v>495</v>
      </c>
      <c r="O47" s="63" t="s">
        <v>495</v>
      </c>
      <c r="P47" s="46"/>
      <c r="Q47" s="46"/>
      <c r="R47" s="46"/>
      <c r="S47" s="46"/>
      <c r="T47" s="46"/>
      <c r="U47" s="46"/>
    </row>
    <row r="48" spans="1:21" ht="30.75" customHeight="1" x14ac:dyDescent="0.2">
      <c r="A48" s="46"/>
      <c r="B48" s="1140"/>
      <c r="C48" s="1141"/>
      <c r="D48" s="60"/>
      <c r="E48" s="1146" t="s">
        <v>13</v>
      </c>
      <c r="F48" s="1146"/>
      <c r="G48" s="1146"/>
      <c r="H48" s="1146"/>
      <c r="I48" s="1146"/>
      <c r="J48" s="1147"/>
      <c r="K48" s="61">
        <v>3372</v>
      </c>
      <c r="L48" s="62">
        <v>3353</v>
      </c>
      <c r="M48" s="62">
        <v>3318</v>
      </c>
      <c r="N48" s="62">
        <v>3338</v>
      </c>
      <c r="O48" s="63">
        <v>3381</v>
      </c>
      <c r="P48" s="46"/>
      <c r="Q48" s="46"/>
      <c r="R48" s="46"/>
      <c r="S48" s="46"/>
      <c r="T48" s="46"/>
      <c r="U48" s="46"/>
    </row>
    <row r="49" spans="1:21" ht="30.75" customHeight="1" x14ac:dyDescent="0.2">
      <c r="A49" s="46"/>
      <c r="B49" s="1140"/>
      <c r="C49" s="1141"/>
      <c r="D49" s="60"/>
      <c r="E49" s="1146" t="s">
        <v>14</v>
      </c>
      <c r="F49" s="1146"/>
      <c r="G49" s="1146"/>
      <c r="H49" s="1146"/>
      <c r="I49" s="1146"/>
      <c r="J49" s="1147"/>
      <c r="K49" s="61">
        <v>375</v>
      </c>
      <c r="L49" s="62">
        <v>368</v>
      </c>
      <c r="M49" s="62">
        <v>400</v>
      </c>
      <c r="N49" s="62">
        <v>482</v>
      </c>
      <c r="O49" s="63">
        <v>477</v>
      </c>
      <c r="P49" s="46"/>
      <c r="Q49" s="46"/>
      <c r="R49" s="46"/>
      <c r="S49" s="46"/>
      <c r="T49" s="46"/>
      <c r="U49" s="46"/>
    </row>
    <row r="50" spans="1:21" ht="30.75" customHeight="1" x14ac:dyDescent="0.2">
      <c r="A50" s="46"/>
      <c r="B50" s="1140"/>
      <c r="C50" s="1141"/>
      <c r="D50" s="60"/>
      <c r="E50" s="1146" t="s">
        <v>15</v>
      </c>
      <c r="F50" s="1146"/>
      <c r="G50" s="1146"/>
      <c r="H50" s="1146"/>
      <c r="I50" s="1146"/>
      <c r="J50" s="1147"/>
      <c r="K50" s="61">
        <v>148</v>
      </c>
      <c r="L50" s="62">
        <v>121</v>
      </c>
      <c r="M50" s="62">
        <v>107</v>
      </c>
      <c r="N50" s="62">
        <v>100</v>
      </c>
      <c r="O50" s="63">
        <v>99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495</v>
      </c>
      <c r="L51" s="62" t="s">
        <v>495</v>
      </c>
      <c r="M51" s="62" t="s">
        <v>495</v>
      </c>
      <c r="N51" s="62" t="s">
        <v>495</v>
      </c>
      <c r="O51" s="63" t="s">
        <v>495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17577</v>
      </c>
      <c r="L52" s="62">
        <v>17762</v>
      </c>
      <c r="M52" s="62">
        <v>18192</v>
      </c>
      <c r="N52" s="62">
        <v>18314</v>
      </c>
      <c r="O52" s="63">
        <v>18937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1532</v>
      </c>
      <c r="L53" s="67">
        <v>921</v>
      </c>
      <c r="M53" s="67">
        <v>1249</v>
      </c>
      <c r="N53" s="67">
        <v>1088</v>
      </c>
      <c r="O53" s="68">
        <v>1136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NT4Ea+6JNqVeJ8u38/uOJPLmzxgzsu1KzFK4MltGxgb7CluUrYjoMp7hW4MNdlMt71JjX1NnaL/diIqN9SuNw==" saltValue="QvEpOgV3LixaLmhL2cJm8w==" spinCount="100000" sheet="1" objects="1" scenarios="1"/>
  <customSheetViews>
    <customSheetView guid="{C032803A-2662-4D29-85E9-E22F97528AFA}"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1" zoomScale="70" zoomScaleNormal="70" zoomScaleSheetLayoutView="100" workbookViewId="0">
      <selection activeCell="N39" sqref="N39"/>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533</v>
      </c>
      <c r="J40" s="101" t="s">
        <v>534</v>
      </c>
      <c r="K40" s="101" t="s">
        <v>535</v>
      </c>
      <c r="L40" s="101" t="s">
        <v>536</v>
      </c>
      <c r="M40" s="102" t="s">
        <v>537</v>
      </c>
    </row>
    <row r="41" spans="2:13" ht="27.75" customHeight="1" x14ac:dyDescent="0.2">
      <c r="B41" s="1169" t="s">
        <v>30</v>
      </c>
      <c r="C41" s="1170"/>
      <c r="D41" s="103"/>
      <c r="E41" s="1175" t="s">
        <v>31</v>
      </c>
      <c r="F41" s="1175"/>
      <c r="G41" s="1175"/>
      <c r="H41" s="1176"/>
      <c r="I41" s="330">
        <v>143576</v>
      </c>
      <c r="J41" s="331">
        <v>138470</v>
      </c>
      <c r="K41" s="331">
        <v>143882</v>
      </c>
      <c r="L41" s="331">
        <v>154643</v>
      </c>
      <c r="M41" s="332">
        <v>151126</v>
      </c>
    </row>
    <row r="42" spans="2:13" ht="27.75" customHeight="1" x14ac:dyDescent="0.2">
      <c r="B42" s="1171"/>
      <c r="C42" s="1172"/>
      <c r="D42" s="104"/>
      <c r="E42" s="1177" t="s">
        <v>32</v>
      </c>
      <c r="F42" s="1177"/>
      <c r="G42" s="1177"/>
      <c r="H42" s="1178"/>
      <c r="I42" s="333">
        <v>2106</v>
      </c>
      <c r="J42" s="334">
        <v>2034</v>
      </c>
      <c r="K42" s="334">
        <v>1974</v>
      </c>
      <c r="L42" s="334">
        <v>1928</v>
      </c>
      <c r="M42" s="335">
        <v>1903</v>
      </c>
    </row>
    <row r="43" spans="2:13" ht="27.75" customHeight="1" x14ac:dyDescent="0.2">
      <c r="B43" s="1171"/>
      <c r="C43" s="1172"/>
      <c r="D43" s="104"/>
      <c r="E43" s="1177" t="s">
        <v>33</v>
      </c>
      <c r="F43" s="1177"/>
      <c r="G43" s="1177"/>
      <c r="H43" s="1178"/>
      <c r="I43" s="333">
        <v>39423</v>
      </c>
      <c r="J43" s="334">
        <v>37575</v>
      </c>
      <c r="K43" s="334">
        <v>39216</v>
      </c>
      <c r="L43" s="334">
        <v>44679</v>
      </c>
      <c r="M43" s="335">
        <v>42789</v>
      </c>
    </row>
    <row r="44" spans="2:13" ht="27.75" customHeight="1" x14ac:dyDescent="0.2">
      <c r="B44" s="1171"/>
      <c r="C44" s="1172"/>
      <c r="D44" s="104"/>
      <c r="E44" s="1177" t="s">
        <v>34</v>
      </c>
      <c r="F44" s="1177"/>
      <c r="G44" s="1177"/>
      <c r="H44" s="1178"/>
      <c r="I44" s="333">
        <v>3506</v>
      </c>
      <c r="J44" s="334">
        <v>4214</v>
      </c>
      <c r="K44" s="334">
        <v>4119</v>
      </c>
      <c r="L44" s="334">
        <v>3799</v>
      </c>
      <c r="M44" s="335">
        <v>3467</v>
      </c>
    </row>
    <row r="45" spans="2:13" ht="27.75" customHeight="1" x14ac:dyDescent="0.2">
      <c r="B45" s="1171"/>
      <c r="C45" s="1172"/>
      <c r="D45" s="104"/>
      <c r="E45" s="1177" t="s">
        <v>35</v>
      </c>
      <c r="F45" s="1177"/>
      <c r="G45" s="1177"/>
      <c r="H45" s="1178"/>
      <c r="I45" s="333">
        <v>21363</v>
      </c>
      <c r="J45" s="334">
        <v>21271</v>
      </c>
      <c r="K45" s="334">
        <v>21714</v>
      </c>
      <c r="L45" s="334">
        <v>22612</v>
      </c>
      <c r="M45" s="335">
        <v>22605</v>
      </c>
    </row>
    <row r="46" spans="2:13" ht="27.75" customHeight="1" x14ac:dyDescent="0.2">
      <c r="B46" s="1171"/>
      <c r="C46" s="1172"/>
      <c r="D46" s="105"/>
      <c r="E46" s="1177" t="s">
        <v>36</v>
      </c>
      <c r="F46" s="1177"/>
      <c r="G46" s="1177"/>
      <c r="H46" s="1178"/>
      <c r="I46" s="333">
        <v>37</v>
      </c>
      <c r="J46" s="334">
        <v>18</v>
      </c>
      <c r="K46" s="334">
        <v>7</v>
      </c>
      <c r="L46" s="334">
        <v>1</v>
      </c>
      <c r="M46" s="335" t="s">
        <v>495</v>
      </c>
    </row>
    <row r="47" spans="2:13" ht="27.75" customHeight="1" x14ac:dyDescent="0.2">
      <c r="B47" s="1171"/>
      <c r="C47" s="1172"/>
      <c r="D47" s="106"/>
      <c r="E47" s="1179" t="s">
        <v>37</v>
      </c>
      <c r="F47" s="1180"/>
      <c r="G47" s="1180"/>
      <c r="H47" s="1181"/>
      <c r="I47" s="333" t="s">
        <v>495</v>
      </c>
      <c r="J47" s="334" t="s">
        <v>495</v>
      </c>
      <c r="K47" s="334" t="s">
        <v>495</v>
      </c>
      <c r="L47" s="334" t="s">
        <v>495</v>
      </c>
      <c r="M47" s="335" t="s">
        <v>495</v>
      </c>
    </row>
    <row r="48" spans="2:13" ht="27.75" customHeight="1" x14ac:dyDescent="0.2">
      <c r="B48" s="1171"/>
      <c r="C48" s="1172"/>
      <c r="D48" s="104"/>
      <c r="E48" s="1177" t="s">
        <v>38</v>
      </c>
      <c r="F48" s="1177"/>
      <c r="G48" s="1177"/>
      <c r="H48" s="1178"/>
      <c r="I48" s="333" t="s">
        <v>495</v>
      </c>
      <c r="J48" s="334" t="s">
        <v>495</v>
      </c>
      <c r="K48" s="334" t="s">
        <v>495</v>
      </c>
      <c r="L48" s="334" t="s">
        <v>495</v>
      </c>
      <c r="M48" s="335" t="s">
        <v>495</v>
      </c>
    </row>
    <row r="49" spans="2:13" ht="27.75" customHeight="1" x14ac:dyDescent="0.2">
      <c r="B49" s="1173"/>
      <c r="C49" s="1174"/>
      <c r="D49" s="104"/>
      <c r="E49" s="1177" t="s">
        <v>39</v>
      </c>
      <c r="F49" s="1177"/>
      <c r="G49" s="1177"/>
      <c r="H49" s="1178"/>
      <c r="I49" s="333" t="s">
        <v>495</v>
      </c>
      <c r="J49" s="334" t="s">
        <v>495</v>
      </c>
      <c r="K49" s="334" t="s">
        <v>495</v>
      </c>
      <c r="L49" s="334" t="s">
        <v>495</v>
      </c>
      <c r="M49" s="335" t="s">
        <v>495</v>
      </c>
    </row>
    <row r="50" spans="2:13" ht="27.75" customHeight="1" x14ac:dyDescent="0.2">
      <c r="B50" s="1182" t="s">
        <v>40</v>
      </c>
      <c r="C50" s="1183"/>
      <c r="D50" s="107"/>
      <c r="E50" s="1177" t="s">
        <v>41</v>
      </c>
      <c r="F50" s="1177"/>
      <c r="G50" s="1177"/>
      <c r="H50" s="1178"/>
      <c r="I50" s="333">
        <v>43607</v>
      </c>
      <c r="J50" s="334">
        <v>48061</v>
      </c>
      <c r="K50" s="334">
        <v>46862</v>
      </c>
      <c r="L50" s="334">
        <v>48658</v>
      </c>
      <c r="M50" s="335">
        <v>52648</v>
      </c>
    </row>
    <row r="51" spans="2:13" ht="27.75" customHeight="1" x14ac:dyDescent="0.2">
      <c r="B51" s="1171"/>
      <c r="C51" s="1172"/>
      <c r="D51" s="104"/>
      <c r="E51" s="1177" t="s">
        <v>42</v>
      </c>
      <c r="F51" s="1177"/>
      <c r="G51" s="1177"/>
      <c r="H51" s="1178"/>
      <c r="I51" s="333">
        <v>37858</v>
      </c>
      <c r="J51" s="334">
        <v>36548</v>
      </c>
      <c r="K51" s="334">
        <v>36619</v>
      </c>
      <c r="L51" s="334">
        <v>38575</v>
      </c>
      <c r="M51" s="335">
        <v>40354</v>
      </c>
    </row>
    <row r="52" spans="2:13" ht="27.75" customHeight="1" x14ac:dyDescent="0.2">
      <c r="B52" s="1173"/>
      <c r="C52" s="1174"/>
      <c r="D52" s="104"/>
      <c r="E52" s="1177" t="s">
        <v>43</v>
      </c>
      <c r="F52" s="1177"/>
      <c r="G52" s="1177"/>
      <c r="H52" s="1178"/>
      <c r="I52" s="333">
        <v>176830</v>
      </c>
      <c r="J52" s="334">
        <v>176299</v>
      </c>
      <c r="K52" s="334">
        <v>188706</v>
      </c>
      <c r="L52" s="334">
        <v>187866</v>
      </c>
      <c r="M52" s="335">
        <v>179910</v>
      </c>
    </row>
    <row r="53" spans="2:13" ht="27.75" customHeight="1" thickBot="1" x14ac:dyDescent="0.25">
      <c r="B53" s="1184" t="s">
        <v>19</v>
      </c>
      <c r="C53" s="1185"/>
      <c r="D53" s="108"/>
      <c r="E53" s="1186" t="s">
        <v>44</v>
      </c>
      <c r="F53" s="1186"/>
      <c r="G53" s="1186"/>
      <c r="H53" s="1187"/>
      <c r="I53" s="336">
        <v>-48285</v>
      </c>
      <c r="J53" s="337">
        <v>-57326</v>
      </c>
      <c r="K53" s="337">
        <v>-61276</v>
      </c>
      <c r="L53" s="337">
        <v>-47438</v>
      </c>
      <c r="M53" s="338">
        <v>-51022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nkbDafqQbbLP8h868icmSziprmfNzMEkpPhP3x3uFyOi1JAFhfmDVHY1WqjwrXY1I3VNtyAl3mDwPVlxwQv8Sw==" saltValue="LeeISnz7T0GvCFVNJA+e7g==" spinCount="100000" sheet="1" objects="1" scenarios="1"/>
  <customSheetViews>
    <customSheetView guid="{C032803A-2662-4D29-85E9-E22F97528AFA}"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8" sqref="F58:H62"/>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535</v>
      </c>
      <c r="G54" s="117" t="s">
        <v>536</v>
      </c>
      <c r="H54" s="118" t="s">
        <v>537</v>
      </c>
    </row>
    <row r="55" spans="2:8" ht="52.5" customHeight="1" x14ac:dyDescent="0.2">
      <c r="B55" s="119"/>
      <c r="C55" s="1196" t="s">
        <v>46</v>
      </c>
      <c r="D55" s="1196"/>
      <c r="E55" s="1197"/>
      <c r="F55" s="339">
        <v>19515</v>
      </c>
      <c r="G55" s="339">
        <v>21592</v>
      </c>
      <c r="H55" s="340">
        <v>20170</v>
      </c>
    </row>
    <row r="56" spans="2:8" ht="52.5" customHeight="1" x14ac:dyDescent="0.2">
      <c r="B56" s="120"/>
      <c r="C56" s="1198" t="s">
        <v>47</v>
      </c>
      <c r="D56" s="1198"/>
      <c r="E56" s="1199"/>
      <c r="F56" s="341">
        <v>9479</v>
      </c>
      <c r="G56" s="341">
        <v>10485</v>
      </c>
      <c r="H56" s="342">
        <v>14010</v>
      </c>
    </row>
    <row r="57" spans="2:8" ht="53.25" customHeight="1" x14ac:dyDescent="0.2">
      <c r="B57" s="120"/>
      <c r="C57" s="1200" t="s">
        <v>48</v>
      </c>
      <c r="D57" s="1200"/>
      <c r="E57" s="1201"/>
      <c r="F57" s="343">
        <v>17552</v>
      </c>
      <c r="G57" s="343">
        <v>16606</v>
      </c>
      <c r="H57" s="344">
        <v>18399</v>
      </c>
    </row>
    <row r="58" spans="2:8" ht="45.75" customHeight="1" x14ac:dyDescent="0.2">
      <c r="B58" s="121"/>
      <c r="C58" s="1188" t="s">
        <v>554</v>
      </c>
      <c r="D58" s="1189"/>
      <c r="E58" s="1190"/>
      <c r="F58" s="345">
        <v>4933</v>
      </c>
      <c r="G58" s="345">
        <v>4176</v>
      </c>
      <c r="H58" s="346">
        <v>5502</v>
      </c>
    </row>
    <row r="59" spans="2:8" ht="45.75" customHeight="1" x14ac:dyDescent="0.2">
      <c r="B59" s="121"/>
      <c r="C59" s="1188" t="s">
        <v>555</v>
      </c>
      <c r="D59" s="1189"/>
      <c r="E59" s="1190"/>
      <c r="F59" s="345">
        <v>3128</v>
      </c>
      <c r="G59" s="345">
        <v>3251</v>
      </c>
      <c r="H59" s="346">
        <v>3378</v>
      </c>
    </row>
    <row r="60" spans="2:8" ht="45.75" customHeight="1" x14ac:dyDescent="0.2">
      <c r="B60" s="121"/>
      <c r="C60" s="1188" t="s">
        <v>556</v>
      </c>
      <c r="D60" s="1189"/>
      <c r="E60" s="1190"/>
      <c r="F60" s="345">
        <v>3304</v>
      </c>
      <c r="G60" s="345">
        <v>3308</v>
      </c>
      <c r="H60" s="346">
        <v>3321</v>
      </c>
    </row>
    <row r="61" spans="2:8" ht="45.75" customHeight="1" x14ac:dyDescent="0.2">
      <c r="B61" s="121"/>
      <c r="C61" s="1188" t="s">
        <v>557</v>
      </c>
      <c r="D61" s="1189"/>
      <c r="E61" s="1190"/>
      <c r="F61" s="345">
        <v>1829</v>
      </c>
      <c r="G61" s="345">
        <v>1825</v>
      </c>
      <c r="H61" s="346">
        <v>1819</v>
      </c>
    </row>
    <row r="62" spans="2:8" ht="45.75" customHeight="1" thickBot="1" x14ac:dyDescent="0.25">
      <c r="B62" s="122"/>
      <c r="C62" s="1191" t="s">
        <v>558</v>
      </c>
      <c r="D62" s="1192"/>
      <c r="E62" s="1193"/>
      <c r="F62" s="347">
        <v>917</v>
      </c>
      <c r="G62" s="347">
        <v>869</v>
      </c>
      <c r="H62" s="348">
        <v>827</v>
      </c>
    </row>
    <row r="63" spans="2:8" ht="52.5" customHeight="1" thickBot="1" x14ac:dyDescent="0.25">
      <c r="B63" s="123"/>
      <c r="C63" s="1194" t="s">
        <v>49</v>
      </c>
      <c r="D63" s="1194"/>
      <c r="E63" s="1195"/>
      <c r="F63" s="349">
        <v>46547</v>
      </c>
      <c r="G63" s="349">
        <v>48683</v>
      </c>
      <c r="H63" s="350">
        <v>52579</v>
      </c>
    </row>
    <row r="64" spans="2:8" ht="13" x14ac:dyDescent="0.2"/>
  </sheetData>
  <sheetProtection algorithmName="SHA-512" hashValue="HzWK1pLbpbYeGILzUlcqldSri18vNAAB31ku+x6/G0aDtzceMmKYdmLQ3l2MFYntlIgBbxG21LSVzxFBw3GBpg==" saltValue="t7tAZG/o0KBd8MQQcAqBSg==" spinCount="100000" sheet="1" objects="1" scenarios="1"/>
  <customSheetViews>
    <customSheetView guid="{C032803A-2662-4D29-85E9-E22F97528AFA}"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532</v>
      </c>
      <c r="G2" s="137"/>
      <c r="H2" s="138"/>
    </row>
    <row r="3" spans="1:8" x14ac:dyDescent="0.2">
      <c r="A3" s="134" t="s">
        <v>525</v>
      </c>
      <c r="B3" s="139"/>
      <c r="C3" s="140"/>
      <c r="D3" s="141">
        <v>44491</v>
      </c>
      <c r="E3" s="142"/>
      <c r="F3" s="143">
        <v>52191</v>
      </c>
      <c r="G3" s="144"/>
      <c r="H3" s="145"/>
    </row>
    <row r="4" spans="1:8" x14ac:dyDescent="0.2">
      <c r="A4" s="146"/>
      <c r="B4" s="147"/>
      <c r="C4" s="148"/>
      <c r="D4" s="149">
        <v>27665</v>
      </c>
      <c r="E4" s="150"/>
      <c r="F4" s="151">
        <v>26807</v>
      </c>
      <c r="G4" s="152"/>
      <c r="H4" s="153"/>
    </row>
    <row r="5" spans="1:8" x14ac:dyDescent="0.2">
      <c r="A5" s="134" t="s">
        <v>527</v>
      </c>
      <c r="B5" s="139"/>
      <c r="C5" s="140"/>
      <c r="D5" s="141">
        <v>51075</v>
      </c>
      <c r="E5" s="142"/>
      <c r="F5" s="143">
        <v>48105</v>
      </c>
      <c r="G5" s="144"/>
      <c r="H5" s="145"/>
    </row>
    <row r="6" spans="1:8" x14ac:dyDescent="0.2">
      <c r="A6" s="146"/>
      <c r="B6" s="147"/>
      <c r="C6" s="148"/>
      <c r="D6" s="149">
        <v>32565</v>
      </c>
      <c r="E6" s="150"/>
      <c r="F6" s="151">
        <v>24072</v>
      </c>
      <c r="G6" s="152"/>
      <c r="H6" s="153"/>
    </row>
    <row r="7" spans="1:8" x14ac:dyDescent="0.2">
      <c r="A7" s="134" t="s">
        <v>528</v>
      </c>
      <c r="B7" s="139"/>
      <c r="C7" s="140"/>
      <c r="D7" s="141">
        <v>86698</v>
      </c>
      <c r="E7" s="142"/>
      <c r="F7" s="143">
        <v>47446</v>
      </c>
      <c r="G7" s="144"/>
      <c r="H7" s="145"/>
    </row>
    <row r="8" spans="1:8" x14ac:dyDescent="0.2">
      <c r="A8" s="146"/>
      <c r="B8" s="147"/>
      <c r="C8" s="148"/>
      <c r="D8" s="149">
        <v>45512</v>
      </c>
      <c r="E8" s="150"/>
      <c r="F8" s="151">
        <v>24371</v>
      </c>
      <c r="G8" s="152"/>
      <c r="H8" s="153"/>
    </row>
    <row r="9" spans="1:8" x14ac:dyDescent="0.2">
      <c r="A9" s="134" t="s">
        <v>529</v>
      </c>
      <c r="B9" s="139"/>
      <c r="C9" s="140"/>
      <c r="D9" s="141">
        <v>115918</v>
      </c>
      <c r="E9" s="142"/>
      <c r="F9" s="143">
        <v>48387</v>
      </c>
      <c r="G9" s="144"/>
      <c r="H9" s="145"/>
    </row>
    <row r="10" spans="1:8" x14ac:dyDescent="0.2">
      <c r="A10" s="146"/>
      <c r="B10" s="147"/>
      <c r="C10" s="148"/>
      <c r="D10" s="149">
        <v>50522</v>
      </c>
      <c r="E10" s="150"/>
      <c r="F10" s="151">
        <v>25592</v>
      </c>
      <c r="G10" s="152"/>
      <c r="H10" s="153"/>
    </row>
    <row r="11" spans="1:8" x14ac:dyDescent="0.2">
      <c r="A11" s="134" t="s">
        <v>530</v>
      </c>
      <c r="B11" s="139"/>
      <c r="C11" s="140"/>
      <c r="D11" s="141">
        <v>62616</v>
      </c>
      <c r="E11" s="142"/>
      <c r="F11" s="143">
        <v>49684</v>
      </c>
      <c r="G11" s="144"/>
      <c r="H11" s="145"/>
    </row>
    <row r="12" spans="1:8" x14ac:dyDescent="0.2">
      <c r="A12" s="146"/>
      <c r="B12" s="147"/>
      <c r="C12" s="154"/>
      <c r="D12" s="149">
        <v>33883</v>
      </c>
      <c r="E12" s="150"/>
      <c r="F12" s="151">
        <v>28303</v>
      </c>
      <c r="G12" s="152"/>
      <c r="H12" s="153"/>
    </row>
    <row r="13" spans="1:8" x14ac:dyDescent="0.2">
      <c r="A13" s="134"/>
      <c r="B13" s="139"/>
      <c r="C13" s="140"/>
      <c r="D13" s="141">
        <v>72160</v>
      </c>
      <c r="E13" s="142"/>
      <c r="F13" s="143">
        <v>49163</v>
      </c>
      <c r="G13" s="155"/>
      <c r="H13" s="145"/>
    </row>
    <row r="14" spans="1:8" x14ac:dyDescent="0.2">
      <c r="A14" s="146"/>
      <c r="B14" s="147"/>
      <c r="C14" s="148"/>
      <c r="D14" s="149">
        <v>38029</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3.23</v>
      </c>
      <c r="C19" s="156">
        <f>ROUND(VALUE(SUBSTITUTE(実質収支比率等に係る経年分析!G$48,"▲","-")),2)</f>
        <v>4.7300000000000004</v>
      </c>
      <c r="D19" s="156">
        <f>ROUND(VALUE(SUBSTITUTE(実質収支比率等に係る経年分析!H$48,"▲","-")),2)</f>
        <v>4.18</v>
      </c>
      <c r="E19" s="156">
        <f>ROUND(VALUE(SUBSTITUTE(実質収支比率等に係る経年分析!I$48,"▲","-")),2)</f>
        <v>4.2699999999999996</v>
      </c>
      <c r="F19" s="156">
        <f>ROUND(VALUE(SUBSTITUTE(実質収支比率等に係る経年分析!J$48,"▲","-")),2)</f>
        <v>4.26</v>
      </c>
    </row>
    <row r="20" spans="1:11" x14ac:dyDescent="0.2">
      <c r="A20" s="156" t="s">
        <v>53</v>
      </c>
      <c r="B20" s="156">
        <f>ROUND(VALUE(SUBSTITUTE(実質収支比率等に係る経年分析!F$47,"▲","-")),2)</f>
        <v>20.82</v>
      </c>
      <c r="C20" s="156">
        <f>ROUND(VALUE(SUBSTITUTE(実質収支比率等に係る経年分析!G$47,"▲","-")),2)</f>
        <v>18.02</v>
      </c>
      <c r="D20" s="156">
        <f>ROUND(VALUE(SUBSTITUTE(実質収支比率等に係る経年分析!H$47,"▲","-")),2)</f>
        <v>18.05</v>
      </c>
      <c r="E20" s="156">
        <f>ROUND(VALUE(SUBSTITUTE(実質収支比率等に係る経年分析!I$47,"▲","-")),2)</f>
        <v>19.62</v>
      </c>
      <c r="F20" s="156">
        <f>ROUND(VALUE(SUBSTITUTE(実質収支比率等に係る経年分析!J$47,"▲","-")),2)</f>
        <v>17.84</v>
      </c>
    </row>
    <row r="21" spans="1:11" x14ac:dyDescent="0.2">
      <c r="A21" s="156" t="s">
        <v>54</v>
      </c>
      <c r="B21" s="156">
        <f>IF(ISNUMBER(VALUE(SUBSTITUTE(実質収支比率等に係る経年分析!F$49,"▲","-"))),ROUND(VALUE(SUBSTITUTE(実質収支比率等に係る経年分析!F$49,"▲","-")),2),NA())</f>
        <v>0.71</v>
      </c>
      <c r="C21" s="156">
        <f>IF(ISNUMBER(VALUE(SUBSTITUTE(実質収支比率等に係る経年分析!G$49,"▲","-"))),ROUND(VALUE(SUBSTITUTE(実質収支比率等に係る経年分析!G$49,"▲","-")),2),NA())</f>
        <v>1.66</v>
      </c>
      <c r="D21" s="156">
        <f>IF(ISNUMBER(VALUE(SUBSTITUTE(実質収支比率等に係る経年分析!H$49,"▲","-"))),ROUND(VALUE(SUBSTITUTE(実質収支比率等に係る経年分析!H$49,"▲","-")),2),NA())</f>
        <v>0.12</v>
      </c>
      <c r="E21" s="156">
        <f>IF(ISNUMBER(VALUE(SUBSTITUTE(実質収支比率等に係る経年分析!I$49,"▲","-"))),ROUND(VALUE(SUBSTITUTE(実質収支比率等に係る経年分析!I$49,"▲","-")),2),NA())</f>
        <v>3.05</v>
      </c>
      <c r="F21" s="156">
        <f>IF(ISNUMBER(VALUE(SUBSTITUTE(実質収支比率等に係る経年分析!J$49,"▲","-"))),ROUND(VALUE(SUBSTITUTE(実質収支比率等に係る経年分析!J$49,"▲","-")),2),NA())</f>
        <v>-0.02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2.0099999999999998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0.13</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0.92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0.81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0.85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0.45</v>
      </c>
    </row>
    <row r="30" spans="1:11" x14ac:dyDescent="0.2">
      <c r="A30" s="157" t="str">
        <f>IF(連結実質赤字比率に係る赤字・黒字の構成分析!C$40="",NA(),連結実質赤字比率に係る赤字・黒字の構成分析!C$40)</f>
        <v>介護保険特別会計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0.52</v>
      </c>
    </row>
    <row r="31" spans="1:11" x14ac:dyDescent="0.2">
      <c r="A31" s="157" t="str">
        <f>IF(連結実質赤字比率に係る赤字・黒字の構成分析!C$39="",NA(),連結実質赤字比率に係る赤字・黒字の構成分析!C$39)</f>
        <v>駐車場事業特別会計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1.52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1.49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1.36</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2.29</v>
      </c>
    </row>
    <row r="33" spans="1:16" x14ac:dyDescent="0.2">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3.72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3.82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3.94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2.95</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4.6399999999999997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4.17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4.17</v>
      </c>
    </row>
    <row r="35" spans="1:16" x14ac:dyDescent="0.2">
      <c r="A35" s="157" t="str">
        <f>IF(連結実質赤字比率に係る赤字・黒字の構成分析!C$35="",NA(),連結実質赤字比率に係る赤字・黒字の構成分析!C$35)</f>
        <v>工業用水道事業会計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7.51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8.1199999999999992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7.62</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13.48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15.82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17577</v>
      </c>
      <c r="E42" s="158"/>
      <c r="F42" s="158"/>
      <c r="G42" s="158">
        <f>'実質公債費比率（分子）の構造'!L$52</f>
        <v>17762</v>
      </c>
      <c r="H42" s="158"/>
      <c r="I42" s="158"/>
      <c r="J42" s="158">
        <f>'実質公債費比率（分子）の構造'!M$52</f>
        <v>18192</v>
      </c>
      <c r="K42" s="158"/>
      <c r="L42" s="158"/>
      <c r="M42" s="158">
        <f>'実質公債費比率（分子）の構造'!N$52</f>
        <v>18314</v>
      </c>
      <c r="N42" s="158"/>
      <c r="O42" s="158"/>
      <c r="P42" s="158">
        <f>'実質公債費比率（分子）の構造'!O$52</f>
        <v>18937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148</v>
      </c>
      <c r="C44" s="158"/>
      <c r="D44" s="158"/>
      <c r="E44" s="158">
        <f>'実質公債費比率（分子）の構造'!L$50</f>
        <v>121</v>
      </c>
      <c r="F44" s="158"/>
      <c r="G44" s="158"/>
      <c r="H44" s="158">
        <f>'実質公債費比率（分子）の構造'!M$50</f>
        <v>107</v>
      </c>
      <c r="I44" s="158"/>
      <c r="J44" s="158"/>
      <c r="K44" s="158">
        <f>'実質公債費比率（分子）の構造'!N$50</f>
        <v>100</v>
      </c>
      <c r="L44" s="158"/>
      <c r="M44" s="158"/>
      <c r="N44" s="158">
        <f>'実質公債費比率（分子）の構造'!O$50</f>
        <v>99</v>
      </c>
      <c r="O44" s="158"/>
      <c r="P44" s="158"/>
    </row>
    <row r="45" spans="1:16" x14ac:dyDescent="0.2">
      <c r="A45" s="158" t="s">
        <v>63</v>
      </c>
      <c r="B45" s="158">
        <f>'実質公債費比率（分子）の構造'!K$49</f>
        <v>375</v>
      </c>
      <c r="C45" s="158"/>
      <c r="D45" s="158"/>
      <c r="E45" s="158">
        <f>'実質公債費比率（分子）の構造'!L$49</f>
        <v>368</v>
      </c>
      <c r="F45" s="158"/>
      <c r="G45" s="158"/>
      <c r="H45" s="158">
        <f>'実質公債費比率（分子）の構造'!M$49</f>
        <v>400</v>
      </c>
      <c r="I45" s="158"/>
      <c r="J45" s="158"/>
      <c r="K45" s="158">
        <f>'実質公債費比率（分子）の構造'!N$49</f>
        <v>482</v>
      </c>
      <c r="L45" s="158"/>
      <c r="M45" s="158"/>
      <c r="N45" s="158">
        <f>'実質公債費比率（分子）の構造'!O$49</f>
        <v>477</v>
      </c>
      <c r="O45" s="158"/>
      <c r="P45" s="158"/>
    </row>
    <row r="46" spans="1:16" x14ac:dyDescent="0.2">
      <c r="A46" s="158" t="s">
        <v>64</v>
      </c>
      <c r="B46" s="158">
        <f>'実質公債費比率（分子）の構造'!K$48</f>
        <v>3372</v>
      </c>
      <c r="C46" s="158"/>
      <c r="D46" s="158"/>
      <c r="E46" s="158">
        <f>'実質公債費比率（分子）の構造'!L$48</f>
        <v>3353</v>
      </c>
      <c r="F46" s="158"/>
      <c r="G46" s="158"/>
      <c r="H46" s="158">
        <f>'実質公債費比率（分子）の構造'!M$48</f>
        <v>3318</v>
      </c>
      <c r="I46" s="158"/>
      <c r="J46" s="158"/>
      <c r="K46" s="158">
        <f>'実質公債費比率（分子）の構造'!N$48</f>
        <v>3338</v>
      </c>
      <c r="L46" s="158"/>
      <c r="M46" s="158"/>
      <c r="N46" s="158">
        <f>'実質公債費比率（分子）の構造'!O$48</f>
        <v>3381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15214</v>
      </c>
      <c r="C49" s="158"/>
      <c r="D49" s="158"/>
      <c r="E49" s="158">
        <f>'実質公債費比率（分子）の構造'!L$45</f>
        <v>14841</v>
      </c>
      <c r="F49" s="158"/>
      <c r="G49" s="158"/>
      <c r="H49" s="158">
        <f>'実質公債費比率（分子）の構造'!M$45</f>
        <v>15616</v>
      </c>
      <c r="I49" s="158"/>
      <c r="J49" s="158"/>
      <c r="K49" s="158">
        <f>'実質公債費比率（分子）の構造'!N$45</f>
        <v>15482</v>
      </c>
      <c r="L49" s="158"/>
      <c r="M49" s="158"/>
      <c r="N49" s="158">
        <f>'実質公債費比率（分子）の構造'!O$45</f>
        <v>16116</v>
      </c>
      <c r="O49" s="158"/>
      <c r="P49" s="158"/>
    </row>
    <row r="50" spans="1:16" x14ac:dyDescent="0.2">
      <c r="A50" s="158" t="s">
        <v>67</v>
      </c>
      <c r="B50" s="158" t="e">
        <f>NA()</f>
        <v>#N/A</v>
      </c>
      <c r="C50" s="158">
        <f>IF(ISNUMBER('実質公債費比率（分子）の構造'!K$53),'実質公債費比率（分子）の構造'!K$53,NA())</f>
        <v>1532</v>
      </c>
      <c r="D50" s="158" t="e">
        <f>NA()</f>
        <v>#N/A</v>
      </c>
      <c r="E50" s="158" t="e">
        <f>NA()</f>
        <v>#N/A</v>
      </c>
      <c r="F50" s="158">
        <f>IF(ISNUMBER('実質公債費比率（分子）の構造'!L$53),'実質公債費比率（分子）の構造'!L$53,NA())</f>
        <v>921</v>
      </c>
      <c r="G50" s="158" t="e">
        <f>NA()</f>
        <v>#N/A</v>
      </c>
      <c r="H50" s="158" t="e">
        <f>NA()</f>
        <v>#N/A</v>
      </c>
      <c r="I50" s="158">
        <f>IF(ISNUMBER('実質公債費比率（分子）の構造'!M$53),'実質公債費比率（分子）の構造'!M$53,NA())</f>
        <v>1249</v>
      </c>
      <c r="J50" s="158" t="e">
        <f>NA()</f>
        <v>#N/A</v>
      </c>
      <c r="K50" s="158" t="e">
        <f>NA()</f>
        <v>#N/A</v>
      </c>
      <c r="L50" s="158">
        <f>IF(ISNUMBER('実質公債費比率（分子）の構造'!N$53),'実質公債費比率（分子）の構造'!N$53,NA())</f>
        <v>1088</v>
      </c>
      <c r="M50" s="158" t="e">
        <f>NA()</f>
        <v>#N/A</v>
      </c>
      <c r="N50" s="158" t="e">
        <f>NA()</f>
        <v>#N/A</v>
      </c>
      <c r="O50" s="158">
        <f>IF(ISNUMBER('実質公債費比率（分子）の構造'!O$53),'実質公債費比率（分子）の構造'!O$53,NA())</f>
        <v>1136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176830</v>
      </c>
      <c r="E56" s="157"/>
      <c r="F56" s="157"/>
      <c r="G56" s="157">
        <f>'将来負担比率（分子）の構造'!J$52</f>
        <v>176299</v>
      </c>
      <c r="H56" s="157"/>
      <c r="I56" s="157"/>
      <c r="J56" s="157">
        <f>'将来負担比率（分子）の構造'!K$52</f>
        <v>188706</v>
      </c>
      <c r="K56" s="157"/>
      <c r="L56" s="157"/>
      <c r="M56" s="157">
        <f>'将来負担比率（分子）の構造'!L$52</f>
        <v>187866</v>
      </c>
      <c r="N56" s="157"/>
      <c r="O56" s="157"/>
      <c r="P56" s="157">
        <f>'将来負担比率（分子）の構造'!M$52</f>
        <v>179910</v>
      </c>
    </row>
    <row r="57" spans="1:16" x14ac:dyDescent="0.2">
      <c r="A57" s="157" t="s">
        <v>42</v>
      </c>
      <c r="B57" s="157"/>
      <c r="C57" s="157"/>
      <c r="D57" s="157">
        <f>'将来負担比率（分子）の構造'!I$51</f>
        <v>37858</v>
      </c>
      <c r="E57" s="157"/>
      <c r="F57" s="157"/>
      <c r="G57" s="157">
        <f>'将来負担比率（分子）の構造'!J$51</f>
        <v>36548</v>
      </c>
      <c r="H57" s="157"/>
      <c r="I57" s="157"/>
      <c r="J57" s="157">
        <f>'将来負担比率（分子）の構造'!K$51</f>
        <v>36619</v>
      </c>
      <c r="K57" s="157"/>
      <c r="L57" s="157"/>
      <c r="M57" s="157">
        <f>'将来負担比率（分子）の構造'!L$51</f>
        <v>38575</v>
      </c>
      <c r="N57" s="157"/>
      <c r="O57" s="157"/>
      <c r="P57" s="157">
        <f>'将来負担比率（分子）の構造'!M$51</f>
        <v>40354</v>
      </c>
    </row>
    <row r="58" spans="1:16" x14ac:dyDescent="0.2">
      <c r="A58" s="157" t="s">
        <v>41</v>
      </c>
      <c r="B58" s="157"/>
      <c r="C58" s="157"/>
      <c r="D58" s="157">
        <f>'将来負担比率（分子）の構造'!I$50</f>
        <v>43607</v>
      </c>
      <c r="E58" s="157"/>
      <c r="F58" s="157"/>
      <c r="G58" s="157">
        <f>'将来負担比率（分子）の構造'!J$50</f>
        <v>48061</v>
      </c>
      <c r="H58" s="157"/>
      <c r="I58" s="157"/>
      <c r="J58" s="157">
        <f>'将来負担比率（分子）の構造'!K$50</f>
        <v>46862</v>
      </c>
      <c r="K58" s="157"/>
      <c r="L58" s="157"/>
      <c r="M58" s="157">
        <f>'将来負担比率（分子）の構造'!L$50</f>
        <v>48658</v>
      </c>
      <c r="N58" s="157"/>
      <c r="O58" s="157"/>
      <c r="P58" s="157">
        <f>'将来負担比率（分子）の構造'!M$50</f>
        <v>52648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37</v>
      </c>
      <c r="C61" s="157"/>
      <c r="D61" s="157"/>
      <c r="E61" s="157">
        <f>'将来負担比率（分子）の構造'!J$46</f>
        <v>18</v>
      </c>
      <c r="F61" s="157"/>
      <c r="G61" s="157"/>
      <c r="H61" s="157">
        <f>'将来負担比率（分子）の構造'!K$46</f>
        <v>7</v>
      </c>
      <c r="I61" s="157"/>
      <c r="J61" s="157"/>
      <c r="K61" s="157">
        <f>'将来負担比率（分子）の構造'!L$46</f>
        <v>1</v>
      </c>
      <c r="L61" s="157"/>
      <c r="M61" s="157"/>
      <c r="N61" s="157" t="str">
        <f>'将来負担比率（分子）の構造'!M$46</f>
        <v>-</v>
      </c>
      <c r="O61" s="157"/>
      <c r="P61" s="157"/>
    </row>
    <row r="62" spans="1:16" x14ac:dyDescent="0.2">
      <c r="A62" s="157" t="s">
        <v>35</v>
      </c>
      <c r="B62" s="157">
        <f>'将来負担比率（分子）の構造'!I$45</f>
        <v>21363</v>
      </c>
      <c r="C62" s="157"/>
      <c r="D62" s="157"/>
      <c r="E62" s="157">
        <f>'将来負担比率（分子）の構造'!J$45</f>
        <v>21271</v>
      </c>
      <c r="F62" s="157"/>
      <c r="G62" s="157"/>
      <c r="H62" s="157">
        <f>'将来負担比率（分子）の構造'!K$45</f>
        <v>21714</v>
      </c>
      <c r="I62" s="157"/>
      <c r="J62" s="157"/>
      <c r="K62" s="157">
        <f>'将来負担比率（分子）の構造'!L$45</f>
        <v>22612</v>
      </c>
      <c r="L62" s="157"/>
      <c r="M62" s="157"/>
      <c r="N62" s="157">
        <f>'将来負担比率（分子）の構造'!M$45</f>
        <v>22605</v>
      </c>
      <c r="O62" s="157"/>
      <c r="P62" s="157"/>
    </row>
    <row r="63" spans="1:16" x14ac:dyDescent="0.2">
      <c r="A63" s="157" t="s">
        <v>34</v>
      </c>
      <c r="B63" s="157">
        <f>'将来負担比率（分子）の構造'!I$44</f>
        <v>3506</v>
      </c>
      <c r="C63" s="157"/>
      <c r="D63" s="157"/>
      <c r="E63" s="157">
        <f>'将来負担比率（分子）の構造'!J$44</f>
        <v>4214</v>
      </c>
      <c r="F63" s="157"/>
      <c r="G63" s="157"/>
      <c r="H63" s="157">
        <f>'将来負担比率（分子）の構造'!K$44</f>
        <v>4119</v>
      </c>
      <c r="I63" s="157"/>
      <c r="J63" s="157"/>
      <c r="K63" s="157">
        <f>'将来負担比率（分子）の構造'!L$44</f>
        <v>3799</v>
      </c>
      <c r="L63" s="157"/>
      <c r="M63" s="157"/>
      <c r="N63" s="157">
        <f>'将来負担比率（分子）の構造'!M$44</f>
        <v>3467</v>
      </c>
      <c r="O63" s="157"/>
      <c r="P63" s="157"/>
    </row>
    <row r="64" spans="1:16" x14ac:dyDescent="0.2">
      <c r="A64" s="157" t="s">
        <v>33</v>
      </c>
      <c r="B64" s="157">
        <f>'将来負担比率（分子）の構造'!I$43</f>
        <v>39423</v>
      </c>
      <c r="C64" s="157"/>
      <c r="D64" s="157"/>
      <c r="E64" s="157">
        <f>'将来負担比率（分子）の構造'!J$43</f>
        <v>37575</v>
      </c>
      <c r="F64" s="157"/>
      <c r="G64" s="157"/>
      <c r="H64" s="157">
        <f>'将来負担比率（分子）の構造'!K$43</f>
        <v>39216</v>
      </c>
      <c r="I64" s="157"/>
      <c r="J64" s="157"/>
      <c r="K64" s="157">
        <f>'将来負担比率（分子）の構造'!L$43</f>
        <v>44679</v>
      </c>
      <c r="L64" s="157"/>
      <c r="M64" s="157"/>
      <c r="N64" s="157">
        <f>'将来負担比率（分子）の構造'!M$43</f>
        <v>42789</v>
      </c>
      <c r="O64" s="157"/>
      <c r="P64" s="157"/>
    </row>
    <row r="65" spans="1:16" x14ac:dyDescent="0.2">
      <c r="A65" s="157" t="s">
        <v>32</v>
      </c>
      <c r="B65" s="157">
        <f>'将来負担比率（分子）の構造'!I$42</f>
        <v>2106</v>
      </c>
      <c r="C65" s="157"/>
      <c r="D65" s="157"/>
      <c r="E65" s="157">
        <f>'将来負担比率（分子）の構造'!J$42</f>
        <v>2034</v>
      </c>
      <c r="F65" s="157"/>
      <c r="G65" s="157"/>
      <c r="H65" s="157">
        <f>'将来負担比率（分子）の構造'!K$42</f>
        <v>1974</v>
      </c>
      <c r="I65" s="157"/>
      <c r="J65" s="157"/>
      <c r="K65" s="157">
        <f>'将来負担比率（分子）の構造'!L$42</f>
        <v>1928</v>
      </c>
      <c r="L65" s="157"/>
      <c r="M65" s="157"/>
      <c r="N65" s="157">
        <f>'将来負担比率（分子）の構造'!M$42</f>
        <v>1903</v>
      </c>
      <c r="O65" s="157"/>
      <c r="P65" s="157"/>
    </row>
    <row r="66" spans="1:16" x14ac:dyDescent="0.2">
      <c r="A66" s="157" t="s">
        <v>31</v>
      </c>
      <c r="B66" s="157">
        <f>'将来負担比率（分子）の構造'!I$41</f>
        <v>143576</v>
      </c>
      <c r="C66" s="157"/>
      <c r="D66" s="157"/>
      <c r="E66" s="157">
        <f>'将来負担比率（分子）の構造'!J$41</f>
        <v>138470</v>
      </c>
      <c r="F66" s="157"/>
      <c r="G66" s="157"/>
      <c r="H66" s="157">
        <f>'将来負担比率（分子）の構造'!K$41</f>
        <v>143882</v>
      </c>
      <c r="I66" s="157"/>
      <c r="J66" s="157"/>
      <c r="K66" s="157">
        <f>'将来負担比率（分子）の構造'!L$41</f>
        <v>154643</v>
      </c>
      <c r="L66" s="157"/>
      <c r="M66" s="157"/>
      <c r="N66" s="157">
        <f>'将来負担比率（分子）の構造'!M$41</f>
        <v>151126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19515</v>
      </c>
      <c r="C72" s="161">
        <f>基金残高に係る経年分析!G55</f>
        <v>21592</v>
      </c>
      <c r="D72" s="161">
        <f>基金残高に係る経年分析!H55</f>
        <v>20170</v>
      </c>
    </row>
    <row r="73" spans="1:16" x14ac:dyDescent="0.2">
      <c r="A73" s="160" t="s">
        <v>74</v>
      </c>
      <c r="B73" s="161">
        <f>基金残高に係る経年分析!F56</f>
        <v>9479</v>
      </c>
      <c r="C73" s="161">
        <f>基金残高に係る経年分析!G56</f>
        <v>10485</v>
      </c>
      <c r="D73" s="161">
        <f>基金残高に係る経年分析!H56</f>
        <v>14010</v>
      </c>
    </row>
    <row r="74" spans="1:16" x14ac:dyDescent="0.2">
      <c r="A74" s="160" t="s">
        <v>75</v>
      </c>
      <c r="B74" s="161">
        <f>基金残高に係る経年分析!F57</f>
        <v>17552</v>
      </c>
      <c r="C74" s="161">
        <f>基金残高に係る経年分析!G57</f>
        <v>16606</v>
      </c>
      <c r="D74" s="161">
        <f>基金残高に係る経年分析!H57</f>
        <v>18399</v>
      </c>
    </row>
  </sheetData>
  <sheetProtection algorithmName="SHA-512" hashValue="wYeuFmXqzdmKcliT2aPHL6h5/R07H8lhvKZb5Ti1t1wXbckyauElZpWV9nbP3UScVNTGig99/3WiZdZ0Od9XsQ==" saltValue="WnYaO7VOppLhywnTYnLEfQ==" spinCount="100000" sheet="1" objects="1" scenarios="1"/>
  <customSheetViews>
    <customSheetView guid="{C032803A-2662-4D29-85E9-E22F97528AFA}"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76613004</v>
      </c>
      <c r="S5" s="600"/>
      <c r="T5" s="600"/>
      <c r="U5" s="600"/>
      <c r="V5" s="600"/>
      <c r="W5" s="600"/>
      <c r="X5" s="600"/>
      <c r="Y5" s="601"/>
      <c r="Z5" s="602">
        <v>34.6</v>
      </c>
      <c r="AA5" s="602"/>
      <c r="AB5" s="602"/>
      <c r="AC5" s="602"/>
      <c r="AD5" s="603">
        <v>71251483</v>
      </c>
      <c r="AE5" s="603"/>
      <c r="AF5" s="603"/>
      <c r="AG5" s="603"/>
      <c r="AH5" s="603"/>
      <c r="AI5" s="603"/>
      <c r="AJ5" s="603"/>
      <c r="AK5" s="603"/>
      <c r="AL5" s="604">
        <v>61.4</v>
      </c>
      <c r="AM5" s="605"/>
      <c r="AN5" s="605"/>
      <c r="AO5" s="606"/>
      <c r="AP5" s="596" t="s">
        <v>216</v>
      </c>
      <c r="AQ5" s="597"/>
      <c r="AR5" s="597"/>
      <c r="AS5" s="597"/>
      <c r="AT5" s="597"/>
      <c r="AU5" s="597"/>
      <c r="AV5" s="597"/>
      <c r="AW5" s="597"/>
      <c r="AX5" s="597"/>
      <c r="AY5" s="597"/>
      <c r="AZ5" s="597"/>
      <c r="BA5" s="597"/>
      <c r="BB5" s="597"/>
      <c r="BC5" s="597"/>
      <c r="BD5" s="597"/>
      <c r="BE5" s="597"/>
      <c r="BF5" s="598"/>
      <c r="BG5" s="610">
        <v>67539141</v>
      </c>
      <c r="BH5" s="611"/>
      <c r="BI5" s="611"/>
      <c r="BJ5" s="611"/>
      <c r="BK5" s="611"/>
      <c r="BL5" s="611"/>
      <c r="BM5" s="611"/>
      <c r="BN5" s="612"/>
      <c r="BO5" s="613">
        <v>88.2</v>
      </c>
      <c r="BP5" s="613"/>
      <c r="BQ5" s="613"/>
      <c r="BR5" s="613"/>
      <c r="BS5" s="614">
        <v>1254214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1591914</v>
      </c>
      <c r="S6" s="611"/>
      <c r="T6" s="611"/>
      <c r="U6" s="611"/>
      <c r="V6" s="611"/>
      <c r="W6" s="611"/>
      <c r="X6" s="611"/>
      <c r="Y6" s="612"/>
      <c r="Z6" s="613">
        <v>0.7</v>
      </c>
      <c r="AA6" s="613"/>
      <c r="AB6" s="613"/>
      <c r="AC6" s="613"/>
      <c r="AD6" s="614">
        <v>1591914</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67539141</v>
      </c>
      <c r="BH6" s="611"/>
      <c r="BI6" s="611"/>
      <c r="BJ6" s="611"/>
      <c r="BK6" s="611"/>
      <c r="BL6" s="611"/>
      <c r="BM6" s="611"/>
      <c r="BN6" s="612"/>
      <c r="BO6" s="613">
        <v>88.2</v>
      </c>
      <c r="BP6" s="613"/>
      <c r="BQ6" s="613"/>
      <c r="BR6" s="613"/>
      <c r="BS6" s="614">
        <v>1254214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729812</v>
      </c>
      <c r="CS6" s="611"/>
      <c r="CT6" s="611"/>
      <c r="CU6" s="611"/>
      <c r="CV6" s="611"/>
      <c r="CW6" s="611"/>
      <c r="CX6" s="611"/>
      <c r="CY6" s="612"/>
      <c r="CZ6" s="604">
        <v>0.3</v>
      </c>
      <c r="DA6" s="605"/>
      <c r="DB6" s="605"/>
      <c r="DC6" s="621"/>
      <c r="DD6" s="619" t="s">
        <v>121</v>
      </c>
      <c r="DE6" s="611"/>
      <c r="DF6" s="611"/>
      <c r="DG6" s="611"/>
      <c r="DH6" s="611"/>
      <c r="DI6" s="611"/>
      <c r="DJ6" s="611"/>
      <c r="DK6" s="611"/>
      <c r="DL6" s="611"/>
      <c r="DM6" s="611"/>
      <c r="DN6" s="611"/>
      <c r="DO6" s="611"/>
      <c r="DP6" s="612"/>
      <c r="DQ6" s="619">
        <v>729812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38294</v>
      </c>
      <c r="S7" s="611"/>
      <c r="T7" s="611"/>
      <c r="U7" s="611"/>
      <c r="V7" s="611"/>
      <c r="W7" s="611"/>
      <c r="X7" s="611"/>
      <c r="Y7" s="612"/>
      <c r="Z7" s="613">
        <v>0</v>
      </c>
      <c r="AA7" s="613"/>
      <c r="AB7" s="613"/>
      <c r="AC7" s="613"/>
      <c r="AD7" s="614">
        <v>38294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29098689</v>
      </c>
      <c r="BH7" s="611"/>
      <c r="BI7" s="611"/>
      <c r="BJ7" s="611"/>
      <c r="BK7" s="611"/>
      <c r="BL7" s="611"/>
      <c r="BM7" s="611"/>
      <c r="BN7" s="612"/>
      <c r="BO7" s="613">
        <v>38</v>
      </c>
      <c r="BP7" s="613"/>
      <c r="BQ7" s="613"/>
      <c r="BR7" s="613"/>
      <c r="BS7" s="614">
        <v>1254214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23417758</v>
      </c>
      <c r="CS7" s="611"/>
      <c r="CT7" s="611"/>
      <c r="CU7" s="611"/>
      <c r="CV7" s="611"/>
      <c r="CW7" s="611"/>
      <c r="CX7" s="611"/>
      <c r="CY7" s="612"/>
      <c r="CZ7" s="613">
        <v>11</v>
      </c>
      <c r="DA7" s="613"/>
      <c r="DB7" s="613"/>
      <c r="DC7" s="613"/>
      <c r="DD7" s="619">
        <v>2023856</v>
      </c>
      <c r="DE7" s="611"/>
      <c r="DF7" s="611"/>
      <c r="DG7" s="611"/>
      <c r="DH7" s="611"/>
      <c r="DI7" s="611"/>
      <c r="DJ7" s="611"/>
      <c r="DK7" s="611"/>
      <c r="DL7" s="611"/>
      <c r="DM7" s="611"/>
      <c r="DN7" s="611"/>
      <c r="DO7" s="611"/>
      <c r="DP7" s="612"/>
      <c r="DQ7" s="619">
        <v>17413547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563409</v>
      </c>
      <c r="S8" s="611"/>
      <c r="T8" s="611"/>
      <c r="U8" s="611"/>
      <c r="V8" s="611"/>
      <c r="W8" s="611"/>
      <c r="X8" s="611"/>
      <c r="Y8" s="612"/>
      <c r="Z8" s="613">
        <v>0.3</v>
      </c>
      <c r="AA8" s="613"/>
      <c r="AB8" s="613"/>
      <c r="AC8" s="613"/>
      <c r="AD8" s="614">
        <v>563409</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696921</v>
      </c>
      <c r="BH8" s="611"/>
      <c r="BI8" s="611"/>
      <c r="BJ8" s="611"/>
      <c r="BK8" s="611"/>
      <c r="BL8" s="611"/>
      <c r="BM8" s="611"/>
      <c r="BN8" s="612"/>
      <c r="BO8" s="613">
        <v>0.9</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95759409</v>
      </c>
      <c r="CS8" s="611"/>
      <c r="CT8" s="611"/>
      <c r="CU8" s="611"/>
      <c r="CV8" s="611"/>
      <c r="CW8" s="611"/>
      <c r="CX8" s="611"/>
      <c r="CY8" s="612"/>
      <c r="CZ8" s="613">
        <v>44.9</v>
      </c>
      <c r="DA8" s="613"/>
      <c r="DB8" s="613"/>
      <c r="DC8" s="613"/>
      <c r="DD8" s="619">
        <v>1536163</v>
      </c>
      <c r="DE8" s="611"/>
      <c r="DF8" s="611"/>
      <c r="DG8" s="611"/>
      <c r="DH8" s="611"/>
      <c r="DI8" s="611"/>
      <c r="DJ8" s="611"/>
      <c r="DK8" s="611"/>
      <c r="DL8" s="611"/>
      <c r="DM8" s="611"/>
      <c r="DN8" s="611"/>
      <c r="DO8" s="611"/>
      <c r="DP8" s="612"/>
      <c r="DQ8" s="619">
        <v>48272423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729855</v>
      </c>
      <c r="S9" s="611"/>
      <c r="T9" s="611"/>
      <c r="U9" s="611"/>
      <c r="V9" s="611"/>
      <c r="W9" s="611"/>
      <c r="X9" s="611"/>
      <c r="Y9" s="612"/>
      <c r="Z9" s="613">
        <v>0.3</v>
      </c>
      <c r="AA9" s="613"/>
      <c r="AB9" s="613"/>
      <c r="AC9" s="613"/>
      <c r="AD9" s="614">
        <v>729855</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22695863</v>
      </c>
      <c r="BH9" s="611"/>
      <c r="BI9" s="611"/>
      <c r="BJ9" s="611"/>
      <c r="BK9" s="611"/>
      <c r="BL9" s="611"/>
      <c r="BM9" s="611"/>
      <c r="BN9" s="612"/>
      <c r="BO9" s="613">
        <v>29.6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18934438</v>
      </c>
      <c r="CS9" s="611"/>
      <c r="CT9" s="611"/>
      <c r="CU9" s="611"/>
      <c r="CV9" s="611"/>
      <c r="CW9" s="611"/>
      <c r="CX9" s="611"/>
      <c r="CY9" s="612"/>
      <c r="CZ9" s="613">
        <v>8.9</v>
      </c>
      <c r="DA9" s="613"/>
      <c r="DB9" s="613"/>
      <c r="DC9" s="613"/>
      <c r="DD9" s="619">
        <v>6051872</v>
      </c>
      <c r="DE9" s="611"/>
      <c r="DF9" s="611"/>
      <c r="DG9" s="611"/>
      <c r="DH9" s="611"/>
      <c r="DI9" s="611"/>
      <c r="DJ9" s="611"/>
      <c r="DK9" s="611"/>
      <c r="DL9" s="611"/>
      <c r="DM9" s="611"/>
      <c r="DN9" s="611"/>
      <c r="DO9" s="611"/>
      <c r="DP9" s="612"/>
      <c r="DQ9" s="619">
        <v>11183277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1313549</v>
      </c>
      <c r="BH10" s="611"/>
      <c r="BI10" s="611"/>
      <c r="BJ10" s="611"/>
      <c r="BK10" s="611"/>
      <c r="BL10" s="611"/>
      <c r="BM10" s="611"/>
      <c r="BN10" s="612"/>
      <c r="BO10" s="613">
        <v>1.7</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660227</v>
      </c>
      <c r="CS10" s="611"/>
      <c r="CT10" s="611"/>
      <c r="CU10" s="611"/>
      <c r="CV10" s="611"/>
      <c r="CW10" s="611"/>
      <c r="CX10" s="611"/>
      <c r="CY10" s="612"/>
      <c r="CZ10" s="613">
        <v>0.3</v>
      </c>
      <c r="DA10" s="613"/>
      <c r="DB10" s="613"/>
      <c r="DC10" s="613"/>
      <c r="DD10" s="619" t="s">
        <v>121</v>
      </c>
      <c r="DE10" s="611"/>
      <c r="DF10" s="611"/>
      <c r="DG10" s="611"/>
      <c r="DH10" s="611"/>
      <c r="DI10" s="611"/>
      <c r="DJ10" s="611"/>
      <c r="DK10" s="611"/>
      <c r="DL10" s="611"/>
      <c r="DM10" s="611"/>
      <c r="DN10" s="611"/>
      <c r="DO10" s="611"/>
      <c r="DP10" s="612"/>
      <c r="DQ10" s="619">
        <v>92804</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12138814</v>
      </c>
      <c r="S11" s="611"/>
      <c r="T11" s="611"/>
      <c r="U11" s="611"/>
      <c r="V11" s="611"/>
      <c r="W11" s="611"/>
      <c r="X11" s="611"/>
      <c r="Y11" s="612"/>
      <c r="Z11" s="615">
        <v>5.5</v>
      </c>
      <c r="AA11" s="616"/>
      <c r="AB11" s="616"/>
      <c r="AC11" s="622"/>
      <c r="AD11" s="619">
        <v>12138814</v>
      </c>
      <c r="AE11" s="611"/>
      <c r="AF11" s="611"/>
      <c r="AG11" s="611"/>
      <c r="AH11" s="611"/>
      <c r="AI11" s="611"/>
      <c r="AJ11" s="611"/>
      <c r="AK11" s="612"/>
      <c r="AL11" s="615">
        <v>10.5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4392356</v>
      </c>
      <c r="BH11" s="611"/>
      <c r="BI11" s="611"/>
      <c r="BJ11" s="611"/>
      <c r="BK11" s="611"/>
      <c r="BL11" s="611"/>
      <c r="BM11" s="611"/>
      <c r="BN11" s="612"/>
      <c r="BO11" s="613">
        <v>5.7</v>
      </c>
      <c r="BP11" s="613"/>
      <c r="BQ11" s="613"/>
      <c r="BR11" s="613"/>
      <c r="BS11" s="614">
        <v>1254214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2346123</v>
      </c>
      <c r="CS11" s="611"/>
      <c r="CT11" s="611"/>
      <c r="CU11" s="611"/>
      <c r="CV11" s="611"/>
      <c r="CW11" s="611"/>
      <c r="CX11" s="611"/>
      <c r="CY11" s="612"/>
      <c r="CZ11" s="613">
        <v>1.1000000000000001</v>
      </c>
      <c r="DA11" s="613"/>
      <c r="DB11" s="613"/>
      <c r="DC11" s="613"/>
      <c r="DD11" s="619">
        <v>1201710</v>
      </c>
      <c r="DE11" s="611"/>
      <c r="DF11" s="611"/>
      <c r="DG11" s="611"/>
      <c r="DH11" s="611"/>
      <c r="DI11" s="611"/>
      <c r="DJ11" s="611"/>
      <c r="DK11" s="611"/>
      <c r="DL11" s="611"/>
      <c r="DM11" s="611"/>
      <c r="DN11" s="611"/>
      <c r="DO11" s="611"/>
      <c r="DP11" s="612"/>
      <c r="DQ11" s="619">
        <v>1363929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45029</v>
      </c>
      <c r="S12" s="611"/>
      <c r="T12" s="611"/>
      <c r="U12" s="611"/>
      <c r="V12" s="611"/>
      <c r="W12" s="611"/>
      <c r="X12" s="611"/>
      <c r="Y12" s="612"/>
      <c r="Z12" s="613">
        <v>0</v>
      </c>
      <c r="AA12" s="613"/>
      <c r="AB12" s="613"/>
      <c r="AC12" s="613"/>
      <c r="AD12" s="614">
        <v>45029</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33360209</v>
      </c>
      <c r="BH12" s="611"/>
      <c r="BI12" s="611"/>
      <c r="BJ12" s="611"/>
      <c r="BK12" s="611"/>
      <c r="BL12" s="611"/>
      <c r="BM12" s="611"/>
      <c r="BN12" s="612"/>
      <c r="BO12" s="613">
        <v>43.5</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2692890</v>
      </c>
      <c r="CS12" s="611"/>
      <c r="CT12" s="611"/>
      <c r="CU12" s="611"/>
      <c r="CV12" s="611"/>
      <c r="CW12" s="611"/>
      <c r="CX12" s="611"/>
      <c r="CY12" s="612"/>
      <c r="CZ12" s="613">
        <v>1.3</v>
      </c>
      <c r="DA12" s="613"/>
      <c r="DB12" s="613"/>
      <c r="DC12" s="613"/>
      <c r="DD12" s="619">
        <v>221206</v>
      </c>
      <c r="DE12" s="611"/>
      <c r="DF12" s="611"/>
      <c r="DG12" s="611"/>
      <c r="DH12" s="611"/>
      <c r="DI12" s="611"/>
      <c r="DJ12" s="611"/>
      <c r="DK12" s="611"/>
      <c r="DL12" s="611"/>
      <c r="DM12" s="611"/>
      <c r="DN12" s="611"/>
      <c r="DO12" s="611"/>
      <c r="DP12" s="612"/>
      <c r="DQ12" s="619">
        <v>1696135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33313362</v>
      </c>
      <c r="BH13" s="611"/>
      <c r="BI13" s="611"/>
      <c r="BJ13" s="611"/>
      <c r="BK13" s="611"/>
      <c r="BL13" s="611"/>
      <c r="BM13" s="611"/>
      <c r="BN13" s="612"/>
      <c r="BO13" s="613">
        <v>43.5</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18631393</v>
      </c>
      <c r="CS13" s="611"/>
      <c r="CT13" s="611"/>
      <c r="CU13" s="611"/>
      <c r="CV13" s="611"/>
      <c r="CW13" s="611"/>
      <c r="CX13" s="611"/>
      <c r="CY13" s="612"/>
      <c r="CZ13" s="613">
        <v>8.6999999999999993</v>
      </c>
      <c r="DA13" s="613"/>
      <c r="DB13" s="613"/>
      <c r="DC13" s="613"/>
      <c r="DD13" s="619">
        <v>9681787</v>
      </c>
      <c r="DE13" s="611"/>
      <c r="DF13" s="611"/>
      <c r="DG13" s="611"/>
      <c r="DH13" s="611"/>
      <c r="DI13" s="611"/>
      <c r="DJ13" s="611"/>
      <c r="DK13" s="611"/>
      <c r="DL13" s="611"/>
      <c r="DM13" s="611"/>
      <c r="DN13" s="611"/>
      <c r="DO13" s="611"/>
      <c r="DP13" s="612"/>
      <c r="DQ13" s="619">
        <v>10491039</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1712025</v>
      </c>
      <c r="BH14" s="611"/>
      <c r="BI14" s="611"/>
      <c r="BJ14" s="611"/>
      <c r="BK14" s="611"/>
      <c r="BL14" s="611"/>
      <c r="BM14" s="611"/>
      <c r="BN14" s="612"/>
      <c r="BO14" s="613">
        <v>2.2000000000000002</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6119798</v>
      </c>
      <c r="CS14" s="611"/>
      <c r="CT14" s="611"/>
      <c r="CU14" s="611"/>
      <c r="CV14" s="611"/>
      <c r="CW14" s="611"/>
      <c r="CX14" s="611"/>
      <c r="CY14" s="612"/>
      <c r="CZ14" s="613">
        <v>2.9</v>
      </c>
      <c r="DA14" s="613"/>
      <c r="DB14" s="613"/>
      <c r="DC14" s="613"/>
      <c r="DD14" s="619">
        <v>73156</v>
      </c>
      <c r="DE14" s="611"/>
      <c r="DF14" s="611"/>
      <c r="DG14" s="611"/>
      <c r="DH14" s="611"/>
      <c r="DI14" s="611"/>
      <c r="DJ14" s="611"/>
      <c r="DK14" s="611"/>
      <c r="DL14" s="611"/>
      <c r="DM14" s="611"/>
      <c r="DN14" s="611"/>
      <c r="DO14" s="611"/>
      <c r="DP14" s="612"/>
      <c r="DQ14" s="619">
        <v>5897210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229706</v>
      </c>
      <c r="S15" s="611"/>
      <c r="T15" s="611"/>
      <c r="U15" s="611"/>
      <c r="V15" s="611"/>
      <c r="W15" s="611"/>
      <c r="X15" s="611"/>
      <c r="Y15" s="612"/>
      <c r="Z15" s="613">
        <v>0.1</v>
      </c>
      <c r="AA15" s="613"/>
      <c r="AB15" s="613"/>
      <c r="AC15" s="613"/>
      <c r="AD15" s="614">
        <v>229706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3368218</v>
      </c>
      <c r="BH15" s="611"/>
      <c r="BI15" s="611"/>
      <c r="BJ15" s="611"/>
      <c r="BK15" s="611"/>
      <c r="BL15" s="611"/>
      <c r="BM15" s="611"/>
      <c r="BN15" s="612"/>
      <c r="BO15" s="613">
        <v>4.4000000000000004</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26702462</v>
      </c>
      <c r="CS15" s="611"/>
      <c r="CT15" s="611"/>
      <c r="CU15" s="611"/>
      <c r="CV15" s="611"/>
      <c r="CW15" s="611"/>
      <c r="CX15" s="611"/>
      <c r="CY15" s="612"/>
      <c r="CZ15" s="613">
        <v>12.5</v>
      </c>
      <c r="DA15" s="613"/>
      <c r="DB15" s="613"/>
      <c r="DC15" s="613"/>
      <c r="DD15" s="619">
        <v>7702452</v>
      </c>
      <c r="DE15" s="611"/>
      <c r="DF15" s="611"/>
      <c r="DG15" s="611"/>
      <c r="DH15" s="611"/>
      <c r="DI15" s="611"/>
      <c r="DJ15" s="611"/>
      <c r="DK15" s="611"/>
      <c r="DL15" s="611"/>
      <c r="DM15" s="611"/>
      <c r="DN15" s="611"/>
      <c r="DO15" s="611"/>
      <c r="DP15" s="612"/>
      <c r="DQ15" s="619">
        <v>18547473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1396565</v>
      </c>
      <c r="S16" s="611"/>
      <c r="T16" s="611"/>
      <c r="U16" s="611"/>
      <c r="V16" s="611"/>
      <c r="W16" s="611"/>
      <c r="X16" s="611"/>
      <c r="Y16" s="612"/>
      <c r="Z16" s="613">
        <v>0.6</v>
      </c>
      <c r="AA16" s="613"/>
      <c r="AB16" s="613"/>
      <c r="AC16" s="613"/>
      <c r="AD16" s="614">
        <v>1396565</v>
      </c>
      <c r="AE16" s="614"/>
      <c r="AF16" s="614"/>
      <c r="AG16" s="614"/>
      <c r="AH16" s="614"/>
      <c r="AI16" s="614"/>
      <c r="AJ16" s="614"/>
      <c r="AK16" s="614"/>
      <c r="AL16" s="615">
        <v>1.2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80635</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11350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2691378</v>
      </c>
      <c r="S17" s="611"/>
      <c r="T17" s="611"/>
      <c r="U17" s="611"/>
      <c r="V17" s="611"/>
      <c r="W17" s="611"/>
      <c r="X17" s="611"/>
      <c r="Y17" s="612"/>
      <c r="Z17" s="613">
        <v>1.2</v>
      </c>
      <c r="AA17" s="613"/>
      <c r="AB17" s="613"/>
      <c r="AC17" s="613"/>
      <c r="AD17" s="614">
        <v>2691378</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17187326</v>
      </c>
      <c r="CS17" s="611"/>
      <c r="CT17" s="611"/>
      <c r="CU17" s="611"/>
      <c r="CV17" s="611"/>
      <c r="CW17" s="611"/>
      <c r="CX17" s="611"/>
      <c r="CY17" s="612"/>
      <c r="CZ17" s="613">
        <v>8.1</v>
      </c>
      <c r="DA17" s="613"/>
      <c r="DB17" s="613"/>
      <c r="DC17" s="613"/>
      <c r="DD17" s="619" t="s">
        <v>121</v>
      </c>
      <c r="DE17" s="611"/>
      <c r="DF17" s="611"/>
      <c r="DG17" s="611"/>
      <c r="DH17" s="611"/>
      <c r="DI17" s="611"/>
      <c r="DJ17" s="611"/>
      <c r="DK17" s="611"/>
      <c r="DL17" s="611"/>
      <c r="DM17" s="611"/>
      <c r="DN17" s="611"/>
      <c r="DO17" s="611"/>
      <c r="DP17" s="612"/>
      <c r="DQ17" s="619">
        <v>16865219</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538000</v>
      </c>
      <c r="S18" s="611"/>
      <c r="T18" s="611"/>
      <c r="U18" s="611"/>
      <c r="V18" s="611"/>
      <c r="W18" s="611"/>
      <c r="X18" s="611"/>
      <c r="Y18" s="612"/>
      <c r="Z18" s="613">
        <v>0.2</v>
      </c>
      <c r="AA18" s="613"/>
      <c r="AB18" s="613"/>
      <c r="AC18" s="613"/>
      <c r="AD18" s="614">
        <v>538000</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2025405</v>
      </c>
      <c r="S19" s="611"/>
      <c r="T19" s="611"/>
      <c r="U19" s="611"/>
      <c r="V19" s="611"/>
      <c r="W19" s="611"/>
      <c r="X19" s="611"/>
      <c r="Y19" s="612"/>
      <c r="Z19" s="613">
        <v>0.9</v>
      </c>
      <c r="AA19" s="613"/>
      <c r="AB19" s="613"/>
      <c r="AC19" s="613"/>
      <c r="AD19" s="614">
        <v>2025405</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9073863</v>
      </c>
      <c r="BH19" s="611"/>
      <c r="BI19" s="611"/>
      <c r="BJ19" s="611"/>
      <c r="BK19" s="611"/>
      <c r="BL19" s="611"/>
      <c r="BM19" s="611"/>
      <c r="BN19" s="612"/>
      <c r="BO19" s="613">
        <v>11.8</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127973</v>
      </c>
      <c r="S20" s="611"/>
      <c r="T20" s="611"/>
      <c r="U20" s="611"/>
      <c r="V20" s="611"/>
      <c r="W20" s="611"/>
      <c r="X20" s="611"/>
      <c r="Y20" s="612"/>
      <c r="Z20" s="613">
        <v>0.1</v>
      </c>
      <c r="AA20" s="613"/>
      <c r="AB20" s="613"/>
      <c r="AC20" s="613"/>
      <c r="AD20" s="614">
        <v>127973</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9073863</v>
      </c>
      <c r="BH20" s="611"/>
      <c r="BI20" s="611"/>
      <c r="BJ20" s="611"/>
      <c r="BK20" s="611"/>
      <c r="BL20" s="611"/>
      <c r="BM20" s="611"/>
      <c r="BN20" s="612"/>
      <c r="BO20" s="613">
        <v>11.8</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213262271</v>
      </c>
      <c r="CS20" s="611"/>
      <c r="CT20" s="611"/>
      <c r="CU20" s="611"/>
      <c r="CV20" s="611"/>
      <c r="CW20" s="611"/>
      <c r="CX20" s="611"/>
      <c r="CY20" s="612"/>
      <c r="CZ20" s="613">
        <v>100</v>
      </c>
      <c r="DA20" s="613"/>
      <c r="DB20" s="613"/>
      <c r="DC20" s="613"/>
      <c r="DD20" s="619">
        <v>28492202</v>
      </c>
      <c r="DE20" s="611"/>
      <c r="DF20" s="611"/>
      <c r="DG20" s="611"/>
      <c r="DH20" s="611"/>
      <c r="DI20" s="611"/>
      <c r="DJ20" s="611"/>
      <c r="DK20" s="611"/>
      <c r="DL20" s="611"/>
      <c r="DM20" s="611"/>
      <c r="DN20" s="611"/>
      <c r="DO20" s="611"/>
      <c r="DP20" s="612"/>
      <c r="DQ20" s="619">
        <v>132564218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25168149</v>
      </c>
      <c r="S21" s="611"/>
      <c r="T21" s="611"/>
      <c r="U21" s="611"/>
      <c r="V21" s="611"/>
      <c r="W21" s="611"/>
      <c r="X21" s="611"/>
      <c r="Y21" s="612"/>
      <c r="Z21" s="613">
        <v>11.4</v>
      </c>
      <c r="AA21" s="613"/>
      <c r="AB21" s="613"/>
      <c r="AC21" s="613"/>
      <c r="AD21" s="614">
        <v>24069591</v>
      </c>
      <c r="AE21" s="614"/>
      <c r="AF21" s="614"/>
      <c r="AG21" s="614"/>
      <c r="AH21" s="614"/>
      <c r="AI21" s="614"/>
      <c r="AJ21" s="614"/>
      <c r="AK21" s="614"/>
      <c r="AL21" s="615">
        <v>20.8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13770</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24069591</v>
      </c>
      <c r="S22" s="611"/>
      <c r="T22" s="611"/>
      <c r="U22" s="611"/>
      <c r="V22" s="611"/>
      <c r="W22" s="611"/>
      <c r="X22" s="611"/>
      <c r="Y22" s="612"/>
      <c r="Z22" s="613">
        <v>10.9</v>
      </c>
      <c r="AA22" s="613"/>
      <c r="AB22" s="613"/>
      <c r="AC22" s="613"/>
      <c r="AD22" s="614">
        <v>24069591</v>
      </c>
      <c r="AE22" s="614"/>
      <c r="AF22" s="614"/>
      <c r="AG22" s="614"/>
      <c r="AH22" s="614"/>
      <c r="AI22" s="614"/>
      <c r="AJ22" s="614"/>
      <c r="AK22" s="614"/>
      <c r="AL22" s="615">
        <v>20.8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3698572</v>
      </c>
      <c r="BH22" s="611"/>
      <c r="BI22" s="611"/>
      <c r="BJ22" s="611"/>
      <c r="BK22" s="611"/>
      <c r="BL22" s="611"/>
      <c r="BM22" s="611"/>
      <c r="BN22" s="612"/>
      <c r="BO22" s="613">
        <v>4.8</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1098558</v>
      </c>
      <c r="S23" s="611"/>
      <c r="T23" s="611"/>
      <c r="U23" s="611"/>
      <c r="V23" s="611"/>
      <c r="W23" s="611"/>
      <c r="X23" s="611"/>
      <c r="Y23" s="612"/>
      <c r="Z23" s="613">
        <v>0.5</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5361521</v>
      </c>
      <c r="BH23" s="611"/>
      <c r="BI23" s="611"/>
      <c r="BJ23" s="611"/>
      <c r="BK23" s="611"/>
      <c r="BL23" s="611"/>
      <c r="BM23" s="611"/>
      <c r="BN23" s="612"/>
      <c r="BO23" s="613">
        <v>7</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112763743</v>
      </c>
      <c r="CS24" s="600"/>
      <c r="CT24" s="600"/>
      <c r="CU24" s="600"/>
      <c r="CV24" s="600"/>
      <c r="CW24" s="600"/>
      <c r="CX24" s="600"/>
      <c r="CY24" s="601"/>
      <c r="CZ24" s="604">
        <v>52.9</v>
      </c>
      <c r="DA24" s="605"/>
      <c r="DB24" s="605"/>
      <c r="DC24" s="621"/>
      <c r="DD24" s="645">
        <v>66777844</v>
      </c>
      <c r="DE24" s="600"/>
      <c r="DF24" s="600"/>
      <c r="DG24" s="600"/>
      <c r="DH24" s="600"/>
      <c r="DI24" s="600"/>
      <c r="DJ24" s="600"/>
      <c r="DK24" s="601"/>
      <c r="DL24" s="645">
        <v>56606075</v>
      </c>
      <c r="DM24" s="600"/>
      <c r="DN24" s="600"/>
      <c r="DO24" s="600"/>
      <c r="DP24" s="600"/>
      <c r="DQ24" s="600"/>
      <c r="DR24" s="600"/>
      <c r="DS24" s="600"/>
      <c r="DT24" s="600"/>
      <c r="DU24" s="600"/>
      <c r="DV24" s="601"/>
      <c r="DW24" s="604">
        <v>48.8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121206117</v>
      </c>
      <c r="S25" s="611"/>
      <c r="T25" s="611"/>
      <c r="U25" s="611"/>
      <c r="V25" s="611"/>
      <c r="W25" s="611"/>
      <c r="X25" s="611"/>
      <c r="Y25" s="612"/>
      <c r="Z25" s="613">
        <v>54.8</v>
      </c>
      <c r="AA25" s="613"/>
      <c r="AB25" s="613"/>
      <c r="AC25" s="613"/>
      <c r="AD25" s="614">
        <v>114746038</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29356978</v>
      </c>
      <c r="CS25" s="642"/>
      <c r="CT25" s="642"/>
      <c r="CU25" s="642"/>
      <c r="CV25" s="642"/>
      <c r="CW25" s="642"/>
      <c r="CX25" s="642"/>
      <c r="CY25" s="643"/>
      <c r="CZ25" s="615">
        <v>13.8</v>
      </c>
      <c r="DA25" s="640"/>
      <c r="DB25" s="640"/>
      <c r="DC25" s="644"/>
      <c r="DD25" s="619">
        <v>26521446</v>
      </c>
      <c r="DE25" s="642"/>
      <c r="DF25" s="642"/>
      <c r="DG25" s="642"/>
      <c r="DH25" s="642"/>
      <c r="DI25" s="642"/>
      <c r="DJ25" s="642"/>
      <c r="DK25" s="643"/>
      <c r="DL25" s="619">
        <v>23735211</v>
      </c>
      <c r="DM25" s="642"/>
      <c r="DN25" s="642"/>
      <c r="DO25" s="642"/>
      <c r="DP25" s="642"/>
      <c r="DQ25" s="642"/>
      <c r="DR25" s="642"/>
      <c r="DS25" s="642"/>
      <c r="DT25" s="642"/>
      <c r="DU25" s="642"/>
      <c r="DV25" s="643"/>
      <c r="DW25" s="615">
        <v>20.5</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45903</v>
      </c>
      <c r="S26" s="611"/>
      <c r="T26" s="611"/>
      <c r="U26" s="611"/>
      <c r="V26" s="611"/>
      <c r="W26" s="611"/>
      <c r="X26" s="611"/>
      <c r="Y26" s="612"/>
      <c r="Z26" s="613">
        <v>0</v>
      </c>
      <c r="AA26" s="613"/>
      <c r="AB26" s="613"/>
      <c r="AC26" s="613"/>
      <c r="AD26" s="614">
        <v>45903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17593897</v>
      </c>
      <c r="CS26" s="611"/>
      <c r="CT26" s="611"/>
      <c r="CU26" s="611"/>
      <c r="CV26" s="611"/>
      <c r="CW26" s="611"/>
      <c r="CX26" s="611"/>
      <c r="CY26" s="612"/>
      <c r="CZ26" s="615">
        <v>8.1999999999999993</v>
      </c>
      <c r="DA26" s="640"/>
      <c r="DB26" s="640"/>
      <c r="DC26" s="644"/>
      <c r="DD26" s="619">
        <v>16015109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475604</v>
      </c>
      <c r="S27" s="611"/>
      <c r="T27" s="611"/>
      <c r="U27" s="611"/>
      <c r="V27" s="611"/>
      <c r="W27" s="611"/>
      <c r="X27" s="611"/>
      <c r="Y27" s="612"/>
      <c r="Z27" s="613">
        <v>0.2</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76613004</v>
      </c>
      <c r="BH27" s="611"/>
      <c r="BI27" s="611"/>
      <c r="BJ27" s="611"/>
      <c r="BK27" s="611"/>
      <c r="BL27" s="611"/>
      <c r="BM27" s="611"/>
      <c r="BN27" s="612"/>
      <c r="BO27" s="613">
        <v>100</v>
      </c>
      <c r="BP27" s="613"/>
      <c r="BQ27" s="613"/>
      <c r="BR27" s="613"/>
      <c r="BS27" s="614">
        <v>1254214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66219439</v>
      </c>
      <c r="CS27" s="642"/>
      <c r="CT27" s="642"/>
      <c r="CU27" s="642"/>
      <c r="CV27" s="642"/>
      <c r="CW27" s="642"/>
      <c r="CX27" s="642"/>
      <c r="CY27" s="643"/>
      <c r="CZ27" s="615">
        <v>31.1</v>
      </c>
      <c r="DA27" s="640"/>
      <c r="DB27" s="640"/>
      <c r="DC27" s="644"/>
      <c r="DD27" s="619">
        <v>23391179</v>
      </c>
      <c r="DE27" s="642"/>
      <c r="DF27" s="642"/>
      <c r="DG27" s="642"/>
      <c r="DH27" s="642"/>
      <c r="DI27" s="642"/>
      <c r="DJ27" s="642"/>
      <c r="DK27" s="643"/>
      <c r="DL27" s="619">
        <v>17284545</v>
      </c>
      <c r="DM27" s="642"/>
      <c r="DN27" s="642"/>
      <c r="DO27" s="642"/>
      <c r="DP27" s="642"/>
      <c r="DQ27" s="642"/>
      <c r="DR27" s="642"/>
      <c r="DS27" s="642"/>
      <c r="DT27" s="642"/>
      <c r="DU27" s="642"/>
      <c r="DV27" s="643"/>
      <c r="DW27" s="615">
        <v>14.9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2032083</v>
      </c>
      <c r="S28" s="611"/>
      <c r="T28" s="611"/>
      <c r="U28" s="611"/>
      <c r="V28" s="611"/>
      <c r="W28" s="611"/>
      <c r="X28" s="611"/>
      <c r="Y28" s="612"/>
      <c r="Z28" s="613">
        <v>0.9</v>
      </c>
      <c r="AA28" s="613"/>
      <c r="AB28" s="613"/>
      <c r="AC28" s="613"/>
      <c r="AD28" s="614">
        <v>141162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17187326</v>
      </c>
      <c r="CS28" s="611"/>
      <c r="CT28" s="611"/>
      <c r="CU28" s="611"/>
      <c r="CV28" s="611"/>
      <c r="CW28" s="611"/>
      <c r="CX28" s="611"/>
      <c r="CY28" s="612"/>
      <c r="CZ28" s="615">
        <v>8.1</v>
      </c>
      <c r="DA28" s="640"/>
      <c r="DB28" s="640"/>
      <c r="DC28" s="644"/>
      <c r="DD28" s="619">
        <v>16865219</v>
      </c>
      <c r="DE28" s="611"/>
      <c r="DF28" s="611"/>
      <c r="DG28" s="611"/>
      <c r="DH28" s="611"/>
      <c r="DI28" s="611"/>
      <c r="DJ28" s="611"/>
      <c r="DK28" s="612"/>
      <c r="DL28" s="619">
        <v>15586319</v>
      </c>
      <c r="DM28" s="611"/>
      <c r="DN28" s="611"/>
      <c r="DO28" s="611"/>
      <c r="DP28" s="611"/>
      <c r="DQ28" s="611"/>
      <c r="DR28" s="611"/>
      <c r="DS28" s="611"/>
      <c r="DT28" s="611"/>
      <c r="DU28" s="611"/>
      <c r="DV28" s="612"/>
      <c r="DW28" s="615">
        <v>13.4</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1168520</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17187326</v>
      </c>
      <c r="CS29" s="642"/>
      <c r="CT29" s="642"/>
      <c r="CU29" s="642"/>
      <c r="CV29" s="642"/>
      <c r="CW29" s="642"/>
      <c r="CX29" s="642"/>
      <c r="CY29" s="643"/>
      <c r="CZ29" s="615">
        <v>8.1</v>
      </c>
      <c r="DA29" s="640"/>
      <c r="DB29" s="640"/>
      <c r="DC29" s="644"/>
      <c r="DD29" s="619">
        <v>16865219</v>
      </c>
      <c r="DE29" s="642"/>
      <c r="DF29" s="642"/>
      <c r="DG29" s="642"/>
      <c r="DH29" s="642"/>
      <c r="DI29" s="642"/>
      <c r="DJ29" s="642"/>
      <c r="DK29" s="643"/>
      <c r="DL29" s="619">
        <v>15586319</v>
      </c>
      <c r="DM29" s="642"/>
      <c r="DN29" s="642"/>
      <c r="DO29" s="642"/>
      <c r="DP29" s="642"/>
      <c r="DQ29" s="642"/>
      <c r="DR29" s="642"/>
      <c r="DS29" s="642"/>
      <c r="DT29" s="642"/>
      <c r="DU29" s="642"/>
      <c r="DV29" s="643"/>
      <c r="DW29" s="615">
        <v>13.4</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48268392</v>
      </c>
      <c r="S30" s="611"/>
      <c r="T30" s="611"/>
      <c r="U30" s="611"/>
      <c r="V30" s="611"/>
      <c r="W30" s="611"/>
      <c r="X30" s="611"/>
      <c r="Y30" s="612"/>
      <c r="Z30" s="613">
        <v>21.8</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16459605</v>
      </c>
      <c r="CS30" s="611"/>
      <c r="CT30" s="611"/>
      <c r="CU30" s="611"/>
      <c r="CV30" s="611"/>
      <c r="CW30" s="611"/>
      <c r="CX30" s="611"/>
      <c r="CY30" s="612"/>
      <c r="CZ30" s="615">
        <v>7.7</v>
      </c>
      <c r="DA30" s="640"/>
      <c r="DB30" s="640"/>
      <c r="DC30" s="644"/>
      <c r="DD30" s="619">
        <v>16222465</v>
      </c>
      <c r="DE30" s="611"/>
      <c r="DF30" s="611"/>
      <c r="DG30" s="611"/>
      <c r="DH30" s="611"/>
      <c r="DI30" s="611"/>
      <c r="DJ30" s="611"/>
      <c r="DK30" s="612"/>
      <c r="DL30" s="619">
        <v>14943565</v>
      </c>
      <c r="DM30" s="611"/>
      <c r="DN30" s="611"/>
      <c r="DO30" s="611"/>
      <c r="DP30" s="611"/>
      <c r="DQ30" s="611"/>
      <c r="DR30" s="611"/>
      <c r="DS30" s="611"/>
      <c r="DT30" s="611"/>
      <c r="DU30" s="611"/>
      <c r="DV30" s="612"/>
      <c r="DW30" s="615">
        <v>12.9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98.5</v>
      </c>
      <c r="BN31" s="654"/>
      <c r="BO31" s="654"/>
      <c r="BP31" s="654"/>
      <c r="BQ31" s="655"/>
      <c r="BR31" s="666">
        <v>99.5</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727721</v>
      </c>
      <c r="CS31" s="642"/>
      <c r="CT31" s="642"/>
      <c r="CU31" s="642"/>
      <c r="CV31" s="642"/>
      <c r="CW31" s="642"/>
      <c r="CX31" s="642"/>
      <c r="CY31" s="643"/>
      <c r="CZ31" s="615">
        <v>0.3</v>
      </c>
      <c r="DA31" s="640"/>
      <c r="DB31" s="640"/>
      <c r="DC31" s="644"/>
      <c r="DD31" s="619">
        <v>642754</v>
      </c>
      <c r="DE31" s="642"/>
      <c r="DF31" s="642"/>
      <c r="DG31" s="642"/>
      <c r="DH31" s="642"/>
      <c r="DI31" s="642"/>
      <c r="DJ31" s="642"/>
      <c r="DK31" s="643"/>
      <c r="DL31" s="619">
        <v>642754</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15994741</v>
      </c>
      <c r="S32" s="611"/>
      <c r="T32" s="611"/>
      <c r="U32" s="611"/>
      <c r="V32" s="611"/>
      <c r="W32" s="611"/>
      <c r="X32" s="611"/>
      <c r="Y32" s="612"/>
      <c r="Z32" s="613">
        <v>7.2</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98</v>
      </c>
      <c r="BN32" s="642"/>
      <c r="BO32" s="642"/>
      <c r="BP32" s="642"/>
      <c r="BQ32" s="665"/>
      <c r="BR32" s="667">
        <v>99.2</v>
      </c>
      <c r="BS32" s="642"/>
      <c r="BT32" s="642"/>
      <c r="BU32" s="642"/>
      <c r="BV32" s="642"/>
      <c r="BW32" s="642"/>
      <c r="BX32" s="616">
        <v>97.7</v>
      </c>
      <c r="BY32" s="642"/>
      <c r="BZ32" s="642"/>
      <c r="CA32" s="642"/>
      <c r="CB32" s="665"/>
      <c r="CD32" s="650"/>
      <c r="CE32" s="651"/>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642248</v>
      </c>
      <c r="S33" s="611"/>
      <c r="T33" s="611"/>
      <c r="U33" s="611"/>
      <c r="V33" s="611"/>
      <c r="W33" s="611"/>
      <c r="X33" s="611"/>
      <c r="Y33" s="612"/>
      <c r="Z33" s="613">
        <v>0.3</v>
      </c>
      <c r="AA33" s="613"/>
      <c r="AB33" s="613"/>
      <c r="AC33" s="613"/>
      <c r="AD33" s="614">
        <v>154892</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98.7</v>
      </c>
      <c r="BN33" s="669"/>
      <c r="BO33" s="669"/>
      <c r="BP33" s="669"/>
      <c r="BQ33" s="671"/>
      <c r="BR33" s="668">
        <v>99.7</v>
      </c>
      <c r="BS33" s="669"/>
      <c r="BT33" s="669"/>
      <c r="BU33" s="669"/>
      <c r="BV33" s="669"/>
      <c r="BW33" s="669"/>
      <c r="BX33" s="670">
        <v>98.6</v>
      </c>
      <c r="BY33" s="669"/>
      <c r="BZ33" s="669"/>
      <c r="CA33" s="669"/>
      <c r="CB33" s="671"/>
      <c r="CD33" s="607" t="s">
        <v>307</v>
      </c>
      <c r="CE33" s="608"/>
      <c r="CF33" s="608"/>
      <c r="CG33" s="608"/>
      <c r="CH33" s="608"/>
      <c r="CI33" s="608"/>
      <c r="CJ33" s="608"/>
      <c r="CK33" s="608"/>
      <c r="CL33" s="608"/>
      <c r="CM33" s="608"/>
      <c r="CN33" s="608"/>
      <c r="CO33" s="608"/>
      <c r="CP33" s="608"/>
      <c r="CQ33" s="609"/>
      <c r="CR33" s="610">
        <v>71925691</v>
      </c>
      <c r="CS33" s="642"/>
      <c r="CT33" s="642"/>
      <c r="CU33" s="642"/>
      <c r="CV33" s="642"/>
      <c r="CW33" s="642"/>
      <c r="CX33" s="642"/>
      <c r="CY33" s="643"/>
      <c r="CZ33" s="615">
        <v>33.700000000000003</v>
      </c>
      <c r="DA33" s="640"/>
      <c r="DB33" s="640"/>
      <c r="DC33" s="644"/>
      <c r="DD33" s="619">
        <v>58634951</v>
      </c>
      <c r="DE33" s="642"/>
      <c r="DF33" s="642"/>
      <c r="DG33" s="642"/>
      <c r="DH33" s="642"/>
      <c r="DI33" s="642"/>
      <c r="DJ33" s="642"/>
      <c r="DK33" s="643"/>
      <c r="DL33" s="619">
        <v>41696282</v>
      </c>
      <c r="DM33" s="642"/>
      <c r="DN33" s="642"/>
      <c r="DO33" s="642"/>
      <c r="DP33" s="642"/>
      <c r="DQ33" s="642"/>
      <c r="DR33" s="642"/>
      <c r="DS33" s="642"/>
      <c r="DT33" s="642"/>
      <c r="DU33" s="642"/>
      <c r="DV33" s="643"/>
      <c r="DW33" s="615">
        <v>36</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336570</v>
      </c>
      <c r="S34" s="611"/>
      <c r="T34" s="611"/>
      <c r="U34" s="611"/>
      <c r="V34" s="611"/>
      <c r="W34" s="611"/>
      <c r="X34" s="611"/>
      <c r="Y34" s="612"/>
      <c r="Z34" s="613">
        <v>0.2</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22753071</v>
      </c>
      <c r="CS34" s="611"/>
      <c r="CT34" s="611"/>
      <c r="CU34" s="611"/>
      <c r="CV34" s="611"/>
      <c r="CW34" s="611"/>
      <c r="CX34" s="611"/>
      <c r="CY34" s="612"/>
      <c r="CZ34" s="615">
        <v>10.7</v>
      </c>
      <c r="DA34" s="640"/>
      <c r="DB34" s="640"/>
      <c r="DC34" s="644"/>
      <c r="DD34" s="619">
        <v>17474399</v>
      </c>
      <c r="DE34" s="611"/>
      <c r="DF34" s="611"/>
      <c r="DG34" s="611"/>
      <c r="DH34" s="611"/>
      <c r="DI34" s="611"/>
      <c r="DJ34" s="611"/>
      <c r="DK34" s="612"/>
      <c r="DL34" s="619">
        <v>14122484</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6430452</v>
      </c>
      <c r="S35" s="611"/>
      <c r="T35" s="611"/>
      <c r="U35" s="611"/>
      <c r="V35" s="611"/>
      <c r="W35" s="611"/>
      <c r="X35" s="611"/>
      <c r="Y35" s="612"/>
      <c r="Z35" s="613">
        <v>2.9</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1492490</v>
      </c>
      <c r="CS35" s="642"/>
      <c r="CT35" s="642"/>
      <c r="CU35" s="642"/>
      <c r="CV35" s="642"/>
      <c r="CW35" s="642"/>
      <c r="CX35" s="642"/>
      <c r="CY35" s="643"/>
      <c r="CZ35" s="615">
        <v>0.7</v>
      </c>
      <c r="DA35" s="640"/>
      <c r="DB35" s="640"/>
      <c r="DC35" s="644"/>
      <c r="DD35" s="619">
        <v>1313898</v>
      </c>
      <c r="DE35" s="642"/>
      <c r="DF35" s="642"/>
      <c r="DG35" s="642"/>
      <c r="DH35" s="642"/>
      <c r="DI35" s="642"/>
      <c r="DJ35" s="642"/>
      <c r="DK35" s="643"/>
      <c r="DL35" s="619">
        <v>1313898</v>
      </c>
      <c r="DM35" s="642"/>
      <c r="DN35" s="642"/>
      <c r="DO35" s="642"/>
      <c r="DP35" s="642"/>
      <c r="DQ35" s="642"/>
      <c r="DR35" s="642"/>
      <c r="DS35" s="642"/>
      <c r="DT35" s="642"/>
      <c r="DU35" s="642"/>
      <c r="DV35" s="643"/>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7795834</v>
      </c>
      <c r="S36" s="611"/>
      <c r="T36" s="611"/>
      <c r="U36" s="611"/>
      <c r="V36" s="611"/>
      <c r="W36" s="611"/>
      <c r="X36" s="611"/>
      <c r="Y36" s="612"/>
      <c r="Z36" s="613">
        <v>3.5</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24120306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510712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19376698</v>
      </c>
      <c r="CS36" s="611"/>
      <c r="CT36" s="611"/>
      <c r="CU36" s="611"/>
      <c r="CV36" s="611"/>
      <c r="CW36" s="611"/>
      <c r="CX36" s="611"/>
      <c r="CY36" s="612"/>
      <c r="CZ36" s="615">
        <v>9.1</v>
      </c>
      <c r="DA36" s="640"/>
      <c r="DB36" s="640"/>
      <c r="DC36" s="644"/>
      <c r="DD36" s="619">
        <v>17761377</v>
      </c>
      <c r="DE36" s="611"/>
      <c r="DF36" s="611"/>
      <c r="DG36" s="611"/>
      <c r="DH36" s="611"/>
      <c r="DI36" s="611"/>
      <c r="DJ36" s="611"/>
      <c r="DK36" s="612"/>
      <c r="DL36" s="619">
        <v>11400481</v>
      </c>
      <c r="DM36" s="611"/>
      <c r="DN36" s="611"/>
      <c r="DO36" s="611"/>
      <c r="DP36" s="611"/>
      <c r="DQ36" s="611"/>
      <c r="DR36" s="611"/>
      <c r="DS36" s="611"/>
      <c r="DT36" s="611"/>
      <c r="DU36" s="611"/>
      <c r="DV36" s="612"/>
      <c r="DW36" s="615">
        <v>9.8000000000000007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3366972</v>
      </c>
      <c r="S37" s="611"/>
      <c r="T37" s="611"/>
      <c r="U37" s="611"/>
      <c r="V37" s="611"/>
      <c r="W37" s="611"/>
      <c r="X37" s="611"/>
      <c r="Y37" s="612"/>
      <c r="Z37" s="613">
        <v>1.5</v>
      </c>
      <c r="AA37" s="613"/>
      <c r="AB37" s="613"/>
      <c r="AC37" s="613"/>
      <c r="AD37" s="614">
        <v>872812</v>
      </c>
      <c r="AE37" s="614"/>
      <c r="AF37" s="614"/>
      <c r="AG37" s="614"/>
      <c r="AH37" s="614"/>
      <c r="AI37" s="614"/>
      <c r="AJ37" s="614"/>
      <c r="AK37" s="614"/>
      <c r="AL37" s="615">
        <v>0.8</v>
      </c>
      <c r="AM37" s="616"/>
      <c r="AN37" s="616"/>
      <c r="AO37" s="617"/>
      <c r="AQ37" s="673" t="s">
        <v>319</v>
      </c>
      <c r="AR37" s="674"/>
      <c r="AS37" s="674"/>
      <c r="AT37" s="674"/>
      <c r="AU37" s="674"/>
      <c r="AV37" s="674"/>
      <c r="AW37" s="674"/>
      <c r="AX37" s="674"/>
      <c r="AY37" s="675"/>
      <c r="AZ37" s="610">
        <v>4266079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30356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5532695</v>
      </c>
      <c r="CS37" s="642"/>
      <c r="CT37" s="642"/>
      <c r="CU37" s="642"/>
      <c r="CV37" s="642"/>
      <c r="CW37" s="642"/>
      <c r="CX37" s="642"/>
      <c r="CY37" s="643"/>
      <c r="CZ37" s="615">
        <v>2.6</v>
      </c>
      <c r="DA37" s="640"/>
      <c r="DB37" s="640"/>
      <c r="DC37" s="644"/>
      <c r="DD37" s="619">
        <v>5525861</v>
      </c>
      <c r="DE37" s="642"/>
      <c r="DF37" s="642"/>
      <c r="DG37" s="642"/>
      <c r="DH37" s="642"/>
      <c r="DI37" s="642"/>
      <c r="DJ37" s="642"/>
      <c r="DK37" s="643"/>
      <c r="DL37" s="619">
        <v>5348927</v>
      </c>
      <c r="DM37" s="642"/>
      <c r="DN37" s="642"/>
      <c r="DO37" s="642"/>
      <c r="DP37" s="642"/>
      <c r="DQ37" s="642"/>
      <c r="DR37" s="642"/>
      <c r="DS37" s="642"/>
      <c r="DT37" s="642"/>
      <c r="DU37" s="642"/>
      <c r="DV37" s="643"/>
      <c r="DW37" s="615">
        <v>4.5999999999999996</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13425900</v>
      </c>
      <c r="S38" s="611"/>
      <c r="T38" s="611"/>
      <c r="U38" s="611"/>
      <c r="V38" s="611"/>
      <c r="W38" s="611"/>
      <c r="X38" s="611"/>
      <c r="Y38" s="612"/>
      <c r="Z38" s="613">
        <v>6.1</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1265911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51874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18377801</v>
      </c>
      <c r="CS38" s="611"/>
      <c r="CT38" s="611"/>
      <c r="CU38" s="611"/>
      <c r="CV38" s="611"/>
      <c r="CW38" s="611"/>
      <c r="CX38" s="611"/>
      <c r="CY38" s="612"/>
      <c r="CZ38" s="615">
        <v>8.6</v>
      </c>
      <c r="DA38" s="640"/>
      <c r="DB38" s="640"/>
      <c r="DC38" s="644"/>
      <c r="DD38" s="619">
        <v>14984662</v>
      </c>
      <c r="DE38" s="611"/>
      <c r="DF38" s="611"/>
      <c r="DG38" s="611"/>
      <c r="DH38" s="611"/>
      <c r="DI38" s="611"/>
      <c r="DJ38" s="611"/>
      <c r="DK38" s="612"/>
      <c r="DL38" s="619">
        <v>14352485</v>
      </c>
      <c r="DM38" s="611"/>
      <c r="DN38" s="611"/>
      <c r="DO38" s="611"/>
      <c r="DP38" s="611"/>
      <c r="DQ38" s="611"/>
      <c r="DR38" s="611"/>
      <c r="DS38" s="611"/>
      <c r="DT38" s="611"/>
      <c r="DU38" s="611"/>
      <c r="DV38" s="612"/>
      <c r="DW38" s="615">
        <v>12.4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204601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74180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8341897</v>
      </c>
      <c r="CS39" s="642"/>
      <c r="CT39" s="642"/>
      <c r="CU39" s="642"/>
      <c r="CV39" s="642"/>
      <c r="CW39" s="642"/>
      <c r="CX39" s="642"/>
      <c r="CY39" s="643"/>
      <c r="CZ39" s="615">
        <v>3.9</v>
      </c>
      <c r="DA39" s="640"/>
      <c r="DB39" s="640"/>
      <c r="DC39" s="644"/>
      <c r="DD39" s="619">
        <v>6544727</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121</v>
      </c>
      <c r="S40" s="611"/>
      <c r="T40" s="611"/>
      <c r="U40" s="611"/>
      <c r="V40" s="611"/>
      <c r="W40" s="611"/>
      <c r="X40" s="611"/>
      <c r="Y40" s="612"/>
      <c r="Z40" s="613" t="s">
        <v>121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46911</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1583734</v>
      </c>
      <c r="CS40" s="611"/>
      <c r="CT40" s="611"/>
      <c r="CU40" s="611"/>
      <c r="CV40" s="611"/>
      <c r="CW40" s="611"/>
      <c r="CX40" s="611"/>
      <c r="CY40" s="612"/>
      <c r="CZ40" s="615">
        <v>0.7</v>
      </c>
      <c r="DA40" s="640"/>
      <c r="DB40" s="640"/>
      <c r="DC40" s="644"/>
      <c r="DD40" s="619">
        <v>555888</v>
      </c>
      <c r="DE40" s="611"/>
      <c r="DF40" s="611"/>
      <c r="DG40" s="611"/>
      <c r="DH40" s="611"/>
      <c r="DI40" s="611"/>
      <c r="DJ40" s="611"/>
      <c r="DK40" s="612"/>
      <c r="DL40" s="619">
        <v>506934</v>
      </c>
      <c r="DM40" s="611"/>
      <c r="DN40" s="611"/>
      <c r="DO40" s="611"/>
      <c r="DP40" s="611"/>
      <c r="DQ40" s="611"/>
      <c r="DR40" s="611"/>
      <c r="DS40" s="611"/>
      <c r="DT40" s="611"/>
      <c r="DU40" s="611"/>
      <c r="DV40" s="612"/>
      <c r="DW40" s="615">
        <v>0.4</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221189336</v>
      </c>
      <c r="S41" s="683"/>
      <c r="T41" s="683"/>
      <c r="U41" s="683"/>
      <c r="V41" s="683"/>
      <c r="W41" s="683"/>
      <c r="X41" s="683"/>
      <c r="Y41" s="687"/>
      <c r="Z41" s="688">
        <v>100</v>
      </c>
      <c r="AA41" s="688"/>
      <c r="AB41" s="688"/>
      <c r="AC41" s="688"/>
      <c r="AD41" s="689">
        <v>115960807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3978581</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14358223</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375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28572837</v>
      </c>
      <c r="CS42" s="642"/>
      <c r="CT42" s="642"/>
      <c r="CU42" s="642"/>
      <c r="CV42" s="642"/>
      <c r="CW42" s="642"/>
      <c r="CX42" s="642"/>
      <c r="CY42" s="643"/>
      <c r="CZ42" s="615">
        <v>13.4</v>
      </c>
      <c r="DA42" s="640"/>
      <c r="DB42" s="640"/>
      <c r="DC42" s="644"/>
      <c r="DD42" s="619">
        <v>7151423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1188165</v>
      </c>
      <c r="CS43" s="642"/>
      <c r="CT43" s="642"/>
      <c r="CU43" s="642"/>
      <c r="CV43" s="642"/>
      <c r="CW43" s="642"/>
      <c r="CX43" s="642"/>
      <c r="CY43" s="643"/>
      <c r="CZ43" s="615">
        <v>0.6</v>
      </c>
      <c r="DA43" s="640"/>
      <c r="DB43" s="640"/>
      <c r="DC43" s="644"/>
      <c r="DD43" s="619">
        <v>1151235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28492202</v>
      </c>
      <c r="CS44" s="611"/>
      <c r="CT44" s="611"/>
      <c r="CU44" s="611"/>
      <c r="CV44" s="611"/>
      <c r="CW44" s="611"/>
      <c r="CX44" s="611"/>
      <c r="CY44" s="612"/>
      <c r="CZ44" s="615">
        <v>13.4</v>
      </c>
      <c r="DA44" s="616"/>
      <c r="DB44" s="616"/>
      <c r="DC44" s="622"/>
      <c r="DD44" s="619">
        <v>7140073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12461158</v>
      </c>
      <c r="CS45" s="642"/>
      <c r="CT45" s="642"/>
      <c r="CU45" s="642"/>
      <c r="CV45" s="642"/>
      <c r="CW45" s="642"/>
      <c r="CX45" s="642"/>
      <c r="CY45" s="643"/>
      <c r="CZ45" s="615">
        <v>5.8</v>
      </c>
      <c r="DA45" s="640"/>
      <c r="DB45" s="640"/>
      <c r="DC45" s="644"/>
      <c r="DD45" s="619">
        <v>347833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15417659</v>
      </c>
      <c r="CS46" s="611"/>
      <c r="CT46" s="611"/>
      <c r="CU46" s="611"/>
      <c r="CV46" s="611"/>
      <c r="CW46" s="611"/>
      <c r="CX46" s="611"/>
      <c r="CY46" s="612"/>
      <c r="CZ46" s="615">
        <v>7.2</v>
      </c>
      <c r="DA46" s="616"/>
      <c r="DB46" s="616"/>
      <c r="DC46" s="622"/>
      <c r="DD46" s="619">
        <v>6689313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80635</v>
      </c>
      <c r="CS47" s="642"/>
      <c r="CT47" s="642"/>
      <c r="CU47" s="642"/>
      <c r="CV47" s="642"/>
      <c r="CW47" s="642"/>
      <c r="CX47" s="642"/>
      <c r="CY47" s="643"/>
      <c r="CZ47" s="615">
        <v>0</v>
      </c>
      <c r="DA47" s="640"/>
      <c r="DB47" s="640"/>
      <c r="DC47" s="644"/>
      <c r="DD47" s="619">
        <v>11350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213262271</v>
      </c>
      <c r="CS49" s="669"/>
      <c r="CT49" s="669"/>
      <c r="CU49" s="669"/>
      <c r="CV49" s="669"/>
      <c r="CW49" s="669"/>
      <c r="CX49" s="669"/>
      <c r="CY49" s="698"/>
      <c r="CZ49" s="690">
        <v>100</v>
      </c>
      <c r="DA49" s="699"/>
      <c r="DB49" s="699"/>
      <c r="DC49" s="700"/>
      <c r="DD49" s="701">
        <v>132564218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NPcW1SCM+5mPwsw27s4xkWH1oJiBzegWc3YMp6ao0Ka+8BQ0os2FTuTe2YQvnEDlwjDAvqFr2HLV+Ov+KnUQA==" saltValue="ynqBvQbDJP1r94Md3FXd6A==" spinCount="100000" sheet="1" objects="1" scenarios="1"/>
  <customSheetViews>
    <customSheetView guid="{C032803A-2662-4D29-85E9-E22F97528AFA}"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1" zoomScale="70" zoomScaleNormal="25" zoomScaleSheetLayoutView="70" workbookViewId="0">
      <selection activeCell="B70" sqref="B70:P70"/>
    </sheetView>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220469</v>
      </c>
      <c r="R7" s="740"/>
      <c r="S7" s="740"/>
      <c r="T7" s="740"/>
      <c r="U7" s="740"/>
      <c r="V7" s="740">
        <v>212773</v>
      </c>
      <c r="W7" s="740"/>
      <c r="X7" s="740"/>
      <c r="Y7" s="740"/>
      <c r="Z7" s="740"/>
      <c r="AA7" s="740">
        <f>Q7-V7</f>
        <v>7696</v>
      </c>
      <c r="AB7" s="740"/>
      <c r="AC7" s="740"/>
      <c r="AD7" s="740"/>
      <c r="AE7" s="741"/>
      <c r="AF7" s="742">
        <v>4718</v>
      </c>
      <c r="AG7" s="743"/>
      <c r="AH7" s="743"/>
      <c r="AI7" s="743"/>
      <c r="AJ7" s="744"/>
      <c r="AK7" s="745">
        <v>6505</v>
      </c>
      <c r="AL7" s="746"/>
      <c r="AM7" s="746"/>
      <c r="AN7" s="746"/>
      <c r="AO7" s="746"/>
      <c r="AP7" s="746">
        <v>150812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569</v>
      </c>
      <c r="BS7" s="733" t="s">
        <v>563</v>
      </c>
      <c r="BT7" s="734"/>
      <c r="BU7" s="734"/>
      <c r="BV7" s="734"/>
      <c r="BW7" s="734"/>
      <c r="BX7" s="734"/>
      <c r="BY7" s="734"/>
      <c r="BZ7" s="734"/>
      <c r="CA7" s="734"/>
      <c r="CB7" s="734"/>
      <c r="CC7" s="734"/>
      <c r="CD7" s="734"/>
      <c r="CE7" s="734"/>
      <c r="CF7" s="734"/>
      <c r="CG7" s="749"/>
      <c r="CH7" s="730">
        <v>2</v>
      </c>
      <c r="CI7" s="731"/>
      <c r="CJ7" s="731"/>
      <c r="CK7" s="731"/>
      <c r="CL7" s="732"/>
      <c r="CM7" s="730">
        <v>571</v>
      </c>
      <c r="CN7" s="731"/>
      <c r="CO7" s="731"/>
      <c r="CP7" s="731"/>
      <c r="CQ7" s="732"/>
      <c r="CR7" s="730">
        <v>5</v>
      </c>
      <c r="CS7" s="731"/>
      <c r="CT7" s="731"/>
      <c r="CU7" s="731"/>
      <c r="CV7" s="732"/>
      <c r="CW7" s="730" t="s">
        <v>559</v>
      </c>
      <c r="CX7" s="731"/>
      <c r="CY7" s="731"/>
      <c r="CZ7" s="731"/>
      <c r="DA7" s="732"/>
      <c r="DB7" s="730" t="s">
        <v>559</v>
      </c>
      <c r="DC7" s="731"/>
      <c r="DD7" s="731"/>
      <c r="DE7" s="731"/>
      <c r="DF7" s="732"/>
      <c r="DG7" s="730" t="s">
        <v>559</v>
      </c>
      <c r="DH7" s="731"/>
      <c r="DI7" s="731"/>
      <c r="DJ7" s="731"/>
      <c r="DK7" s="732"/>
      <c r="DL7" s="730" t="s">
        <v>559</v>
      </c>
      <c r="DM7" s="731"/>
      <c r="DN7" s="731"/>
      <c r="DO7" s="731"/>
      <c r="DP7" s="732"/>
      <c r="DQ7" s="730" t="s">
        <v>559</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326</v>
      </c>
      <c r="R8" s="771"/>
      <c r="S8" s="771"/>
      <c r="T8" s="771"/>
      <c r="U8" s="771"/>
      <c r="V8" s="771">
        <v>235</v>
      </c>
      <c r="W8" s="771"/>
      <c r="X8" s="771"/>
      <c r="Y8" s="771"/>
      <c r="Z8" s="771"/>
      <c r="AA8" s="771">
        <f t="shared" ref="AA8:AA9" si="0">Q8-V8</f>
        <v>91</v>
      </c>
      <c r="AB8" s="771"/>
      <c r="AC8" s="771"/>
      <c r="AD8" s="771"/>
      <c r="AE8" s="772"/>
      <c r="AF8" s="773" t="s">
        <v>121</v>
      </c>
      <c r="AG8" s="774"/>
      <c r="AH8" s="774"/>
      <c r="AI8" s="774"/>
      <c r="AJ8" s="775"/>
      <c r="AK8" s="756">
        <v>2</v>
      </c>
      <c r="AL8" s="757"/>
      <c r="AM8" s="757"/>
      <c r="AN8" s="757"/>
      <c r="AO8" s="757"/>
      <c r="AP8" s="757">
        <v>314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564</v>
      </c>
      <c r="BT8" s="761"/>
      <c r="BU8" s="761"/>
      <c r="BV8" s="761"/>
      <c r="BW8" s="761"/>
      <c r="BX8" s="761"/>
      <c r="BY8" s="761"/>
      <c r="BZ8" s="761"/>
      <c r="CA8" s="761"/>
      <c r="CB8" s="761"/>
      <c r="CC8" s="761"/>
      <c r="CD8" s="761"/>
      <c r="CE8" s="761"/>
      <c r="CF8" s="761"/>
      <c r="CG8" s="762"/>
      <c r="CH8" s="763">
        <v>1</v>
      </c>
      <c r="CI8" s="764"/>
      <c r="CJ8" s="764"/>
      <c r="CK8" s="764"/>
      <c r="CL8" s="765"/>
      <c r="CM8" s="763">
        <v>325</v>
      </c>
      <c r="CN8" s="764"/>
      <c r="CO8" s="764"/>
      <c r="CP8" s="764"/>
      <c r="CQ8" s="765"/>
      <c r="CR8" s="763">
        <v>73</v>
      </c>
      <c r="CS8" s="764"/>
      <c r="CT8" s="764"/>
      <c r="CU8" s="764"/>
      <c r="CV8" s="765"/>
      <c r="CW8" s="763">
        <v>195</v>
      </c>
      <c r="CX8" s="764"/>
      <c r="CY8" s="764"/>
      <c r="CZ8" s="764"/>
      <c r="DA8" s="765"/>
      <c r="DB8" s="763" t="s">
        <v>559</v>
      </c>
      <c r="DC8" s="764"/>
      <c r="DD8" s="764"/>
      <c r="DE8" s="764"/>
      <c r="DF8" s="765"/>
      <c r="DG8" s="763" t="s">
        <v>559</v>
      </c>
      <c r="DH8" s="764"/>
      <c r="DI8" s="764"/>
      <c r="DJ8" s="764"/>
      <c r="DK8" s="765"/>
      <c r="DL8" s="763" t="s">
        <v>559</v>
      </c>
      <c r="DM8" s="764"/>
      <c r="DN8" s="764"/>
      <c r="DO8" s="764"/>
      <c r="DP8" s="765"/>
      <c r="DQ8" s="763" t="s">
        <v>559</v>
      </c>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102</v>
      </c>
      <c r="R9" s="771"/>
      <c r="S9" s="771"/>
      <c r="T9" s="771"/>
      <c r="U9" s="771"/>
      <c r="V9" s="771">
        <v>0</v>
      </c>
      <c r="W9" s="771"/>
      <c r="X9" s="771"/>
      <c r="Y9" s="771"/>
      <c r="Z9" s="771"/>
      <c r="AA9" s="771">
        <f t="shared" si="0"/>
        <v>102</v>
      </c>
      <c r="AB9" s="771"/>
      <c r="AC9" s="771"/>
      <c r="AD9" s="771"/>
      <c r="AE9" s="772"/>
      <c r="AF9" s="773">
        <v>102</v>
      </c>
      <c r="AG9" s="774"/>
      <c r="AH9" s="774"/>
      <c r="AI9" s="774"/>
      <c r="AJ9" s="775"/>
      <c r="AK9" s="756">
        <v>0</v>
      </c>
      <c r="AL9" s="757"/>
      <c r="AM9" s="757"/>
      <c r="AN9" s="757"/>
      <c r="AO9" s="757"/>
      <c r="AP9" s="757" t="s">
        <v>559</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565</v>
      </c>
      <c r="BT9" s="761"/>
      <c r="BU9" s="761"/>
      <c r="BV9" s="761"/>
      <c r="BW9" s="761"/>
      <c r="BX9" s="761"/>
      <c r="BY9" s="761"/>
      <c r="BZ9" s="761"/>
      <c r="CA9" s="761"/>
      <c r="CB9" s="761"/>
      <c r="CC9" s="761"/>
      <c r="CD9" s="761"/>
      <c r="CE9" s="761"/>
      <c r="CF9" s="761"/>
      <c r="CG9" s="762"/>
      <c r="CH9" s="763">
        <v>34</v>
      </c>
      <c r="CI9" s="764"/>
      <c r="CJ9" s="764"/>
      <c r="CK9" s="764"/>
      <c r="CL9" s="765"/>
      <c r="CM9" s="763">
        <v>832</v>
      </c>
      <c r="CN9" s="764"/>
      <c r="CO9" s="764"/>
      <c r="CP9" s="764"/>
      <c r="CQ9" s="765"/>
      <c r="CR9" s="763">
        <v>113</v>
      </c>
      <c r="CS9" s="764"/>
      <c r="CT9" s="764"/>
      <c r="CU9" s="764"/>
      <c r="CV9" s="765"/>
      <c r="CW9" s="763">
        <v>9</v>
      </c>
      <c r="CX9" s="764"/>
      <c r="CY9" s="764"/>
      <c r="CZ9" s="764"/>
      <c r="DA9" s="765"/>
      <c r="DB9" s="763" t="s">
        <v>559</v>
      </c>
      <c r="DC9" s="764"/>
      <c r="DD9" s="764"/>
      <c r="DE9" s="764"/>
      <c r="DF9" s="765"/>
      <c r="DG9" s="763" t="s">
        <v>559</v>
      </c>
      <c r="DH9" s="764"/>
      <c r="DI9" s="764"/>
      <c r="DJ9" s="764"/>
      <c r="DK9" s="765"/>
      <c r="DL9" s="763" t="s">
        <v>559</v>
      </c>
      <c r="DM9" s="764"/>
      <c r="DN9" s="764"/>
      <c r="DO9" s="764"/>
      <c r="DP9" s="765"/>
      <c r="DQ9" s="763" t="s">
        <v>559</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566</v>
      </c>
      <c r="BT10" s="761"/>
      <c r="BU10" s="761"/>
      <c r="BV10" s="761"/>
      <c r="BW10" s="761"/>
      <c r="BX10" s="761"/>
      <c r="BY10" s="761"/>
      <c r="BZ10" s="761"/>
      <c r="CA10" s="761"/>
      <c r="CB10" s="761"/>
      <c r="CC10" s="761"/>
      <c r="CD10" s="761"/>
      <c r="CE10" s="761"/>
      <c r="CF10" s="761"/>
      <c r="CG10" s="762"/>
      <c r="CH10" s="763">
        <v>-13</v>
      </c>
      <c r="CI10" s="764"/>
      <c r="CJ10" s="764"/>
      <c r="CK10" s="764"/>
      <c r="CL10" s="765"/>
      <c r="CM10" s="763">
        <v>207</v>
      </c>
      <c r="CN10" s="764"/>
      <c r="CO10" s="764"/>
      <c r="CP10" s="764"/>
      <c r="CQ10" s="765"/>
      <c r="CR10" s="763">
        <v>10</v>
      </c>
      <c r="CS10" s="764"/>
      <c r="CT10" s="764"/>
      <c r="CU10" s="764"/>
      <c r="CV10" s="765"/>
      <c r="CW10" s="763">
        <v>32</v>
      </c>
      <c r="CX10" s="764"/>
      <c r="CY10" s="764"/>
      <c r="CZ10" s="764"/>
      <c r="DA10" s="765"/>
      <c r="DB10" s="763" t="s">
        <v>559</v>
      </c>
      <c r="DC10" s="764"/>
      <c r="DD10" s="764"/>
      <c r="DE10" s="764"/>
      <c r="DF10" s="765"/>
      <c r="DG10" s="763" t="s">
        <v>559</v>
      </c>
      <c r="DH10" s="764"/>
      <c r="DI10" s="764"/>
      <c r="DJ10" s="764"/>
      <c r="DK10" s="765"/>
      <c r="DL10" s="763" t="s">
        <v>559</v>
      </c>
      <c r="DM10" s="764"/>
      <c r="DN10" s="764"/>
      <c r="DO10" s="764"/>
      <c r="DP10" s="765"/>
      <c r="DQ10" s="763" t="s">
        <v>559</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567</v>
      </c>
      <c r="BT11" s="761"/>
      <c r="BU11" s="761"/>
      <c r="BV11" s="761"/>
      <c r="BW11" s="761"/>
      <c r="BX11" s="761"/>
      <c r="BY11" s="761"/>
      <c r="BZ11" s="761"/>
      <c r="CA11" s="761"/>
      <c r="CB11" s="761"/>
      <c r="CC11" s="761"/>
      <c r="CD11" s="761"/>
      <c r="CE11" s="761"/>
      <c r="CF11" s="761"/>
      <c r="CG11" s="762"/>
      <c r="CH11" s="763">
        <v>0</v>
      </c>
      <c r="CI11" s="764"/>
      <c r="CJ11" s="764"/>
      <c r="CK11" s="764"/>
      <c r="CL11" s="765"/>
      <c r="CM11" s="763">
        <v>49</v>
      </c>
      <c r="CN11" s="764"/>
      <c r="CO11" s="764"/>
      <c r="CP11" s="764"/>
      <c r="CQ11" s="765"/>
      <c r="CR11" s="763">
        <v>4</v>
      </c>
      <c r="CS11" s="764"/>
      <c r="CT11" s="764"/>
      <c r="CU11" s="764"/>
      <c r="CV11" s="765"/>
      <c r="CW11" s="763" t="s">
        <v>559</v>
      </c>
      <c r="CX11" s="764"/>
      <c r="CY11" s="764"/>
      <c r="CZ11" s="764"/>
      <c r="DA11" s="765"/>
      <c r="DB11" s="763" t="s">
        <v>559</v>
      </c>
      <c r="DC11" s="764"/>
      <c r="DD11" s="764"/>
      <c r="DE11" s="764"/>
      <c r="DF11" s="765"/>
      <c r="DG11" s="763" t="s">
        <v>559</v>
      </c>
      <c r="DH11" s="764"/>
      <c r="DI11" s="764"/>
      <c r="DJ11" s="764"/>
      <c r="DK11" s="765"/>
      <c r="DL11" s="763" t="s">
        <v>559</v>
      </c>
      <c r="DM11" s="764"/>
      <c r="DN11" s="764"/>
      <c r="DO11" s="764"/>
      <c r="DP11" s="765"/>
      <c r="DQ11" s="763" t="s">
        <v>559</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t="s">
        <v>569</v>
      </c>
      <c r="BS12" s="760" t="s">
        <v>568</v>
      </c>
      <c r="BT12" s="761"/>
      <c r="BU12" s="761"/>
      <c r="BV12" s="761"/>
      <c r="BW12" s="761"/>
      <c r="BX12" s="761"/>
      <c r="BY12" s="761"/>
      <c r="BZ12" s="761"/>
      <c r="CA12" s="761"/>
      <c r="CB12" s="761"/>
      <c r="CC12" s="761"/>
      <c r="CD12" s="761"/>
      <c r="CE12" s="761"/>
      <c r="CF12" s="761"/>
      <c r="CG12" s="762"/>
      <c r="CH12" s="763">
        <v>18</v>
      </c>
      <c r="CI12" s="764"/>
      <c r="CJ12" s="764"/>
      <c r="CK12" s="764"/>
      <c r="CL12" s="765"/>
      <c r="CM12" s="763">
        <v>5378</v>
      </c>
      <c r="CN12" s="764"/>
      <c r="CO12" s="764"/>
      <c r="CP12" s="764"/>
      <c r="CQ12" s="765"/>
      <c r="CR12" s="763">
        <v>5080</v>
      </c>
      <c r="CS12" s="764"/>
      <c r="CT12" s="764"/>
      <c r="CU12" s="764"/>
      <c r="CV12" s="765"/>
      <c r="CW12" s="763">
        <v>1005</v>
      </c>
      <c r="CX12" s="764"/>
      <c r="CY12" s="764"/>
      <c r="CZ12" s="764"/>
      <c r="DA12" s="765"/>
      <c r="DB12" s="763" t="s">
        <v>559</v>
      </c>
      <c r="DC12" s="764"/>
      <c r="DD12" s="764"/>
      <c r="DE12" s="764"/>
      <c r="DF12" s="765"/>
      <c r="DG12" s="763" t="s">
        <v>559</v>
      </c>
      <c r="DH12" s="764"/>
      <c r="DI12" s="764"/>
      <c r="DJ12" s="764"/>
      <c r="DK12" s="765"/>
      <c r="DL12" s="763" t="s">
        <v>559</v>
      </c>
      <c r="DM12" s="764"/>
      <c r="DN12" s="764"/>
      <c r="DO12" s="764"/>
      <c r="DP12" s="765"/>
      <c r="DQ12" s="763" t="s">
        <v>559</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220721</v>
      </c>
      <c r="R23" s="780"/>
      <c r="S23" s="780"/>
      <c r="T23" s="780"/>
      <c r="U23" s="780"/>
      <c r="V23" s="780">
        <v>212832</v>
      </c>
      <c r="W23" s="780"/>
      <c r="X23" s="780"/>
      <c r="Y23" s="780"/>
      <c r="Z23" s="780"/>
      <c r="AA23" s="780">
        <f>Q23-V23</f>
        <v>7889</v>
      </c>
      <c r="AB23" s="780"/>
      <c r="AC23" s="780"/>
      <c r="AD23" s="780"/>
      <c r="AE23" s="781"/>
      <c r="AF23" s="782">
        <v>4820</v>
      </c>
      <c r="AG23" s="780"/>
      <c r="AH23" s="780"/>
      <c r="AI23" s="780"/>
      <c r="AJ23" s="783"/>
      <c r="AK23" s="784"/>
      <c r="AL23" s="785"/>
      <c r="AM23" s="785"/>
      <c r="AN23" s="785"/>
      <c r="AO23" s="785"/>
      <c r="AP23" s="780">
        <v>151126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42478</v>
      </c>
      <c r="R28" s="810"/>
      <c r="S28" s="810"/>
      <c r="T28" s="810"/>
      <c r="U28" s="810"/>
      <c r="V28" s="810">
        <v>41967</v>
      </c>
      <c r="W28" s="810"/>
      <c r="X28" s="810"/>
      <c r="Y28" s="810"/>
      <c r="Z28" s="810"/>
      <c r="AA28" s="810">
        <f>Q28-V28</f>
        <v>511</v>
      </c>
      <c r="AB28" s="810"/>
      <c r="AC28" s="810"/>
      <c r="AD28" s="810"/>
      <c r="AE28" s="811"/>
      <c r="AF28" s="812">
        <v>511</v>
      </c>
      <c r="AG28" s="810"/>
      <c r="AH28" s="810"/>
      <c r="AI28" s="810"/>
      <c r="AJ28" s="813"/>
      <c r="AK28" s="814">
        <v>4870</v>
      </c>
      <c r="AL28" s="815"/>
      <c r="AM28" s="815"/>
      <c r="AN28" s="815"/>
      <c r="AO28" s="815"/>
      <c r="AP28" s="815" t="s">
        <v>559</v>
      </c>
      <c r="AQ28" s="815"/>
      <c r="AR28" s="815"/>
      <c r="AS28" s="815"/>
      <c r="AT28" s="815"/>
      <c r="AU28" s="815" t="s">
        <v>559</v>
      </c>
      <c r="AV28" s="815"/>
      <c r="AW28" s="815"/>
      <c r="AX28" s="815"/>
      <c r="AY28" s="815"/>
      <c r="AZ28" s="816" t="s">
        <v>559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45780</v>
      </c>
      <c r="R29" s="771"/>
      <c r="S29" s="771"/>
      <c r="T29" s="771"/>
      <c r="U29" s="771"/>
      <c r="V29" s="771">
        <v>45189</v>
      </c>
      <c r="W29" s="771"/>
      <c r="X29" s="771"/>
      <c r="Y29" s="771"/>
      <c r="Z29" s="771"/>
      <c r="AA29" s="771">
        <f t="shared" ref="AA29:AA31" si="1">Q29-V29</f>
        <v>591</v>
      </c>
      <c r="AB29" s="771"/>
      <c r="AC29" s="771"/>
      <c r="AD29" s="771"/>
      <c r="AE29" s="772"/>
      <c r="AF29" s="773">
        <v>591</v>
      </c>
      <c r="AG29" s="774"/>
      <c r="AH29" s="774"/>
      <c r="AI29" s="774"/>
      <c r="AJ29" s="775"/>
      <c r="AK29" s="821">
        <v>6901</v>
      </c>
      <c r="AL29" s="817"/>
      <c r="AM29" s="817"/>
      <c r="AN29" s="817"/>
      <c r="AO29" s="817"/>
      <c r="AP29" s="817" t="s">
        <v>559</v>
      </c>
      <c r="AQ29" s="817"/>
      <c r="AR29" s="817"/>
      <c r="AS29" s="817"/>
      <c r="AT29" s="817"/>
      <c r="AU29" s="817" t="s">
        <v>559</v>
      </c>
      <c r="AV29" s="817"/>
      <c r="AW29" s="817"/>
      <c r="AX29" s="817"/>
      <c r="AY29" s="817"/>
      <c r="AZ29" s="818" t="s">
        <v>559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8073</v>
      </c>
      <c r="R30" s="771"/>
      <c r="S30" s="771"/>
      <c r="T30" s="771"/>
      <c r="U30" s="771"/>
      <c r="V30" s="771">
        <v>8052</v>
      </c>
      <c r="W30" s="771"/>
      <c r="X30" s="771"/>
      <c r="Y30" s="771"/>
      <c r="Z30" s="771"/>
      <c r="AA30" s="771">
        <f t="shared" si="1"/>
        <v>21</v>
      </c>
      <c r="AB30" s="771"/>
      <c r="AC30" s="771"/>
      <c r="AD30" s="771"/>
      <c r="AE30" s="772"/>
      <c r="AF30" s="773">
        <v>21</v>
      </c>
      <c r="AG30" s="774"/>
      <c r="AH30" s="774"/>
      <c r="AI30" s="774"/>
      <c r="AJ30" s="775"/>
      <c r="AK30" s="821">
        <v>1817</v>
      </c>
      <c r="AL30" s="817"/>
      <c r="AM30" s="817"/>
      <c r="AN30" s="817"/>
      <c r="AO30" s="817"/>
      <c r="AP30" s="817" t="s">
        <v>559</v>
      </c>
      <c r="AQ30" s="817"/>
      <c r="AR30" s="817"/>
      <c r="AS30" s="817"/>
      <c r="AT30" s="817"/>
      <c r="AU30" s="817" t="s">
        <v>559</v>
      </c>
      <c r="AV30" s="817"/>
      <c r="AW30" s="817"/>
      <c r="AX30" s="817"/>
      <c r="AY30" s="817"/>
      <c r="AZ30" s="818" t="s">
        <v>559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2000</v>
      </c>
      <c r="R31" s="771"/>
      <c r="S31" s="771"/>
      <c r="T31" s="771"/>
      <c r="U31" s="771"/>
      <c r="V31" s="771">
        <v>453</v>
      </c>
      <c r="W31" s="771"/>
      <c r="X31" s="771"/>
      <c r="Y31" s="771"/>
      <c r="Z31" s="771"/>
      <c r="AA31" s="771">
        <f t="shared" si="1"/>
        <v>1547</v>
      </c>
      <c r="AB31" s="771"/>
      <c r="AC31" s="771"/>
      <c r="AD31" s="771"/>
      <c r="AE31" s="772"/>
      <c r="AF31" s="773">
        <v>1547</v>
      </c>
      <c r="AG31" s="774"/>
      <c r="AH31" s="774"/>
      <c r="AI31" s="774"/>
      <c r="AJ31" s="775"/>
      <c r="AK31" s="821">
        <v>11</v>
      </c>
      <c r="AL31" s="817"/>
      <c r="AM31" s="817"/>
      <c r="AN31" s="817"/>
      <c r="AO31" s="817"/>
      <c r="AP31" s="817" t="s">
        <v>559</v>
      </c>
      <c r="AQ31" s="817"/>
      <c r="AR31" s="817"/>
      <c r="AS31" s="817"/>
      <c r="AT31" s="817"/>
      <c r="AU31" s="817" t="s">
        <v>559</v>
      </c>
      <c r="AV31" s="817"/>
      <c r="AW31" s="817"/>
      <c r="AX31" s="817"/>
      <c r="AY31" s="817"/>
      <c r="AZ31" s="818" t="s">
        <v>559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21604</v>
      </c>
      <c r="R32" s="771"/>
      <c r="S32" s="771"/>
      <c r="T32" s="771"/>
      <c r="U32" s="771"/>
      <c r="V32" s="771">
        <v>23149</v>
      </c>
      <c r="W32" s="771"/>
      <c r="X32" s="771"/>
      <c r="Y32" s="771"/>
      <c r="Z32" s="771"/>
      <c r="AA32" s="771">
        <f>Q32-V32</f>
        <v>-1545</v>
      </c>
      <c r="AB32" s="771"/>
      <c r="AC32" s="771"/>
      <c r="AD32" s="771"/>
      <c r="AE32" s="772"/>
      <c r="AF32" s="773">
        <v>13262</v>
      </c>
      <c r="AG32" s="774"/>
      <c r="AH32" s="774"/>
      <c r="AI32" s="774"/>
      <c r="AJ32" s="775"/>
      <c r="AK32" s="821">
        <v>1253</v>
      </c>
      <c r="AL32" s="817"/>
      <c r="AM32" s="817"/>
      <c r="AN32" s="817"/>
      <c r="AO32" s="817"/>
      <c r="AP32" s="817">
        <v>14521</v>
      </c>
      <c r="AQ32" s="817"/>
      <c r="AR32" s="817"/>
      <c r="AS32" s="817"/>
      <c r="AT32" s="817"/>
      <c r="AU32" s="817">
        <v>8611</v>
      </c>
      <c r="AV32" s="817"/>
      <c r="AW32" s="817"/>
      <c r="AX32" s="817"/>
      <c r="AY32" s="817"/>
      <c r="AZ32" s="818" t="s">
        <v>559</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396</v>
      </c>
      <c r="C33" s="768"/>
      <c r="D33" s="768"/>
      <c r="E33" s="768"/>
      <c r="F33" s="768"/>
      <c r="G33" s="768"/>
      <c r="H33" s="768"/>
      <c r="I33" s="768"/>
      <c r="J33" s="768"/>
      <c r="K33" s="768"/>
      <c r="L33" s="768"/>
      <c r="M33" s="768"/>
      <c r="N33" s="768"/>
      <c r="O33" s="768"/>
      <c r="P33" s="769"/>
      <c r="Q33" s="770">
        <v>8287</v>
      </c>
      <c r="R33" s="771"/>
      <c r="S33" s="771"/>
      <c r="T33" s="771"/>
      <c r="U33" s="771"/>
      <c r="V33" s="771">
        <v>7181</v>
      </c>
      <c r="W33" s="771"/>
      <c r="X33" s="771"/>
      <c r="Y33" s="771"/>
      <c r="Z33" s="771"/>
      <c r="AA33" s="771">
        <f t="shared" ref="AA33:AA38" si="2">Q33-V33</f>
        <v>1106</v>
      </c>
      <c r="AB33" s="771"/>
      <c r="AC33" s="771"/>
      <c r="AD33" s="771"/>
      <c r="AE33" s="772"/>
      <c r="AF33" s="773">
        <v>3336</v>
      </c>
      <c r="AG33" s="774"/>
      <c r="AH33" s="774"/>
      <c r="AI33" s="774"/>
      <c r="AJ33" s="775"/>
      <c r="AK33" s="821">
        <v>407</v>
      </c>
      <c r="AL33" s="817"/>
      <c r="AM33" s="817"/>
      <c r="AN33" s="817"/>
      <c r="AO33" s="817"/>
      <c r="AP33" s="817">
        <v>31229</v>
      </c>
      <c r="AQ33" s="817"/>
      <c r="AR33" s="817"/>
      <c r="AS33" s="817"/>
      <c r="AT33" s="817"/>
      <c r="AU33" s="817">
        <v>125</v>
      </c>
      <c r="AV33" s="817"/>
      <c r="AW33" s="817"/>
      <c r="AX33" s="817"/>
      <c r="AY33" s="817"/>
      <c r="AZ33" s="818" t="s">
        <v>559</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397</v>
      </c>
      <c r="C34" s="768"/>
      <c r="D34" s="768"/>
      <c r="E34" s="768"/>
      <c r="F34" s="768"/>
      <c r="G34" s="768"/>
      <c r="H34" s="768"/>
      <c r="I34" s="768"/>
      <c r="J34" s="768"/>
      <c r="K34" s="768"/>
      <c r="L34" s="768"/>
      <c r="M34" s="768"/>
      <c r="N34" s="768"/>
      <c r="O34" s="768"/>
      <c r="P34" s="769"/>
      <c r="Q34" s="770">
        <v>3000</v>
      </c>
      <c r="R34" s="771"/>
      <c r="S34" s="771"/>
      <c r="T34" s="771"/>
      <c r="U34" s="771"/>
      <c r="V34" s="771">
        <v>2364</v>
      </c>
      <c r="W34" s="771"/>
      <c r="X34" s="771"/>
      <c r="Y34" s="771"/>
      <c r="Z34" s="771"/>
      <c r="AA34" s="771">
        <f t="shared" si="2"/>
        <v>636</v>
      </c>
      <c r="AB34" s="771"/>
      <c r="AC34" s="771"/>
      <c r="AD34" s="771"/>
      <c r="AE34" s="772"/>
      <c r="AF34" s="773">
        <v>8615</v>
      </c>
      <c r="AG34" s="774"/>
      <c r="AH34" s="774"/>
      <c r="AI34" s="774"/>
      <c r="AJ34" s="775"/>
      <c r="AK34" s="821">
        <v>4</v>
      </c>
      <c r="AL34" s="817"/>
      <c r="AM34" s="817"/>
      <c r="AN34" s="817"/>
      <c r="AO34" s="817"/>
      <c r="AP34" s="817">
        <v>200</v>
      </c>
      <c r="AQ34" s="817"/>
      <c r="AR34" s="817"/>
      <c r="AS34" s="817"/>
      <c r="AT34" s="817"/>
      <c r="AU34" s="817" t="s">
        <v>559</v>
      </c>
      <c r="AV34" s="817"/>
      <c r="AW34" s="817"/>
      <c r="AX34" s="817"/>
      <c r="AY34" s="817"/>
      <c r="AZ34" s="818" t="s">
        <v>559</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398</v>
      </c>
      <c r="C35" s="768"/>
      <c r="D35" s="768"/>
      <c r="E35" s="768"/>
      <c r="F35" s="768"/>
      <c r="G35" s="768"/>
      <c r="H35" s="768"/>
      <c r="I35" s="768"/>
      <c r="J35" s="768"/>
      <c r="K35" s="768"/>
      <c r="L35" s="768"/>
      <c r="M35" s="768"/>
      <c r="N35" s="768"/>
      <c r="O35" s="768"/>
      <c r="P35" s="769"/>
      <c r="Q35" s="770">
        <v>11703</v>
      </c>
      <c r="R35" s="771"/>
      <c r="S35" s="771"/>
      <c r="T35" s="771"/>
      <c r="U35" s="771"/>
      <c r="V35" s="771">
        <v>10257</v>
      </c>
      <c r="W35" s="771"/>
      <c r="X35" s="771"/>
      <c r="Y35" s="771"/>
      <c r="Z35" s="771"/>
      <c r="AA35" s="771">
        <f t="shared" si="2"/>
        <v>1446</v>
      </c>
      <c r="AB35" s="771"/>
      <c r="AC35" s="771"/>
      <c r="AD35" s="771"/>
      <c r="AE35" s="772"/>
      <c r="AF35" s="773">
        <v>2592</v>
      </c>
      <c r="AG35" s="774"/>
      <c r="AH35" s="774"/>
      <c r="AI35" s="774"/>
      <c r="AJ35" s="775"/>
      <c r="AK35" s="821">
        <v>4192</v>
      </c>
      <c r="AL35" s="817"/>
      <c r="AM35" s="817"/>
      <c r="AN35" s="817"/>
      <c r="AO35" s="817"/>
      <c r="AP35" s="817">
        <v>76748</v>
      </c>
      <c r="AQ35" s="817"/>
      <c r="AR35" s="817"/>
      <c r="AS35" s="817"/>
      <c r="AT35" s="817"/>
      <c r="AU35" s="817">
        <v>28474</v>
      </c>
      <c r="AV35" s="817"/>
      <c r="AW35" s="817"/>
      <c r="AX35" s="817"/>
      <c r="AY35" s="817"/>
      <c r="AZ35" s="818" t="s">
        <v>559</v>
      </c>
      <c r="BA35" s="818"/>
      <c r="BB35" s="818"/>
      <c r="BC35" s="818"/>
      <c r="BD35" s="818"/>
      <c r="BE35" s="819" t="s">
        <v>395</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399</v>
      </c>
      <c r="C36" s="768"/>
      <c r="D36" s="768"/>
      <c r="E36" s="768"/>
      <c r="F36" s="768"/>
      <c r="G36" s="768"/>
      <c r="H36" s="768"/>
      <c r="I36" s="768"/>
      <c r="J36" s="768"/>
      <c r="K36" s="768"/>
      <c r="L36" s="768"/>
      <c r="M36" s="768"/>
      <c r="N36" s="768"/>
      <c r="O36" s="768"/>
      <c r="P36" s="769"/>
      <c r="Q36" s="770">
        <v>278</v>
      </c>
      <c r="R36" s="771"/>
      <c r="S36" s="771"/>
      <c r="T36" s="771"/>
      <c r="U36" s="771"/>
      <c r="V36" s="771">
        <v>242</v>
      </c>
      <c r="W36" s="771"/>
      <c r="X36" s="771"/>
      <c r="Y36" s="771"/>
      <c r="Z36" s="771"/>
      <c r="AA36" s="771">
        <f t="shared" si="2"/>
        <v>36</v>
      </c>
      <c r="AB36" s="771"/>
      <c r="AC36" s="771"/>
      <c r="AD36" s="771"/>
      <c r="AE36" s="772"/>
      <c r="AF36" s="773">
        <v>27</v>
      </c>
      <c r="AG36" s="774"/>
      <c r="AH36" s="774"/>
      <c r="AI36" s="774"/>
      <c r="AJ36" s="775"/>
      <c r="AK36" s="821">
        <v>149</v>
      </c>
      <c r="AL36" s="817"/>
      <c r="AM36" s="817"/>
      <c r="AN36" s="817"/>
      <c r="AO36" s="817"/>
      <c r="AP36" s="817">
        <v>1303</v>
      </c>
      <c r="AQ36" s="817"/>
      <c r="AR36" s="817"/>
      <c r="AS36" s="817"/>
      <c r="AT36" s="817"/>
      <c r="AU36" s="817">
        <v>1302</v>
      </c>
      <c r="AV36" s="817"/>
      <c r="AW36" s="817"/>
      <c r="AX36" s="817"/>
      <c r="AY36" s="817"/>
      <c r="AZ36" s="818" t="s">
        <v>559</v>
      </c>
      <c r="BA36" s="818"/>
      <c r="BB36" s="818"/>
      <c r="BC36" s="818"/>
      <c r="BD36" s="818"/>
      <c r="BE36" s="819" t="s">
        <v>395</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t="s">
        <v>400</v>
      </c>
      <c r="C37" s="768"/>
      <c r="D37" s="768"/>
      <c r="E37" s="768"/>
      <c r="F37" s="768"/>
      <c r="G37" s="768"/>
      <c r="H37" s="768"/>
      <c r="I37" s="768"/>
      <c r="J37" s="768"/>
      <c r="K37" s="768"/>
      <c r="L37" s="768"/>
      <c r="M37" s="768"/>
      <c r="N37" s="768"/>
      <c r="O37" s="768"/>
      <c r="P37" s="769"/>
      <c r="Q37" s="770">
        <v>14</v>
      </c>
      <c r="R37" s="771"/>
      <c r="S37" s="771"/>
      <c r="T37" s="771"/>
      <c r="U37" s="771"/>
      <c r="V37" s="771">
        <v>13</v>
      </c>
      <c r="W37" s="771"/>
      <c r="X37" s="771"/>
      <c r="Y37" s="771"/>
      <c r="Z37" s="771"/>
      <c r="AA37" s="771">
        <f t="shared" si="2"/>
        <v>1</v>
      </c>
      <c r="AB37" s="771"/>
      <c r="AC37" s="771"/>
      <c r="AD37" s="771"/>
      <c r="AE37" s="772"/>
      <c r="AF37" s="773">
        <v>1</v>
      </c>
      <c r="AG37" s="774"/>
      <c r="AH37" s="774"/>
      <c r="AI37" s="774"/>
      <c r="AJ37" s="775"/>
      <c r="AK37" s="821">
        <v>13</v>
      </c>
      <c r="AL37" s="817"/>
      <c r="AM37" s="817"/>
      <c r="AN37" s="817"/>
      <c r="AO37" s="817"/>
      <c r="AP37" s="817">
        <v>125</v>
      </c>
      <c r="AQ37" s="817"/>
      <c r="AR37" s="817"/>
      <c r="AS37" s="817"/>
      <c r="AT37" s="817"/>
      <c r="AU37" s="817">
        <v>104</v>
      </c>
      <c r="AV37" s="817"/>
      <c r="AW37" s="817"/>
      <c r="AX37" s="817"/>
      <c r="AY37" s="817"/>
      <c r="AZ37" s="818" t="s">
        <v>559</v>
      </c>
      <c r="BA37" s="818"/>
      <c r="BB37" s="818"/>
      <c r="BC37" s="818"/>
      <c r="BD37" s="818"/>
      <c r="BE37" s="819" t="s">
        <v>401</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t="s">
        <v>402</v>
      </c>
      <c r="C38" s="768"/>
      <c r="D38" s="768"/>
      <c r="E38" s="768"/>
      <c r="F38" s="768"/>
      <c r="G38" s="768"/>
      <c r="H38" s="768"/>
      <c r="I38" s="768"/>
      <c r="J38" s="768"/>
      <c r="K38" s="768"/>
      <c r="L38" s="768"/>
      <c r="M38" s="768"/>
      <c r="N38" s="768"/>
      <c r="O38" s="768"/>
      <c r="P38" s="769"/>
      <c r="Q38" s="770">
        <v>6577</v>
      </c>
      <c r="R38" s="771"/>
      <c r="S38" s="771"/>
      <c r="T38" s="771"/>
      <c r="U38" s="771"/>
      <c r="V38" s="771">
        <v>3461</v>
      </c>
      <c r="W38" s="771"/>
      <c r="X38" s="771"/>
      <c r="Y38" s="771"/>
      <c r="Z38" s="771"/>
      <c r="AA38" s="771">
        <f t="shared" si="2"/>
        <v>3116</v>
      </c>
      <c r="AB38" s="771"/>
      <c r="AC38" s="771"/>
      <c r="AD38" s="771"/>
      <c r="AE38" s="772"/>
      <c r="AF38" s="773" t="s">
        <v>121</v>
      </c>
      <c r="AG38" s="774"/>
      <c r="AH38" s="774"/>
      <c r="AI38" s="774"/>
      <c r="AJ38" s="775"/>
      <c r="AK38" s="821">
        <v>126</v>
      </c>
      <c r="AL38" s="817"/>
      <c r="AM38" s="817"/>
      <c r="AN38" s="817"/>
      <c r="AO38" s="817"/>
      <c r="AP38" s="817">
        <v>4526</v>
      </c>
      <c r="AQ38" s="817"/>
      <c r="AR38" s="817"/>
      <c r="AS38" s="817"/>
      <c r="AT38" s="817"/>
      <c r="AU38" s="817">
        <v>7211</v>
      </c>
      <c r="AV38" s="817"/>
      <c r="AW38" s="817"/>
      <c r="AX38" s="817"/>
      <c r="AY38" s="817"/>
      <c r="AZ38" s="818" t="s">
        <v>559</v>
      </c>
      <c r="BA38" s="818"/>
      <c r="BB38" s="818"/>
      <c r="BC38" s="818"/>
      <c r="BD38" s="818"/>
      <c r="BE38" s="819" t="s">
        <v>401</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404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30503</v>
      </c>
      <c r="AG63" s="831"/>
      <c r="AH63" s="831"/>
      <c r="AI63" s="831"/>
      <c r="AJ63" s="832"/>
      <c r="AK63" s="833"/>
      <c r="AL63" s="828"/>
      <c r="AM63" s="828"/>
      <c r="AN63" s="828"/>
      <c r="AO63" s="828"/>
      <c r="AP63" s="831">
        <f>SUM(AP28:AT38)</f>
        <v>128652</v>
      </c>
      <c r="AQ63" s="831"/>
      <c r="AR63" s="831"/>
      <c r="AS63" s="831"/>
      <c r="AT63" s="831"/>
      <c r="AU63" s="831">
        <f t="shared" ref="AU63" si="3">SUM(AU28:AY38)</f>
        <v>45827</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406</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560</v>
      </c>
      <c r="C68" s="857"/>
      <c r="D68" s="857"/>
      <c r="E68" s="857"/>
      <c r="F68" s="857"/>
      <c r="G68" s="857"/>
      <c r="H68" s="857"/>
      <c r="I68" s="857"/>
      <c r="J68" s="857"/>
      <c r="K68" s="857"/>
      <c r="L68" s="857"/>
      <c r="M68" s="857"/>
      <c r="N68" s="857"/>
      <c r="O68" s="857"/>
      <c r="P68" s="858"/>
      <c r="Q68" s="859">
        <v>6917</v>
      </c>
      <c r="R68" s="853"/>
      <c r="S68" s="853"/>
      <c r="T68" s="853"/>
      <c r="U68" s="853"/>
      <c r="V68" s="853">
        <v>6790</v>
      </c>
      <c r="W68" s="853"/>
      <c r="X68" s="853"/>
      <c r="Y68" s="853"/>
      <c r="Z68" s="853"/>
      <c r="AA68" s="853">
        <f>Q68-V68</f>
        <v>127</v>
      </c>
      <c r="AB68" s="853"/>
      <c r="AC68" s="853"/>
      <c r="AD68" s="853"/>
      <c r="AE68" s="853"/>
      <c r="AF68" s="853">
        <v>127</v>
      </c>
      <c r="AG68" s="853"/>
      <c r="AH68" s="853"/>
      <c r="AI68" s="853"/>
      <c r="AJ68" s="853"/>
      <c r="AK68" s="853">
        <v>19</v>
      </c>
      <c r="AL68" s="853"/>
      <c r="AM68" s="853"/>
      <c r="AN68" s="853"/>
      <c r="AO68" s="853"/>
      <c r="AP68" s="853">
        <v>3538</v>
      </c>
      <c r="AQ68" s="853"/>
      <c r="AR68" s="853"/>
      <c r="AS68" s="853"/>
      <c r="AT68" s="853"/>
      <c r="AU68" s="853">
        <v>3467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561</v>
      </c>
      <c r="C69" s="861"/>
      <c r="D69" s="861"/>
      <c r="E69" s="861"/>
      <c r="F69" s="861"/>
      <c r="G69" s="861"/>
      <c r="H69" s="861"/>
      <c r="I69" s="861"/>
      <c r="J69" s="861"/>
      <c r="K69" s="861"/>
      <c r="L69" s="861"/>
      <c r="M69" s="861"/>
      <c r="N69" s="861"/>
      <c r="O69" s="861"/>
      <c r="P69" s="862"/>
      <c r="Q69" s="863">
        <v>1693</v>
      </c>
      <c r="R69" s="817"/>
      <c r="S69" s="817"/>
      <c r="T69" s="817"/>
      <c r="U69" s="817"/>
      <c r="V69" s="817">
        <v>1693</v>
      </c>
      <c r="W69" s="817"/>
      <c r="X69" s="817"/>
      <c r="Y69" s="817"/>
      <c r="Z69" s="817"/>
      <c r="AA69" s="817" t="s">
        <v>559</v>
      </c>
      <c r="AB69" s="817"/>
      <c r="AC69" s="817"/>
      <c r="AD69" s="817"/>
      <c r="AE69" s="817"/>
      <c r="AF69" s="817" t="s">
        <v>559</v>
      </c>
      <c r="AG69" s="817"/>
      <c r="AH69" s="817"/>
      <c r="AI69" s="817"/>
      <c r="AJ69" s="817"/>
      <c r="AK69" s="817">
        <v>130</v>
      </c>
      <c r="AL69" s="817"/>
      <c r="AM69" s="817"/>
      <c r="AN69" s="817"/>
      <c r="AO69" s="817"/>
      <c r="AP69" s="817" t="s">
        <v>559</v>
      </c>
      <c r="AQ69" s="817"/>
      <c r="AR69" s="817"/>
      <c r="AS69" s="817"/>
      <c r="AT69" s="817"/>
      <c r="AU69" s="817" t="s">
        <v>559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562</v>
      </c>
      <c r="C70" s="861"/>
      <c r="D70" s="861"/>
      <c r="E70" s="861"/>
      <c r="F70" s="861"/>
      <c r="G70" s="861"/>
      <c r="H70" s="861"/>
      <c r="I70" s="861"/>
      <c r="J70" s="861"/>
      <c r="K70" s="861"/>
      <c r="L70" s="861"/>
      <c r="M70" s="861"/>
      <c r="N70" s="861"/>
      <c r="O70" s="861"/>
      <c r="P70" s="862"/>
      <c r="Q70" s="863">
        <v>475317</v>
      </c>
      <c r="R70" s="817"/>
      <c r="S70" s="817"/>
      <c r="T70" s="817"/>
      <c r="U70" s="817"/>
      <c r="V70" s="817">
        <v>471522</v>
      </c>
      <c r="W70" s="817"/>
      <c r="X70" s="817"/>
      <c r="Y70" s="817"/>
      <c r="Z70" s="817"/>
      <c r="AA70" s="817">
        <f t="shared" ref="AA70" si="4">Q70-V70</f>
        <v>3795</v>
      </c>
      <c r="AB70" s="817"/>
      <c r="AC70" s="817"/>
      <c r="AD70" s="817"/>
      <c r="AE70" s="817"/>
      <c r="AF70" s="817">
        <v>3795</v>
      </c>
      <c r="AG70" s="817"/>
      <c r="AH70" s="817"/>
      <c r="AI70" s="817"/>
      <c r="AJ70" s="817"/>
      <c r="AK70" s="817">
        <v>1144</v>
      </c>
      <c r="AL70" s="817"/>
      <c r="AM70" s="817"/>
      <c r="AN70" s="817"/>
      <c r="AO70" s="817"/>
      <c r="AP70" s="817" t="s">
        <v>559</v>
      </c>
      <c r="AQ70" s="817"/>
      <c r="AR70" s="817"/>
      <c r="AS70" s="817"/>
      <c r="AT70" s="817"/>
      <c r="AU70" s="817" t="s">
        <v>559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SUM(AF68:AJ70)</f>
        <v>3922</v>
      </c>
      <c r="AG88" s="831"/>
      <c r="AH88" s="831"/>
      <c r="AI88" s="831"/>
      <c r="AJ88" s="831"/>
      <c r="AK88" s="828"/>
      <c r="AL88" s="828"/>
      <c r="AM88" s="828"/>
      <c r="AN88" s="828"/>
      <c r="AO88" s="828"/>
      <c r="AP88" s="831">
        <f t="shared" ref="AP88" si="5">SUM(AP68:AT70)</f>
        <v>3538</v>
      </c>
      <c r="AQ88" s="831"/>
      <c r="AR88" s="831"/>
      <c r="AS88" s="831"/>
      <c r="AT88" s="831"/>
      <c r="AU88" s="831">
        <f t="shared" ref="AU88" si="6">SUM(AU68:AY70)</f>
        <v>3467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SUM(CR7:CV12)</f>
        <v>5285</v>
      </c>
      <c r="CS102" s="839"/>
      <c r="CT102" s="839"/>
      <c r="CU102" s="839"/>
      <c r="CV102" s="878"/>
      <c r="CW102" s="877">
        <f>SUM(CW7:DA12)</f>
        <v>1241</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417</v>
      </c>
      <c r="AB109" s="880"/>
      <c r="AC109" s="880"/>
      <c r="AD109" s="880"/>
      <c r="AE109" s="881"/>
      <c r="AF109" s="879" t="s">
        <v>418</v>
      </c>
      <c r="AG109" s="880"/>
      <c r="AH109" s="880"/>
      <c r="AI109" s="880"/>
      <c r="AJ109" s="881"/>
      <c r="AK109" s="879" t="s">
        <v>294</v>
      </c>
      <c r="AL109" s="880"/>
      <c r="AM109" s="880"/>
      <c r="AN109" s="880"/>
      <c r="AO109" s="881"/>
      <c r="AP109" s="879" t="s">
        <v>419</v>
      </c>
      <c r="AQ109" s="880"/>
      <c r="AR109" s="880"/>
      <c r="AS109" s="880"/>
      <c r="AT109" s="882"/>
      <c r="AU109" s="899" t="s">
        <v>416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417</v>
      </c>
      <c r="BR109" s="880"/>
      <c r="BS109" s="880"/>
      <c r="BT109" s="880"/>
      <c r="BU109" s="881"/>
      <c r="BV109" s="879" t="s">
        <v>418</v>
      </c>
      <c r="BW109" s="880"/>
      <c r="BX109" s="880"/>
      <c r="BY109" s="880"/>
      <c r="BZ109" s="881"/>
      <c r="CA109" s="879" t="s">
        <v>294</v>
      </c>
      <c r="CB109" s="880"/>
      <c r="CC109" s="880"/>
      <c r="CD109" s="880"/>
      <c r="CE109" s="881"/>
      <c r="CF109" s="900" t="s">
        <v>419</v>
      </c>
      <c r="CG109" s="900"/>
      <c r="CH109" s="900"/>
      <c r="CI109" s="900"/>
      <c r="CJ109" s="900"/>
      <c r="CK109" s="879" t="s">
        <v>420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417</v>
      </c>
      <c r="DH109" s="880"/>
      <c r="DI109" s="880"/>
      <c r="DJ109" s="880"/>
      <c r="DK109" s="881"/>
      <c r="DL109" s="879" t="s">
        <v>418</v>
      </c>
      <c r="DM109" s="880"/>
      <c r="DN109" s="880"/>
      <c r="DO109" s="880"/>
      <c r="DP109" s="881"/>
      <c r="DQ109" s="879" t="s">
        <v>294</v>
      </c>
      <c r="DR109" s="880"/>
      <c r="DS109" s="880"/>
      <c r="DT109" s="880"/>
      <c r="DU109" s="881"/>
      <c r="DV109" s="879" t="s">
        <v>419</v>
      </c>
      <c r="DW109" s="880"/>
      <c r="DX109" s="880"/>
      <c r="DY109" s="880"/>
      <c r="DZ109" s="882"/>
    </row>
    <row r="110" spans="1:131" s="212" customFormat="1" ht="26.25" customHeight="1" x14ac:dyDescent="0.2">
      <c r="A110" s="883" t="s">
        <v>421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15616009</v>
      </c>
      <c r="AB110" s="887"/>
      <c r="AC110" s="887"/>
      <c r="AD110" s="887"/>
      <c r="AE110" s="888"/>
      <c r="AF110" s="889">
        <v>15481603</v>
      </c>
      <c r="AG110" s="887"/>
      <c r="AH110" s="887"/>
      <c r="AI110" s="887"/>
      <c r="AJ110" s="888"/>
      <c r="AK110" s="889">
        <v>16116081</v>
      </c>
      <c r="AL110" s="887"/>
      <c r="AM110" s="887"/>
      <c r="AN110" s="887"/>
      <c r="AO110" s="888"/>
      <c r="AP110" s="890">
        <v>16.5</v>
      </c>
      <c r="AQ110" s="891"/>
      <c r="AR110" s="891"/>
      <c r="AS110" s="891"/>
      <c r="AT110" s="892"/>
      <c r="AU110" s="893" t="s">
        <v>69</v>
      </c>
      <c r="AV110" s="894"/>
      <c r="AW110" s="894"/>
      <c r="AX110" s="894"/>
      <c r="AY110" s="894"/>
      <c r="AZ110" s="916" t="s">
        <v>422</v>
      </c>
      <c r="BA110" s="884"/>
      <c r="BB110" s="884"/>
      <c r="BC110" s="884"/>
      <c r="BD110" s="884"/>
      <c r="BE110" s="884"/>
      <c r="BF110" s="884"/>
      <c r="BG110" s="884"/>
      <c r="BH110" s="884"/>
      <c r="BI110" s="884"/>
      <c r="BJ110" s="884"/>
      <c r="BK110" s="884"/>
      <c r="BL110" s="884"/>
      <c r="BM110" s="884"/>
      <c r="BN110" s="884"/>
      <c r="BO110" s="884"/>
      <c r="BP110" s="885"/>
      <c r="BQ110" s="917">
        <v>143882281</v>
      </c>
      <c r="BR110" s="918"/>
      <c r="BS110" s="918"/>
      <c r="BT110" s="918"/>
      <c r="BU110" s="918"/>
      <c r="BV110" s="918">
        <v>154642594</v>
      </c>
      <c r="BW110" s="918"/>
      <c r="BX110" s="918"/>
      <c r="BY110" s="918"/>
      <c r="BZ110" s="918"/>
      <c r="CA110" s="918">
        <v>151126035</v>
      </c>
      <c r="CB110" s="918"/>
      <c r="CC110" s="918"/>
      <c r="CD110" s="918"/>
      <c r="CE110" s="918"/>
      <c r="CF110" s="931">
        <v>154.9</v>
      </c>
      <c r="CG110" s="932"/>
      <c r="CH110" s="932"/>
      <c r="CI110" s="932"/>
      <c r="CJ110" s="932"/>
      <c r="CK110" s="933" t="s">
        <v>423</v>
      </c>
      <c r="CL110" s="934"/>
      <c r="CM110" s="916" t="s">
        <v>424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425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426</v>
      </c>
      <c r="BA111" s="910"/>
      <c r="BB111" s="910"/>
      <c r="BC111" s="910"/>
      <c r="BD111" s="910"/>
      <c r="BE111" s="910"/>
      <c r="BF111" s="910"/>
      <c r="BG111" s="910"/>
      <c r="BH111" s="910"/>
      <c r="BI111" s="910"/>
      <c r="BJ111" s="910"/>
      <c r="BK111" s="910"/>
      <c r="BL111" s="910"/>
      <c r="BM111" s="910"/>
      <c r="BN111" s="910"/>
      <c r="BO111" s="910"/>
      <c r="BP111" s="911"/>
      <c r="BQ111" s="912">
        <v>1974021</v>
      </c>
      <c r="BR111" s="913"/>
      <c r="BS111" s="913"/>
      <c r="BT111" s="913"/>
      <c r="BU111" s="913"/>
      <c r="BV111" s="913">
        <v>1927606</v>
      </c>
      <c r="BW111" s="913"/>
      <c r="BX111" s="913"/>
      <c r="BY111" s="913"/>
      <c r="BZ111" s="913"/>
      <c r="CA111" s="913">
        <v>1903386</v>
      </c>
      <c r="CB111" s="913"/>
      <c r="CC111" s="913"/>
      <c r="CD111" s="913"/>
      <c r="CE111" s="913"/>
      <c r="CF111" s="907">
        <v>2</v>
      </c>
      <c r="CG111" s="908"/>
      <c r="CH111" s="908"/>
      <c r="CI111" s="908"/>
      <c r="CJ111" s="908"/>
      <c r="CK111" s="935"/>
      <c r="CL111" s="936"/>
      <c r="CM111" s="909" t="s">
        <v>427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428</v>
      </c>
      <c r="B112" s="940"/>
      <c r="C112" s="910" t="s">
        <v>429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430</v>
      </c>
      <c r="BA112" s="910"/>
      <c r="BB112" s="910"/>
      <c r="BC112" s="910"/>
      <c r="BD112" s="910"/>
      <c r="BE112" s="910"/>
      <c r="BF112" s="910"/>
      <c r="BG112" s="910"/>
      <c r="BH112" s="910"/>
      <c r="BI112" s="910"/>
      <c r="BJ112" s="910"/>
      <c r="BK112" s="910"/>
      <c r="BL112" s="910"/>
      <c r="BM112" s="910"/>
      <c r="BN112" s="910"/>
      <c r="BO112" s="910"/>
      <c r="BP112" s="911"/>
      <c r="BQ112" s="912">
        <v>39215597</v>
      </c>
      <c r="BR112" s="913"/>
      <c r="BS112" s="913"/>
      <c r="BT112" s="913"/>
      <c r="BU112" s="913"/>
      <c r="BV112" s="913">
        <v>44678699</v>
      </c>
      <c r="BW112" s="913"/>
      <c r="BX112" s="913"/>
      <c r="BY112" s="913"/>
      <c r="BZ112" s="913"/>
      <c r="CA112" s="913">
        <v>42789016</v>
      </c>
      <c r="CB112" s="913"/>
      <c r="CC112" s="913"/>
      <c r="CD112" s="913"/>
      <c r="CE112" s="913"/>
      <c r="CF112" s="907">
        <v>43.9</v>
      </c>
      <c r="CG112" s="908"/>
      <c r="CH112" s="908"/>
      <c r="CI112" s="908"/>
      <c r="CJ112" s="908"/>
      <c r="CK112" s="935"/>
      <c r="CL112" s="936"/>
      <c r="CM112" s="909" t="s">
        <v>431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432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3317947</v>
      </c>
      <c r="AB113" s="925"/>
      <c r="AC113" s="925"/>
      <c r="AD113" s="925"/>
      <c r="AE113" s="926"/>
      <c r="AF113" s="927">
        <v>3337694</v>
      </c>
      <c r="AG113" s="925"/>
      <c r="AH113" s="925"/>
      <c r="AI113" s="925"/>
      <c r="AJ113" s="926"/>
      <c r="AK113" s="927">
        <v>3381481</v>
      </c>
      <c r="AL113" s="925"/>
      <c r="AM113" s="925"/>
      <c r="AN113" s="925"/>
      <c r="AO113" s="926"/>
      <c r="AP113" s="928">
        <v>3.5</v>
      </c>
      <c r="AQ113" s="929"/>
      <c r="AR113" s="929"/>
      <c r="AS113" s="929"/>
      <c r="AT113" s="930"/>
      <c r="AU113" s="895"/>
      <c r="AV113" s="896"/>
      <c r="AW113" s="896"/>
      <c r="AX113" s="896"/>
      <c r="AY113" s="896"/>
      <c r="AZ113" s="909" t="s">
        <v>433</v>
      </c>
      <c r="BA113" s="910"/>
      <c r="BB113" s="910"/>
      <c r="BC113" s="910"/>
      <c r="BD113" s="910"/>
      <c r="BE113" s="910"/>
      <c r="BF113" s="910"/>
      <c r="BG113" s="910"/>
      <c r="BH113" s="910"/>
      <c r="BI113" s="910"/>
      <c r="BJ113" s="910"/>
      <c r="BK113" s="910"/>
      <c r="BL113" s="910"/>
      <c r="BM113" s="910"/>
      <c r="BN113" s="910"/>
      <c r="BO113" s="910"/>
      <c r="BP113" s="911"/>
      <c r="BQ113" s="912">
        <v>4118604</v>
      </c>
      <c r="BR113" s="913"/>
      <c r="BS113" s="913"/>
      <c r="BT113" s="913"/>
      <c r="BU113" s="913"/>
      <c r="BV113" s="913">
        <v>3798980</v>
      </c>
      <c r="BW113" s="913"/>
      <c r="BX113" s="913"/>
      <c r="BY113" s="913"/>
      <c r="BZ113" s="913"/>
      <c r="CA113" s="913">
        <v>3466923</v>
      </c>
      <c r="CB113" s="913"/>
      <c r="CC113" s="913"/>
      <c r="CD113" s="913"/>
      <c r="CE113" s="913"/>
      <c r="CF113" s="907">
        <v>3.6</v>
      </c>
      <c r="CG113" s="908"/>
      <c r="CH113" s="908"/>
      <c r="CI113" s="908"/>
      <c r="CJ113" s="908"/>
      <c r="CK113" s="935"/>
      <c r="CL113" s="936"/>
      <c r="CM113" s="909" t="s">
        <v>434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435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399945</v>
      </c>
      <c r="AB114" s="946"/>
      <c r="AC114" s="946"/>
      <c r="AD114" s="946"/>
      <c r="AE114" s="947"/>
      <c r="AF114" s="948">
        <v>482107</v>
      </c>
      <c r="AG114" s="946"/>
      <c r="AH114" s="946"/>
      <c r="AI114" s="946"/>
      <c r="AJ114" s="947"/>
      <c r="AK114" s="948">
        <v>476958</v>
      </c>
      <c r="AL114" s="946"/>
      <c r="AM114" s="946"/>
      <c r="AN114" s="946"/>
      <c r="AO114" s="947"/>
      <c r="AP114" s="949">
        <v>0.5</v>
      </c>
      <c r="AQ114" s="950"/>
      <c r="AR114" s="950"/>
      <c r="AS114" s="950"/>
      <c r="AT114" s="951"/>
      <c r="AU114" s="895"/>
      <c r="AV114" s="896"/>
      <c r="AW114" s="896"/>
      <c r="AX114" s="896"/>
      <c r="AY114" s="896"/>
      <c r="AZ114" s="909" t="s">
        <v>436</v>
      </c>
      <c r="BA114" s="910"/>
      <c r="BB114" s="910"/>
      <c r="BC114" s="910"/>
      <c r="BD114" s="910"/>
      <c r="BE114" s="910"/>
      <c r="BF114" s="910"/>
      <c r="BG114" s="910"/>
      <c r="BH114" s="910"/>
      <c r="BI114" s="910"/>
      <c r="BJ114" s="910"/>
      <c r="BK114" s="910"/>
      <c r="BL114" s="910"/>
      <c r="BM114" s="910"/>
      <c r="BN114" s="910"/>
      <c r="BO114" s="910"/>
      <c r="BP114" s="911"/>
      <c r="BQ114" s="912">
        <v>21713919</v>
      </c>
      <c r="BR114" s="913"/>
      <c r="BS114" s="913"/>
      <c r="BT114" s="913"/>
      <c r="BU114" s="913"/>
      <c r="BV114" s="913">
        <v>22612476</v>
      </c>
      <c r="BW114" s="913"/>
      <c r="BX114" s="913"/>
      <c r="BY114" s="913"/>
      <c r="BZ114" s="913"/>
      <c r="CA114" s="913">
        <v>22604759</v>
      </c>
      <c r="CB114" s="913"/>
      <c r="CC114" s="913"/>
      <c r="CD114" s="913"/>
      <c r="CE114" s="913"/>
      <c r="CF114" s="907">
        <v>23.2</v>
      </c>
      <c r="CG114" s="908"/>
      <c r="CH114" s="908"/>
      <c r="CI114" s="908"/>
      <c r="CJ114" s="908"/>
      <c r="CK114" s="935"/>
      <c r="CL114" s="936"/>
      <c r="CM114" s="909" t="s">
        <v>437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107373</v>
      </c>
      <c r="AB115" s="925"/>
      <c r="AC115" s="925"/>
      <c r="AD115" s="925"/>
      <c r="AE115" s="926"/>
      <c r="AF115" s="927">
        <v>100404</v>
      </c>
      <c r="AG115" s="925"/>
      <c r="AH115" s="925"/>
      <c r="AI115" s="925"/>
      <c r="AJ115" s="926"/>
      <c r="AK115" s="927">
        <v>99241</v>
      </c>
      <c r="AL115" s="925"/>
      <c r="AM115" s="925"/>
      <c r="AN115" s="925"/>
      <c r="AO115" s="926"/>
      <c r="AP115" s="928">
        <v>0.1</v>
      </c>
      <c r="AQ115" s="929"/>
      <c r="AR115" s="929"/>
      <c r="AS115" s="929"/>
      <c r="AT115" s="930"/>
      <c r="AU115" s="895"/>
      <c r="AV115" s="896"/>
      <c r="AW115" s="896"/>
      <c r="AX115" s="896"/>
      <c r="AY115" s="896"/>
      <c r="AZ115" s="909" t="s">
        <v>439</v>
      </c>
      <c r="BA115" s="910"/>
      <c r="BB115" s="910"/>
      <c r="BC115" s="910"/>
      <c r="BD115" s="910"/>
      <c r="BE115" s="910"/>
      <c r="BF115" s="910"/>
      <c r="BG115" s="910"/>
      <c r="BH115" s="910"/>
      <c r="BI115" s="910"/>
      <c r="BJ115" s="910"/>
      <c r="BK115" s="910"/>
      <c r="BL115" s="910"/>
      <c r="BM115" s="910"/>
      <c r="BN115" s="910"/>
      <c r="BO115" s="910"/>
      <c r="BP115" s="911"/>
      <c r="BQ115" s="912">
        <v>6629</v>
      </c>
      <c r="BR115" s="913"/>
      <c r="BS115" s="913"/>
      <c r="BT115" s="913"/>
      <c r="BU115" s="913"/>
      <c r="BV115" s="913">
        <v>584</v>
      </c>
      <c r="BW115" s="913"/>
      <c r="BX115" s="913"/>
      <c r="BY115" s="913"/>
      <c r="BZ115" s="913"/>
      <c r="CA115" s="913" t="s">
        <v>121</v>
      </c>
      <c r="CB115" s="913"/>
      <c r="CC115" s="913"/>
      <c r="CD115" s="913"/>
      <c r="CE115" s="913"/>
      <c r="CF115" s="907" t="s">
        <v>121</v>
      </c>
      <c r="CG115" s="908"/>
      <c r="CH115" s="908"/>
      <c r="CI115" s="908"/>
      <c r="CJ115" s="908"/>
      <c r="CK115" s="935"/>
      <c r="CL115" s="936"/>
      <c r="CM115" s="909" t="s">
        <v>440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441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442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443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444</v>
      </c>
      <c r="Z117" s="881"/>
      <c r="AA117" s="965">
        <v>19441274</v>
      </c>
      <c r="AB117" s="966"/>
      <c r="AC117" s="966"/>
      <c r="AD117" s="966"/>
      <c r="AE117" s="967"/>
      <c r="AF117" s="968">
        <v>19401808</v>
      </c>
      <c r="AG117" s="966"/>
      <c r="AH117" s="966"/>
      <c r="AI117" s="966"/>
      <c r="AJ117" s="967"/>
      <c r="AK117" s="968">
        <v>20073761</v>
      </c>
      <c r="AL117" s="966"/>
      <c r="AM117" s="966"/>
      <c r="AN117" s="966"/>
      <c r="AO117" s="967"/>
      <c r="AP117" s="969"/>
      <c r="AQ117" s="970"/>
      <c r="AR117" s="970"/>
      <c r="AS117" s="970"/>
      <c r="AT117" s="971"/>
      <c r="AU117" s="895"/>
      <c r="AV117" s="896"/>
      <c r="AW117" s="896"/>
      <c r="AX117" s="896"/>
      <c r="AY117" s="896"/>
      <c r="AZ117" s="961" t="s">
        <v>445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420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417</v>
      </c>
      <c r="AB118" s="880"/>
      <c r="AC118" s="880"/>
      <c r="AD118" s="880"/>
      <c r="AE118" s="881"/>
      <c r="AF118" s="879" t="s">
        <v>418</v>
      </c>
      <c r="AG118" s="880"/>
      <c r="AH118" s="880"/>
      <c r="AI118" s="880"/>
      <c r="AJ118" s="881"/>
      <c r="AK118" s="879" t="s">
        <v>294</v>
      </c>
      <c r="AL118" s="880"/>
      <c r="AM118" s="880"/>
      <c r="AN118" s="880"/>
      <c r="AO118" s="881"/>
      <c r="AP118" s="957" t="s">
        <v>419</v>
      </c>
      <c r="AQ118" s="958"/>
      <c r="AR118" s="958"/>
      <c r="AS118" s="958"/>
      <c r="AT118" s="959"/>
      <c r="AU118" s="895"/>
      <c r="AV118" s="896"/>
      <c r="AW118" s="896"/>
      <c r="AX118" s="896"/>
      <c r="AY118" s="896"/>
      <c r="AZ118" s="960" t="s">
        <v>447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423</v>
      </c>
      <c r="B119" s="934"/>
      <c r="C119" s="916" t="s">
        <v>424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449</v>
      </c>
      <c r="BP119" s="992"/>
      <c r="BQ119" s="986">
        <v>210911051</v>
      </c>
      <c r="BR119" s="987"/>
      <c r="BS119" s="987"/>
      <c r="BT119" s="987"/>
      <c r="BU119" s="987"/>
      <c r="BV119" s="987">
        <v>227660939</v>
      </c>
      <c r="BW119" s="987"/>
      <c r="BX119" s="987"/>
      <c r="BY119" s="987"/>
      <c r="BZ119" s="987"/>
      <c r="CA119" s="987">
        <v>221890119</v>
      </c>
      <c r="CB119" s="987"/>
      <c r="CC119" s="987"/>
      <c r="CD119" s="987"/>
      <c r="CE119" s="987"/>
      <c r="CF119" s="988"/>
      <c r="CG119" s="989"/>
      <c r="CH119" s="989"/>
      <c r="CI119" s="989"/>
      <c r="CJ119" s="990"/>
      <c r="CK119" s="937"/>
      <c r="CL119" s="938"/>
      <c r="CM119" s="960" t="s">
        <v>450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1974021</v>
      </c>
      <c r="DH119" s="973"/>
      <c r="DI119" s="973"/>
      <c r="DJ119" s="973"/>
      <c r="DK119" s="974"/>
      <c r="DL119" s="972">
        <v>1927606</v>
      </c>
      <c r="DM119" s="973"/>
      <c r="DN119" s="973"/>
      <c r="DO119" s="973"/>
      <c r="DP119" s="974"/>
      <c r="DQ119" s="972">
        <v>1903386</v>
      </c>
      <c r="DR119" s="973"/>
      <c r="DS119" s="973"/>
      <c r="DT119" s="973"/>
      <c r="DU119" s="974"/>
      <c r="DV119" s="975">
        <v>2</v>
      </c>
      <c r="DW119" s="976"/>
      <c r="DX119" s="976"/>
      <c r="DY119" s="976"/>
      <c r="DZ119" s="977"/>
    </row>
    <row r="120" spans="1:130" s="212" customFormat="1" ht="26.25" customHeight="1" x14ac:dyDescent="0.2">
      <c r="A120" s="1044"/>
      <c r="B120" s="936"/>
      <c r="C120" s="909" t="s">
        <v>427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451</v>
      </c>
      <c r="AV120" s="979"/>
      <c r="AW120" s="979"/>
      <c r="AX120" s="979"/>
      <c r="AY120" s="980"/>
      <c r="AZ120" s="916" t="s">
        <v>452</v>
      </c>
      <c r="BA120" s="884"/>
      <c r="BB120" s="884"/>
      <c r="BC120" s="884"/>
      <c r="BD120" s="884"/>
      <c r="BE120" s="884"/>
      <c r="BF120" s="884"/>
      <c r="BG120" s="884"/>
      <c r="BH120" s="884"/>
      <c r="BI120" s="884"/>
      <c r="BJ120" s="884"/>
      <c r="BK120" s="884"/>
      <c r="BL120" s="884"/>
      <c r="BM120" s="884"/>
      <c r="BN120" s="884"/>
      <c r="BO120" s="884"/>
      <c r="BP120" s="885"/>
      <c r="BQ120" s="917">
        <v>46862372</v>
      </c>
      <c r="BR120" s="918"/>
      <c r="BS120" s="918"/>
      <c r="BT120" s="918"/>
      <c r="BU120" s="918"/>
      <c r="BV120" s="918">
        <v>48657658</v>
      </c>
      <c r="BW120" s="918"/>
      <c r="BX120" s="918"/>
      <c r="BY120" s="918"/>
      <c r="BZ120" s="918"/>
      <c r="CA120" s="918">
        <v>52648037</v>
      </c>
      <c r="CB120" s="918"/>
      <c r="CC120" s="918"/>
      <c r="CD120" s="918"/>
      <c r="CE120" s="918"/>
      <c r="CF120" s="931">
        <v>54</v>
      </c>
      <c r="CG120" s="932"/>
      <c r="CH120" s="932"/>
      <c r="CI120" s="932"/>
      <c r="CJ120" s="932"/>
      <c r="CK120" s="993" t="s">
        <v>453</v>
      </c>
      <c r="CL120" s="994"/>
      <c r="CM120" s="994"/>
      <c r="CN120" s="994"/>
      <c r="CO120" s="995"/>
      <c r="CP120" s="1001" t="s">
        <v>398</v>
      </c>
      <c r="CQ120" s="1002"/>
      <c r="CR120" s="1002"/>
      <c r="CS120" s="1002"/>
      <c r="CT120" s="1002"/>
      <c r="CU120" s="1002"/>
      <c r="CV120" s="1002"/>
      <c r="CW120" s="1002"/>
      <c r="CX120" s="1002"/>
      <c r="CY120" s="1002"/>
      <c r="CZ120" s="1002"/>
      <c r="DA120" s="1002"/>
      <c r="DB120" s="1002"/>
      <c r="DC120" s="1002"/>
      <c r="DD120" s="1002"/>
      <c r="DE120" s="1002"/>
      <c r="DF120" s="1003"/>
      <c r="DG120" s="917">
        <v>27604869</v>
      </c>
      <c r="DH120" s="918"/>
      <c r="DI120" s="918"/>
      <c r="DJ120" s="918"/>
      <c r="DK120" s="918"/>
      <c r="DL120" s="918">
        <v>27822591</v>
      </c>
      <c r="DM120" s="918"/>
      <c r="DN120" s="918"/>
      <c r="DO120" s="918"/>
      <c r="DP120" s="918"/>
      <c r="DQ120" s="918">
        <v>28473366</v>
      </c>
      <c r="DR120" s="918"/>
      <c r="DS120" s="918"/>
      <c r="DT120" s="918"/>
      <c r="DU120" s="918"/>
      <c r="DV120" s="919">
        <v>29.2</v>
      </c>
      <c r="DW120" s="919"/>
      <c r="DX120" s="919"/>
      <c r="DY120" s="919"/>
      <c r="DZ120" s="920"/>
    </row>
    <row r="121" spans="1:130" s="212" customFormat="1" ht="26.25" customHeight="1" x14ac:dyDescent="0.2">
      <c r="A121" s="1044"/>
      <c r="B121" s="936"/>
      <c r="C121" s="961" t="s">
        <v>454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455</v>
      </c>
      <c r="BA121" s="910"/>
      <c r="BB121" s="910"/>
      <c r="BC121" s="910"/>
      <c r="BD121" s="910"/>
      <c r="BE121" s="910"/>
      <c r="BF121" s="910"/>
      <c r="BG121" s="910"/>
      <c r="BH121" s="910"/>
      <c r="BI121" s="910"/>
      <c r="BJ121" s="910"/>
      <c r="BK121" s="910"/>
      <c r="BL121" s="910"/>
      <c r="BM121" s="910"/>
      <c r="BN121" s="910"/>
      <c r="BO121" s="910"/>
      <c r="BP121" s="911"/>
      <c r="BQ121" s="912">
        <v>36618569</v>
      </c>
      <c r="BR121" s="913"/>
      <c r="BS121" s="913"/>
      <c r="BT121" s="913"/>
      <c r="BU121" s="913"/>
      <c r="BV121" s="913">
        <v>38574632</v>
      </c>
      <c r="BW121" s="913"/>
      <c r="BX121" s="913"/>
      <c r="BY121" s="913"/>
      <c r="BZ121" s="913"/>
      <c r="CA121" s="913">
        <v>40354443</v>
      </c>
      <c r="CB121" s="913"/>
      <c r="CC121" s="913"/>
      <c r="CD121" s="913"/>
      <c r="CE121" s="913"/>
      <c r="CF121" s="907">
        <v>41.4</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6102070</v>
      </c>
      <c r="DH121" s="913"/>
      <c r="DI121" s="913"/>
      <c r="DJ121" s="913"/>
      <c r="DK121" s="913"/>
      <c r="DL121" s="913">
        <v>7112475</v>
      </c>
      <c r="DM121" s="913"/>
      <c r="DN121" s="913"/>
      <c r="DO121" s="913"/>
      <c r="DP121" s="913"/>
      <c r="DQ121" s="913">
        <v>8611179</v>
      </c>
      <c r="DR121" s="913"/>
      <c r="DS121" s="913"/>
      <c r="DT121" s="913"/>
      <c r="DU121" s="913"/>
      <c r="DV121" s="914">
        <v>8.8000000000000007</v>
      </c>
      <c r="DW121" s="914"/>
      <c r="DX121" s="914"/>
      <c r="DY121" s="914"/>
      <c r="DZ121" s="915"/>
    </row>
    <row r="122" spans="1:130" s="212" customFormat="1" ht="26.25" customHeight="1" x14ac:dyDescent="0.2">
      <c r="A122" s="1044"/>
      <c r="B122" s="936"/>
      <c r="C122" s="909" t="s">
        <v>437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456</v>
      </c>
      <c r="BA122" s="952"/>
      <c r="BB122" s="952"/>
      <c r="BC122" s="952"/>
      <c r="BD122" s="952"/>
      <c r="BE122" s="952"/>
      <c r="BF122" s="952"/>
      <c r="BG122" s="952"/>
      <c r="BH122" s="952"/>
      <c r="BI122" s="952"/>
      <c r="BJ122" s="952"/>
      <c r="BK122" s="952"/>
      <c r="BL122" s="952"/>
      <c r="BM122" s="952"/>
      <c r="BN122" s="952"/>
      <c r="BO122" s="952"/>
      <c r="BP122" s="953"/>
      <c r="BQ122" s="986">
        <v>188706153</v>
      </c>
      <c r="BR122" s="987"/>
      <c r="BS122" s="987"/>
      <c r="BT122" s="987"/>
      <c r="BU122" s="987"/>
      <c r="BV122" s="987">
        <v>187866423</v>
      </c>
      <c r="BW122" s="987"/>
      <c r="BX122" s="987"/>
      <c r="BY122" s="987"/>
      <c r="BZ122" s="987"/>
      <c r="CA122" s="987">
        <v>179909526</v>
      </c>
      <c r="CB122" s="987"/>
      <c r="CC122" s="987"/>
      <c r="CD122" s="987"/>
      <c r="CE122" s="987"/>
      <c r="CF122" s="1004">
        <v>184.4</v>
      </c>
      <c r="CG122" s="1005"/>
      <c r="CH122" s="1005"/>
      <c r="CI122" s="1005"/>
      <c r="CJ122" s="1005"/>
      <c r="CK122" s="996"/>
      <c r="CL122" s="997"/>
      <c r="CM122" s="997"/>
      <c r="CN122" s="997"/>
      <c r="CO122" s="998"/>
      <c r="CP122" s="1006" t="s">
        <v>402</v>
      </c>
      <c r="CQ122" s="1007"/>
      <c r="CR122" s="1007"/>
      <c r="CS122" s="1007"/>
      <c r="CT122" s="1007"/>
      <c r="CU122" s="1007"/>
      <c r="CV122" s="1007"/>
      <c r="CW122" s="1007"/>
      <c r="CX122" s="1007"/>
      <c r="CY122" s="1007"/>
      <c r="CZ122" s="1007"/>
      <c r="DA122" s="1007"/>
      <c r="DB122" s="1007"/>
      <c r="DC122" s="1007"/>
      <c r="DD122" s="1007"/>
      <c r="DE122" s="1007"/>
      <c r="DF122" s="1008"/>
      <c r="DG122" s="912">
        <v>3531881</v>
      </c>
      <c r="DH122" s="913"/>
      <c r="DI122" s="913"/>
      <c r="DJ122" s="913"/>
      <c r="DK122" s="913"/>
      <c r="DL122" s="913">
        <v>7888657</v>
      </c>
      <c r="DM122" s="913"/>
      <c r="DN122" s="913"/>
      <c r="DO122" s="913"/>
      <c r="DP122" s="913"/>
      <c r="DQ122" s="913">
        <v>4173286</v>
      </c>
      <c r="DR122" s="913"/>
      <c r="DS122" s="913"/>
      <c r="DT122" s="913"/>
      <c r="DU122" s="913"/>
      <c r="DV122" s="914">
        <v>4.3</v>
      </c>
      <c r="DW122" s="914"/>
      <c r="DX122" s="914"/>
      <c r="DY122" s="914"/>
      <c r="DZ122" s="915"/>
    </row>
    <row r="123" spans="1:130" s="212" customFormat="1" ht="26.25" customHeight="1" x14ac:dyDescent="0.2">
      <c r="A123" s="1044"/>
      <c r="B123" s="936"/>
      <c r="C123" s="909" t="s">
        <v>443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457</v>
      </c>
      <c r="BP123" s="992"/>
      <c r="BQ123" s="1050">
        <v>272187094</v>
      </c>
      <c r="BR123" s="1051"/>
      <c r="BS123" s="1051"/>
      <c r="BT123" s="1051"/>
      <c r="BU123" s="1051"/>
      <c r="BV123" s="1051">
        <v>275098713</v>
      </c>
      <c r="BW123" s="1051"/>
      <c r="BX123" s="1051"/>
      <c r="BY123" s="1051"/>
      <c r="BZ123" s="1051"/>
      <c r="CA123" s="1051">
        <v>272912006</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v>1302092</v>
      </c>
      <c r="DR123" s="946"/>
      <c r="DS123" s="946"/>
      <c r="DT123" s="946"/>
      <c r="DU123" s="947"/>
      <c r="DV123" s="949">
        <v>1.3</v>
      </c>
      <c r="DW123" s="950"/>
      <c r="DX123" s="950"/>
      <c r="DY123" s="950"/>
      <c r="DZ123" s="951"/>
    </row>
    <row r="124" spans="1:130" s="212" customFormat="1" ht="26.25" customHeight="1" thickBot="1" x14ac:dyDescent="0.25">
      <c r="A124" s="1044"/>
      <c r="B124" s="936"/>
      <c r="C124" s="909" t="s">
        <v>446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459</v>
      </c>
      <c r="CQ124" s="1007"/>
      <c r="CR124" s="1007"/>
      <c r="CS124" s="1007"/>
      <c r="CT124" s="1007"/>
      <c r="CU124" s="1007"/>
      <c r="CV124" s="1007"/>
      <c r="CW124" s="1007"/>
      <c r="CX124" s="1007"/>
      <c r="CY124" s="1007"/>
      <c r="CZ124" s="1007"/>
      <c r="DA124" s="1007"/>
      <c r="DB124" s="1007"/>
      <c r="DC124" s="1007"/>
      <c r="DD124" s="1007"/>
      <c r="DE124" s="1007"/>
      <c r="DF124" s="1008"/>
      <c r="DG124" s="991">
        <v>1976777</v>
      </c>
      <c r="DH124" s="973"/>
      <c r="DI124" s="973"/>
      <c r="DJ124" s="973"/>
      <c r="DK124" s="974"/>
      <c r="DL124" s="972">
        <v>1854976</v>
      </c>
      <c r="DM124" s="973"/>
      <c r="DN124" s="973"/>
      <c r="DO124" s="973"/>
      <c r="DP124" s="974"/>
      <c r="DQ124" s="972">
        <v>229093</v>
      </c>
      <c r="DR124" s="973"/>
      <c r="DS124" s="973"/>
      <c r="DT124" s="973"/>
      <c r="DU124" s="974"/>
      <c r="DV124" s="975">
        <v>0.2</v>
      </c>
      <c r="DW124" s="976"/>
      <c r="DX124" s="976"/>
      <c r="DY124" s="976"/>
      <c r="DZ124" s="977"/>
    </row>
    <row r="125" spans="1:130" s="212" customFormat="1" ht="26.25" customHeight="1" x14ac:dyDescent="0.2">
      <c r="A125" s="1044"/>
      <c r="B125" s="936"/>
      <c r="C125" s="909" t="s">
        <v>448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460</v>
      </c>
      <c r="CL125" s="994"/>
      <c r="CM125" s="994"/>
      <c r="CN125" s="994"/>
      <c r="CO125" s="995"/>
      <c r="CP125" s="916" t="s">
        <v>461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450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463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107373</v>
      </c>
      <c r="AB127" s="946"/>
      <c r="AC127" s="946"/>
      <c r="AD127" s="946"/>
      <c r="AE127" s="947"/>
      <c r="AF127" s="948">
        <v>100404</v>
      </c>
      <c r="AG127" s="946"/>
      <c r="AH127" s="946"/>
      <c r="AI127" s="946"/>
      <c r="AJ127" s="947"/>
      <c r="AK127" s="948">
        <v>99241</v>
      </c>
      <c r="AL127" s="946"/>
      <c r="AM127" s="946"/>
      <c r="AN127" s="946"/>
      <c r="AO127" s="947"/>
      <c r="AP127" s="949">
        <v>0.1</v>
      </c>
      <c r="AQ127" s="950"/>
      <c r="AR127" s="950"/>
      <c r="AS127" s="950"/>
      <c r="AT127" s="951"/>
      <c r="AU127" s="214"/>
      <c r="AV127" s="214"/>
      <c r="AW127" s="214"/>
      <c r="AX127" s="1018" t="s">
        <v>464</v>
      </c>
      <c r="AY127" s="1019"/>
      <c r="AZ127" s="1019"/>
      <c r="BA127" s="1019"/>
      <c r="BB127" s="1019"/>
      <c r="BC127" s="1019"/>
      <c r="BD127" s="1019"/>
      <c r="BE127" s="1020"/>
      <c r="BF127" s="1021" t="s">
        <v>465</v>
      </c>
      <c r="BG127" s="1019"/>
      <c r="BH127" s="1019"/>
      <c r="BI127" s="1019"/>
      <c r="BJ127" s="1019"/>
      <c r="BK127" s="1019"/>
      <c r="BL127" s="1020"/>
      <c r="BM127" s="1021" t="s">
        <v>466</v>
      </c>
      <c r="BN127" s="1019"/>
      <c r="BO127" s="1019"/>
      <c r="BP127" s="1019"/>
      <c r="BQ127" s="1019"/>
      <c r="BR127" s="1019"/>
      <c r="BS127" s="1020"/>
      <c r="BT127" s="1021" t="s">
        <v>467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470</v>
      </c>
      <c r="X128" s="1030"/>
      <c r="Y128" s="1030"/>
      <c r="Z128" s="1031"/>
      <c r="AA128" s="1032">
        <v>3212399</v>
      </c>
      <c r="AB128" s="1033"/>
      <c r="AC128" s="1033"/>
      <c r="AD128" s="1033"/>
      <c r="AE128" s="1034"/>
      <c r="AF128" s="1035">
        <v>3166979</v>
      </c>
      <c r="AG128" s="1033"/>
      <c r="AH128" s="1033"/>
      <c r="AI128" s="1033"/>
      <c r="AJ128" s="1034"/>
      <c r="AK128" s="1035">
        <v>3453792</v>
      </c>
      <c r="AL128" s="1033"/>
      <c r="AM128" s="1033"/>
      <c r="AN128" s="1033"/>
      <c r="AO128" s="1034"/>
      <c r="AP128" s="1036"/>
      <c r="AQ128" s="1037"/>
      <c r="AR128" s="1037"/>
      <c r="AS128" s="1037"/>
      <c r="AT128" s="1038"/>
      <c r="AU128" s="214"/>
      <c r="AV128" s="214"/>
      <c r="AW128" s="214"/>
      <c r="AX128" s="883" t="s">
        <v>471</v>
      </c>
      <c r="AY128" s="884"/>
      <c r="AZ128" s="884"/>
      <c r="BA128" s="884"/>
      <c r="BB128" s="884"/>
      <c r="BC128" s="884"/>
      <c r="BD128" s="884"/>
      <c r="BE128" s="885"/>
      <c r="BF128" s="1039" t="s">
        <v>121</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472</v>
      </c>
      <c r="CQ128" s="713"/>
      <c r="CR128" s="713"/>
      <c r="CS128" s="713"/>
      <c r="CT128" s="713"/>
      <c r="CU128" s="713"/>
      <c r="CV128" s="713"/>
      <c r="CW128" s="713"/>
      <c r="CX128" s="713"/>
      <c r="CY128" s="713"/>
      <c r="CZ128" s="713"/>
      <c r="DA128" s="713"/>
      <c r="DB128" s="713"/>
      <c r="DC128" s="713"/>
      <c r="DD128" s="713"/>
      <c r="DE128" s="713"/>
      <c r="DF128" s="1023"/>
      <c r="DG128" s="1024">
        <v>6629</v>
      </c>
      <c r="DH128" s="1025"/>
      <c r="DI128" s="1025"/>
      <c r="DJ128" s="1025"/>
      <c r="DK128" s="1025"/>
      <c r="DL128" s="1025">
        <v>584</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473</v>
      </c>
      <c r="X129" s="1058"/>
      <c r="Y129" s="1058"/>
      <c r="Z129" s="1059"/>
      <c r="AA129" s="945">
        <v>108118463</v>
      </c>
      <c r="AB129" s="946"/>
      <c r="AC129" s="946"/>
      <c r="AD129" s="946"/>
      <c r="AE129" s="947"/>
      <c r="AF129" s="948">
        <v>110066223</v>
      </c>
      <c r="AG129" s="946"/>
      <c r="AH129" s="946"/>
      <c r="AI129" s="946"/>
      <c r="AJ129" s="947"/>
      <c r="AK129" s="948">
        <v>113057847</v>
      </c>
      <c r="AL129" s="946"/>
      <c r="AM129" s="946"/>
      <c r="AN129" s="946"/>
      <c r="AO129" s="947"/>
      <c r="AP129" s="1060"/>
      <c r="AQ129" s="1061"/>
      <c r="AR129" s="1061"/>
      <c r="AS129" s="1061"/>
      <c r="AT129" s="1062"/>
      <c r="AU129" s="215"/>
      <c r="AV129" s="215"/>
      <c r="AW129" s="215"/>
      <c r="AX129" s="1052" t="s">
        <v>474</v>
      </c>
      <c r="AY129" s="910"/>
      <c r="AZ129" s="910"/>
      <c r="BA129" s="910"/>
      <c r="BB129" s="910"/>
      <c r="BC129" s="910"/>
      <c r="BD129" s="910"/>
      <c r="BE129" s="911"/>
      <c r="BF129" s="1053" t="s">
        <v>121</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476</v>
      </c>
      <c r="X130" s="1058"/>
      <c r="Y130" s="1058"/>
      <c r="Z130" s="1059"/>
      <c r="AA130" s="945">
        <v>14979756</v>
      </c>
      <c r="AB130" s="946"/>
      <c r="AC130" s="946"/>
      <c r="AD130" s="946"/>
      <c r="AE130" s="947"/>
      <c r="AF130" s="948">
        <v>15147390</v>
      </c>
      <c r="AG130" s="946"/>
      <c r="AH130" s="946"/>
      <c r="AI130" s="946"/>
      <c r="AJ130" s="947"/>
      <c r="AK130" s="948">
        <v>15483299</v>
      </c>
      <c r="AL130" s="946"/>
      <c r="AM130" s="946"/>
      <c r="AN130" s="946"/>
      <c r="AO130" s="947"/>
      <c r="AP130" s="1060"/>
      <c r="AQ130" s="1061"/>
      <c r="AR130" s="1061"/>
      <c r="AS130" s="1061"/>
      <c r="AT130" s="1062"/>
      <c r="AU130" s="215"/>
      <c r="AV130" s="215"/>
      <c r="AW130" s="215"/>
      <c r="AX130" s="1052" t="s">
        <v>477</v>
      </c>
      <c r="AY130" s="910"/>
      <c r="AZ130" s="910"/>
      <c r="BA130" s="910"/>
      <c r="BB130" s="910"/>
      <c r="BC130" s="910"/>
      <c r="BD130" s="910"/>
      <c r="BE130" s="911"/>
      <c r="BF130" s="1088">
        <v>1.2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478</v>
      </c>
      <c r="X131" s="1095"/>
      <c r="Y131" s="1095"/>
      <c r="Z131" s="1096"/>
      <c r="AA131" s="991">
        <v>93138707</v>
      </c>
      <c r="AB131" s="973"/>
      <c r="AC131" s="973"/>
      <c r="AD131" s="973"/>
      <c r="AE131" s="974"/>
      <c r="AF131" s="972">
        <v>94918833</v>
      </c>
      <c r="AG131" s="973"/>
      <c r="AH131" s="973"/>
      <c r="AI131" s="973"/>
      <c r="AJ131" s="974"/>
      <c r="AK131" s="972">
        <v>97574548</v>
      </c>
      <c r="AL131" s="973"/>
      <c r="AM131" s="973"/>
      <c r="AN131" s="973"/>
      <c r="AO131" s="974"/>
      <c r="AP131" s="1097"/>
      <c r="AQ131" s="1098"/>
      <c r="AR131" s="1098"/>
      <c r="AS131" s="1098"/>
      <c r="AT131" s="1099"/>
      <c r="AU131" s="215"/>
      <c r="AV131" s="215"/>
      <c r="AW131" s="215"/>
      <c r="AX131" s="1070" t="s">
        <v>479</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480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481</v>
      </c>
      <c r="W132" s="1081"/>
      <c r="X132" s="1081"/>
      <c r="Y132" s="1081"/>
      <c r="Z132" s="1082"/>
      <c r="AA132" s="1083">
        <v>1.341138438</v>
      </c>
      <c r="AB132" s="1084"/>
      <c r="AC132" s="1084"/>
      <c r="AD132" s="1084"/>
      <c r="AE132" s="1085"/>
      <c r="AF132" s="1086">
        <v>1.145651464</v>
      </c>
      <c r="AG132" s="1084"/>
      <c r="AH132" s="1084"/>
      <c r="AI132" s="1084"/>
      <c r="AJ132" s="1085"/>
      <c r="AK132" s="1086">
        <v>1.164924689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482</v>
      </c>
      <c r="W133" s="1064"/>
      <c r="X133" s="1064"/>
      <c r="Y133" s="1064"/>
      <c r="Z133" s="1065"/>
      <c r="AA133" s="1066">
        <v>1.3</v>
      </c>
      <c r="AB133" s="1067"/>
      <c r="AC133" s="1067"/>
      <c r="AD133" s="1067"/>
      <c r="AE133" s="1068"/>
      <c r="AF133" s="1066">
        <v>1.1000000000000001</v>
      </c>
      <c r="AG133" s="1067"/>
      <c r="AH133" s="1067"/>
      <c r="AI133" s="1067"/>
      <c r="AJ133" s="1068"/>
      <c r="AK133" s="1066">
        <v>1.2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VD/Qi9psEjwDsCxrViRmkn4DYZGj6ZmK/qLvbhaYtQip+q2Bh7PBskHFO20E2GEUEBaY4SojEv92417gXGDDQ==" saltValue="bPTdCNXzOjc3m4rrVDbx2Q==" spinCount="100000" sheet="1" objects="1" scenarios="1" formatRows="0"/>
  <customSheetViews>
    <customSheetView guid="{C032803A-2662-4D29-85E9-E22F97528AFA}"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85" zoomScaleNormal="85" zoomScaleSheetLayoutView="85" workbookViewId="0">
      <selection activeCell="AJ74" sqref="AJ74"/>
    </sheetView>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483</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3ccIlHB4sS6gEMjOHrF/vA5MsE3COY05STEuEGZ6CMM4js3QbvYWqAPimJUzDmC6Y1u8LEPGboEB6NYDYI/Ibw==" saltValue="AsAH0GDEuKLaFNXXP8LwFw==" spinCount="100000" sheet="1" objects="1" scenarios="1"/>
  <dataConsolidate/>
  <customSheetViews>
    <customSheetView guid="{C032803A-2662-4D29-85E9-E22F97528AFA}" scale="85" showPageBreaks="1" showGridLines="0" fitToPage="1" hiddenRows="1" hiddenColumns="1" view="pageBreakPreview" topLeftCell="A13">
      <pageMargins left="0" right="0" top="0" bottom="0" header="0" footer="0"/>
      <printOptions horizontalCentered="1" verticalCentered="1"/>
      <pageSetup paperSize="9" scale="46"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40" zoomScaleNormal="4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ycMAkZvpvVWUa74x45KwZejslb5KJqcFYHU5e/QoJI52UaYSaXqkD8h2F86XD5YUkJQa7exY9ic6PHl/pqxAw==" saltValue="8KGulIS4rX4hOL1a1gZezw==" spinCount="100000" sheet="1" objects="1" scenarios="1"/>
  <dataConsolidate/>
  <customSheetViews>
    <customSheetView guid="{C032803A-2662-4D29-85E9-E22F97528AFA}"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485</v>
      </c>
      <c r="AL6" s="248"/>
      <c r="AM6" s="248"/>
      <c r="AN6" s="248"/>
    </row>
    <row r="7" spans="1:46" ht="13.5" customHeight="1" x14ac:dyDescent="0.2">
      <c r="A7" s="247"/>
      <c r="AK7" s="250"/>
      <c r="AL7" s="251"/>
      <c r="AM7" s="251"/>
      <c r="AN7" s="252"/>
      <c r="AO7" s="1101" t="s">
        <v>486</v>
      </c>
      <c r="AP7" s="253"/>
      <c r="AQ7" s="254" t="s">
        <v>487</v>
      </c>
      <c r="AR7" s="255"/>
    </row>
    <row r="8" spans="1:46" ht="13" x14ac:dyDescent="0.2">
      <c r="A8" s="247"/>
      <c r="AK8" s="256"/>
      <c r="AL8" s="257"/>
      <c r="AM8" s="257"/>
      <c r="AN8" s="258"/>
      <c r="AO8" s="1102"/>
      <c r="AP8" s="259" t="s">
        <v>488</v>
      </c>
      <c r="AQ8" s="260" t="s">
        <v>489</v>
      </c>
      <c r="AR8" s="261" t="s">
        <v>490</v>
      </c>
    </row>
    <row r="9" spans="1:46" ht="13" x14ac:dyDescent="0.2">
      <c r="A9" s="247"/>
      <c r="AK9" s="1103" t="s">
        <v>491</v>
      </c>
      <c r="AL9" s="1104"/>
      <c r="AM9" s="1104"/>
      <c r="AN9" s="1105"/>
      <c r="AO9" s="262">
        <v>29356978</v>
      </c>
      <c r="AP9" s="262">
        <v>64517</v>
      </c>
      <c r="AQ9" s="263">
        <v>69190</v>
      </c>
      <c r="AR9" s="264">
        <v>-6.8</v>
      </c>
    </row>
    <row r="10" spans="1:46" ht="13.5" customHeight="1" x14ac:dyDescent="0.2">
      <c r="A10" s="247"/>
      <c r="AK10" s="1103" t="s">
        <v>492</v>
      </c>
      <c r="AL10" s="1104"/>
      <c r="AM10" s="1104"/>
      <c r="AN10" s="1105"/>
      <c r="AO10" s="265">
        <v>4462713</v>
      </c>
      <c r="AP10" s="265">
        <v>9808</v>
      </c>
      <c r="AQ10" s="266">
        <v>1817</v>
      </c>
      <c r="AR10" s="267">
        <v>439.8</v>
      </c>
    </row>
    <row r="11" spans="1:46" ht="13.5" customHeight="1" x14ac:dyDescent="0.2">
      <c r="A11" s="247"/>
      <c r="AK11" s="1103" t="s">
        <v>493</v>
      </c>
      <c r="AL11" s="1104"/>
      <c r="AM11" s="1104"/>
      <c r="AN11" s="1105"/>
      <c r="AO11" s="265">
        <v>526173</v>
      </c>
      <c r="AP11" s="265">
        <v>1156</v>
      </c>
      <c r="AQ11" s="266">
        <v>711</v>
      </c>
      <c r="AR11" s="267">
        <v>62.6</v>
      </c>
    </row>
    <row r="12" spans="1:46" ht="13.5" customHeight="1" x14ac:dyDescent="0.2">
      <c r="A12" s="247"/>
      <c r="AK12" s="1103" t="s">
        <v>494</v>
      </c>
      <c r="AL12" s="1104"/>
      <c r="AM12" s="1104"/>
      <c r="AN12" s="1105"/>
      <c r="AO12" s="265" t="s">
        <v>495</v>
      </c>
      <c r="AP12" s="265" t="s">
        <v>495</v>
      </c>
      <c r="AQ12" s="266">
        <v>19</v>
      </c>
      <c r="AR12" s="267" t="s">
        <v>495</v>
      </c>
    </row>
    <row r="13" spans="1:46" ht="13.5" customHeight="1" x14ac:dyDescent="0.2">
      <c r="A13" s="247"/>
      <c r="AK13" s="1103" t="s">
        <v>496</v>
      </c>
      <c r="AL13" s="1104"/>
      <c r="AM13" s="1104"/>
      <c r="AN13" s="1105"/>
      <c r="AO13" s="265">
        <v>1222879</v>
      </c>
      <c r="AP13" s="265">
        <v>2687</v>
      </c>
      <c r="AQ13" s="266">
        <v>2094</v>
      </c>
      <c r="AR13" s="267">
        <v>28.3</v>
      </c>
    </row>
    <row r="14" spans="1:46" ht="13.5" customHeight="1" x14ac:dyDescent="0.2">
      <c r="A14" s="247"/>
      <c r="AK14" s="1103" t="s">
        <v>497</v>
      </c>
      <c r="AL14" s="1104"/>
      <c r="AM14" s="1104"/>
      <c r="AN14" s="1105"/>
      <c r="AO14" s="265">
        <v>1188165</v>
      </c>
      <c r="AP14" s="265">
        <v>2611</v>
      </c>
      <c r="AQ14" s="266">
        <v>1351</v>
      </c>
      <c r="AR14" s="267">
        <v>93.3</v>
      </c>
    </row>
    <row r="15" spans="1:46" ht="13.5" customHeight="1" x14ac:dyDescent="0.2">
      <c r="A15" s="247"/>
      <c r="AK15" s="1106" t="s">
        <v>498</v>
      </c>
      <c r="AL15" s="1107"/>
      <c r="AM15" s="1107"/>
      <c r="AN15" s="1108"/>
      <c r="AO15" s="265">
        <v>-1498795</v>
      </c>
      <c r="AP15" s="265">
        <v>-3294</v>
      </c>
      <c r="AQ15" s="266">
        <v>-3935</v>
      </c>
      <c r="AR15" s="267">
        <v>-16.3</v>
      </c>
    </row>
    <row r="16" spans="1:46" ht="13" x14ac:dyDescent="0.2">
      <c r="A16" s="247"/>
      <c r="AK16" s="1106" t="s">
        <v>177</v>
      </c>
      <c r="AL16" s="1107"/>
      <c r="AM16" s="1107"/>
      <c r="AN16" s="1108"/>
      <c r="AO16" s="265">
        <v>35258113</v>
      </c>
      <c r="AP16" s="265">
        <v>77486</v>
      </c>
      <c r="AQ16" s="266">
        <v>71247</v>
      </c>
      <c r="AR16" s="267">
        <v>8.8000000000000007</v>
      </c>
    </row>
    <row r="17" spans="1:46" ht="13" x14ac:dyDescent="0.2">
      <c r="A17" s="247"/>
    </row>
    <row r="18" spans="1:46" ht="13" x14ac:dyDescent="0.2">
      <c r="A18" s="247"/>
      <c r="AQ18" s="268"/>
      <c r="AR18" s="268"/>
    </row>
    <row r="19" spans="1:46" ht="13" x14ac:dyDescent="0.2">
      <c r="A19" s="247"/>
      <c r="AK19" s="243" t="s">
        <v>499</v>
      </c>
    </row>
    <row r="20" spans="1:46" ht="13" x14ac:dyDescent="0.2">
      <c r="A20" s="247"/>
      <c r="AK20" s="269"/>
      <c r="AL20" s="270"/>
      <c r="AM20" s="270"/>
      <c r="AN20" s="271"/>
      <c r="AO20" s="272" t="s">
        <v>500</v>
      </c>
      <c r="AP20" s="273" t="s">
        <v>501</v>
      </c>
      <c r="AQ20" s="274" t="s">
        <v>502</v>
      </c>
      <c r="AR20" s="275"/>
    </row>
    <row r="21" spans="1:46" s="248" customFormat="1" ht="13" x14ac:dyDescent="0.2">
      <c r="A21" s="276"/>
      <c r="AK21" s="1109" t="s">
        <v>503</v>
      </c>
      <c r="AL21" s="1110"/>
      <c r="AM21" s="1110"/>
      <c r="AN21" s="1111"/>
      <c r="AO21" s="277">
        <v>6</v>
      </c>
      <c r="AP21" s="278">
        <v>6.59</v>
      </c>
      <c r="AQ21" s="279">
        <v>-0.59</v>
      </c>
      <c r="AS21" s="280"/>
      <c r="AT21" s="276"/>
    </row>
    <row r="22" spans="1:46" s="248" customFormat="1" ht="13" x14ac:dyDescent="0.2">
      <c r="A22" s="276"/>
      <c r="AK22" s="1109" t="s">
        <v>504</v>
      </c>
      <c r="AL22" s="1110"/>
      <c r="AM22" s="1110"/>
      <c r="AN22" s="1111"/>
      <c r="AO22" s="281">
        <v>100.3</v>
      </c>
      <c r="AP22" s="282">
        <v>99.2</v>
      </c>
      <c r="AQ22" s="283">
        <v>1.1000000000000001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507</v>
      </c>
      <c r="AL29" s="248"/>
      <c r="AM29" s="248"/>
      <c r="AN29" s="248"/>
      <c r="AS29" s="290"/>
    </row>
    <row r="30" spans="1:46" ht="13.5" customHeight="1" x14ac:dyDescent="0.2">
      <c r="A30" s="247"/>
      <c r="AK30" s="250"/>
      <c r="AL30" s="251"/>
      <c r="AM30" s="251"/>
      <c r="AN30" s="252"/>
      <c r="AO30" s="1101" t="s">
        <v>486</v>
      </c>
      <c r="AP30" s="253"/>
      <c r="AQ30" s="254" t="s">
        <v>487</v>
      </c>
      <c r="AR30" s="255"/>
    </row>
    <row r="31" spans="1:46" ht="13" x14ac:dyDescent="0.2">
      <c r="A31" s="247"/>
      <c r="AK31" s="256"/>
      <c r="AL31" s="257"/>
      <c r="AM31" s="257"/>
      <c r="AN31" s="258"/>
      <c r="AO31" s="1102"/>
      <c r="AP31" s="259" t="s">
        <v>488</v>
      </c>
      <c r="AQ31" s="260" t="s">
        <v>489</v>
      </c>
      <c r="AR31" s="261" t="s">
        <v>490</v>
      </c>
    </row>
    <row r="32" spans="1:46" ht="27" customHeight="1" x14ac:dyDescent="0.2">
      <c r="A32" s="247"/>
      <c r="AK32" s="1117" t="s">
        <v>508</v>
      </c>
      <c r="AL32" s="1118"/>
      <c r="AM32" s="1118"/>
      <c r="AN32" s="1119"/>
      <c r="AO32" s="291">
        <v>16116081</v>
      </c>
      <c r="AP32" s="291">
        <v>35418</v>
      </c>
      <c r="AQ32" s="292">
        <v>37151</v>
      </c>
      <c r="AR32" s="293">
        <v>-4.7</v>
      </c>
    </row>
    <row r="33" spans="1:46" ht="13.5" customHeight="1" x14ac:dyDescent="0.2">
      <c r="A33" s="247"/>
      <c r="AK33" s="1117" t="s">
        <v>509</v>
      </c>
      <c r="AL33" s="1118"/>
      <c r="AM33" s="1118"/>
      <c r="AN33" s="1119"/>
      <c r="AO33" s="291" t="s">
        <v>495</v>
      </c>
      <c r="AP33" s="291" t="s">
        <v>495</v>
      </c>
      <c r="AQ33" s="292">
        <v>1</v>
      </c>
      <c r="AR33" s="293" t="s">
        <v>495</v>
      </c>
    </row>
    <row r="34" spans="1:46" ht="27" customHeight="1" x14ac:dyDescent="0.2">
      <c r="A34" s="247"/>
      <c r="AK34" s="1117" t="s">
        <v>510</v>
      </c>
      <c r="AL34" s="1118"/>
      <c r="AM34" s="1118"/>
      <c r="AN34" s="1119"/>
      <c r="AO34" s="291" t="s">
        <v>495</v>
      </c>
      <c r="AP34" s="291" t="s">
        <v>495</v>
      </c>
      <c r="AQ34" s="292">
        <v>48</v>
      </c>
      <c r="AR34" s="293" t="s">
        <v>495</v>
      </c>
    </row>
    <row r="35" spans="1:46" ht="27" customHeight="1" x14ac:dyDescent="0.2">
      <c r="A35" s="247"/>
      <c r="AK35" s="1117" t="s">
        <v>511</v>
      </c>
      <c r="AL35" s="1118"/>
      <c r="AM35" s="1118"/>
      <c r="AN35" s="1119"/>
      <c r="AO35" s="291">
        <v>3381481</v>
      </c>
      <c r="AP35" s="291">
        <v>7431</v>
      </c>
      <c r="AQ35" s="292">
        <v>8181</v>
      </c>
      <c r="AR35" s="293">
        <v>-9.1999999999999993</v>
      </c>
    </row>
    <row r="36" spans="1:46" ht="27" customHeight="1" x14ac:dyDescent="0.2">
      <c r="A36" s="247"/>
      <c r="AK36" s="1117" t="s">
        <v>512</v>
      </c>
      <c r="AL36" s="1118"/>
      <c r="AM36" s="1118"/>
      <c r="AN36" s="1119"/>
      <c r="AO36" s="291">
        <v>476958</v>
      </c>
      <c r="AP36" s="291">
        <v>1048</v>
      </c>
      <c r="AQ36" s="292">
        <v>473</v>
      </c>
      <c r="AR36" s="293">
        <v>121.6</v>
      </c>
    </row>
    <row r="37" spans="1:46" ht="13.5" customHeight="1" x14ac:dyDescent="0.2">
      <c r="A37" s="247"/>
      <c r="AK37" s="1117" t="s">
        <v>513</v>
      </c>
      <c r="AL37" s="1118"/>
      <c r="AM37" s="1118"/>
      <c r="AN37" s="1119"/>
      <c r="AO37" s="291">
        <v>99241</v>
      </c>
      <c r="AP37" s="291">
        <v>218</v>
      </c>
      <c r="AQ37" s="292">
        <v>499</v>
      </c>
      <c r="AR37" s="293">
        <v>-56.3</v>
      </c>
    </row>
    <row r="38" spans="1:46" ht="27" customHeight="1" x14ac:dyDescent="0.2">
      <c r="A38" s="247"/>
      <c r="AK38" s="1120" t="s">
        <v>514</v>
      </c>
      <c r="AL38" s="1121"/>
      <c r="AM38" s="1121"/>
      <c r="AN38" s="1122"/>
      <c r="AO38" s="294" t="s">
        <v>495</v>
      </c>
      <c r="AP38" s="294" t="s">
        <v>495</v>
      </c>
      <c r="AQ38" s="295">
        <v>1</v>
      </c>
      <c r="AR38" s="283" t="s">
        <v>495</v>
      </c>
      <c r="AS38" s="290"/>
    </row>
    <row r="39" spans="1:46" ht="13" x14ac:dyDescent="0.2">
      <c r="A39" s="247"/>
      <c r="AK39" s="1120" t="s">
        <v>515</v>
      </c>
      <c r="AL39" s="1121"/>
      <c r="AM39" s="1121"/>
      <c r="AN39" s="1122"/>
      <c r="AO39" s="291">
        <v>-3453792</v>
      </c>
      <c r="AP39" s="291">
        <v>-7590</v>
      </c>
      <c r="AQ39" s="292">
        <v>-8269</v>
      </c>
      <c r="AR39" s="293">
        <v>-8.1999999999999993</v>
      </c>
      <c r="AS39" s="290"/>
    </row>
    <row r="40" spans="1:46" ht="27" customHeight="1" x14ac:dyDescent="0.2">
      <c r="A40" s="247"/>
      <c r="AK40" s="1117" t="s">
        <v>516</v>
      </c>
      <c r="AL40" s="1118"/>
      <c r="AM40" s="1118"/>
      <c r="AN40" s="1119"/>
      <c r="AO40" s="291">
        <v>-15483299</v>
      </c>
      <c r="AP40" s="291">
        <v>-34027</v>
      </c>
      <c r="AQ40" s="292">
        <v>-27482</v>
      </c>
      <c r="AR40" s="293">
        <v>23.8</v>
      </c>
      <c r="AS40" s="290"/>
    </row>
    <row r="41" spans="1:46" ht="13" x14ac:dyDescent="0.2">
      <c r="A41" s="247"/>
      <c r="AK41" s="1123" t="s">
        <v>287</v>
      </c>
      <c r="AL41" s="1124"/>
      <c r="AM41" s="1124"/>
      <c r="AN41" s="1125"/>
      <c r="AO41" s="291">
        <v>1136670</v>
      </c>
      <c r="AP41" s="291">
        <v>2498</v>
      </c>
      <c r="AQ41" s="292">
        <v>10602</v>
      </c>
      <c r="AR41" s="293">
        <v>-76.400000000000006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517</v>
      </c>
    </row>
    <row r="48" spans="1:46" ht="13" x14ac:dyDescent="0.2">
      <c r="A48" s="247"/>
      <c r="AK48" s="301" t="s">
        <v>518</v>
      </c>
      <c r="AL48" s="301"/>
      <c r="AM48" s="301"/>
      <c r="AN48" s="301"/>
      <c r="AO48" s="301"/>
      <c r="AP48" s="301"/>
      <c r="AQ48" s="302"/>
      <c r="AR48" s="301"/>
    </row>
    <row r="49" spans="1:44" ht="13.5" customHeight="1" x14ac:dyDescent="0.2">
      <c r="A49" s="247"/>
      <c r="AK49" s="303"/>
      <c r="AL49" s="304"/>
      <c r="AM49" s="1112" t="s">
        <v>486</v>
      </c>
      <c r="AN49" s="1114" t="s">
        <v>519</v>
      </c>
      <c r="AO49" s="1115"/>
      <c r="AP49" s="1115"/>
      <c r="AQ49" s="1115"/>
      <c r="AR49" s="1116"/>
    </row>
    <row r="50" spans="1:44" ht="13" x14ac:dyDescent="0.2">
      <c r="A50" s="247"/>
      <c r="AK50" s="305"/>
      <c r="AL50" s="306"/>
      <c r="AM50" s="1113"/>
      <c r="AN50" s="307" t="s">
        <v>520</v>
      </c>
      <c r="AO50" s="308" t="s">
        <v>521</v>
      </c>
      <c r="AP50" s="309" t="s">
        <v>522</v>
      </c>
      <c r="AQ50" s="310" t="s">
        <v>523</v>
      </c>
      <c r="AR50" s="311" t="s">
        <v>524</v>
      </c>
    </row>
    <row r="51" spans="1:44" ht="13" x14ac:dyDescent="0.2">
      <c r="A51" s="247"/>
      <c r="AK51" s="303" t="s">
        <v>525</v>
      </c>
      <c r="AL51" s="304"/>
      <c r="AM51" s="312">
        <v>20771322</v>
      </c>
      <c r="AN51" s="313">
        <v>44491</v>
      </c>
      <c r="AO51" s="314">
        <v>-32.6</v>
      </c>
      <c r="AP51" s="315">
        <v>52191</v>
      </c>
      <c r="AQ51" s="316">
        <v>0.7</v>
      </c>
      <c r="AR51" s="317">
        <v>-33.299999999999997</v>
      </c>
    </row>
    <row r="52" spans="1:44" ht="13" x14ac:dyDescent="0.2">
      <c r="A52" s="247"/>
      <c r="AK52" s="318"/>
      <c r="AL52" s="319" t="s">
        <v>526</v>
      </c>
      <c r="AM52" s="320">
        <v>12915597</v>
      </c>
      <c r="AN52" s="321">
        <v>27665</v>
      </c>
      <c r="AO52" s="322">
        <v>-27.8</v>
      </c>
      <c r="AP52" s="323">
        <v>26807</v>
      </c>
      <c r="AQ52" s="324">
        <v>1.8</v>
      </c>
      <c r="AR52" s="325">
        <v>-29.6</v>
      </c>
    </row>
    <row r="53" spans="1:44" ht="13" x14ac:dyDescent="0.2">
      <c r="A53" s="247"/>
      <c r="AK53" s="303" t="s">
        <v>527</v>
      </c>
      <c r="AL53" s="304"/>
      <c r="AM53" s="312">
        <v>23664206</v>
      </c>
      <c r="AN53" s="313">
        <v>51075</v>
      </c>
      <c r="AO53" s="314">
        <v>14.8</v>
      </c>
      <c r="AP53" s="315">
        <v>48105</v>
      </c>
      <c r="AQ53" s="316">
        <v>-7.8</v>
      </c>
      <c r="AR53" s="317">
        <v>22.6</v>
      </c>
    </row>
    <row r="54" spans="1:44" ht="13" x14ac:dyDescent="0.2">
      <c r="A54" s="247"/>
      <c r="AK54" s="318"/>
      <c r="AL54" s="319" t="s">
        <v>526</v>
      </c>
      <c r="AM54" s="320">
        <v>15088062</v>
      </c>
      <c r="AN54" s="321">
        <v>32565</v>
      </c>
      <c r="AO54" s="322">
        <v>17.7</v>
      </c>
      <c r="AP54" s="323">
        <v>24072</v>
      </c>
      <c r="AQ54" s="324">
        <v>-10.199999999999999</v>
      </c>
      <c r="AR54" s="325">
        <v>27.9</v>
      </c>
    </row>
    <row r="55" spans="1:44" ht="13" x14ac:dyDescent="0.2">
      <c r="A55" s="247"/>
      <c r="AK55" s="303" t="s">
        <v>528</v>
      </c>
      <c r="AL55" s="304"/>
      <c r="AM55" s="312">
        <v>39940442</v>
      </c>
      <c r="AN55" s="313">
        <v>86698</v>
      </c>
      <c r="AO55" s="314">
        <v>69.7</v>
      </c>
      <c r="AP55" s="315">
        <v>47446</v>
      </c>
      <c r="AQ55" s="316">
        <v>-1.4</v>
      </c>
      <c r="AR55" s="317">
        <v>71.099999999999994</v>
      </c>
    </row>
    <row r="56" spans="1:44" ht="13" x14ac:dyDescent="0.2">
      <c r="A56" s="247"/>
      <c r="AK56" s="318"/>
      <c r="AL56" s="319" t="s">
        <v>526</v>
      </c>
      <c r="AM56" s="320">
        <v>20966769</v>
      </c>
      <c r="AN56" s="321">
        <v>45512</v>
      </c>
      <c r="AO56" s="322">
        <v>39.799999999999997</v>
      </c>
      <c r="AP56" s="323">
        <v>24371</v>
      </c>
      <c r="AQ56" s="324">
        <v>1.2</v>
      </c>
      <c r="AR56" s="325">
        <v>38.6</v>
      </c>
    </row>
    <row r="57" spans="1:44" ht="13" x14ac:dyDescent="0.2">
      <c r="A57" s="247"/>
      <c r="AK57" s="303" t="s">
        <v>529</v>
      </c>
      <c r="AL57" s="304"/>
      <c r="AM57" s="312">
        <v>53112905</v>
      </c>
      <c r="AN57" s="313">
        <v>115918</v>
      </c>
      <c r="AO57" s="314">
        <v>33.700000000000003</v>
      </c>
      <c r="AP57" s="315">
        <v>48387</v>
      </c>
      <c r="AQ57" s="316">
        <v>2</v>
      </c>
      <c r="AR57" s="317">
        <v>31.7</v>
      </c>
    </row>
    <row r="58" spans="1:44" ht="13" x14ac:dyDescent="0.2">
      <c r="A58" s="247"/>
      <c r="AK58" s="318"/>
      <c r="AL58" s="319" t="s">
        <v>526</v>
      </c>
      <c r="AM58" s="320">
        <v>23148932</v>
      </c>
      <c r="AN58" s="321">
        <v>50522</v>
      </c>
      <c r="AO58" s="322">
        <v>11</v>
      </c>
      <c r="AP58" s="323">
        <v>25592</v>
      </c>
      <c r="AQ58" s="324">
        <v>5</v>
      </c>
      <c r="AR58" s="325">
        <v>6</v>
      </c>
    </row>
    <row r="59" spans="1:44" ht="13" x14ac:dyDescent="0.2">
      <c r="A59" s="247"/>
      <c r="AK59" s="303" t="s">
        <v>530</v>
      </c>
      <c r="AL59" s="304"/>
      <c r="AM59" s="312">
        <v>28492202</v>
      </c>
      <c r="AN59" s="313">
        <v>62616</v>
      </c>
      <c r="AO59" s="314">
        <v>-46</v>
      </c>
      <c r="AP59" s="315">
        <v>49684</v>
      </c>
      <c r="AQ59" s="316">
        <v>2.7</v>
      </c>
      <c r="AR59" s="317">
        <v>-48.7</v>
      </c>
    </row>
    <row r="60" spans="1:44" ht="13" x14ac:dyDescent="0.2">
      <c r="A60" s="247"/>
      <c r="AK60" s="318"/>
      <c r="AL60" s="319" t="s">
        <v>526</v>
      </c>
      <c r="AM60" s="320">
        <v>15417659</v>
      </c>
      <c r="AN60" s="321">
        <v>33883</v>
      </c>
      <c r="AO60" s="322">
        <v>-32.9</v>
      </c>
      <c r="AP60" s="323">
        <v>28303</v>
      </c>
      <c r="AQ60" s="324">
        <v>10.6</v>
      </c>
      <c r="AR60" s="325">
        <v>-43.5</v>
      </c>
    </row>
    <row r="61" spans="1:44" ht="13" x14ac:dyDescent="0.2">
      <c r="A61" s="247"/>
      <c r="AK61" s="303" t="s">
        <v>531</v>
      </c>
      <c r="AL61" s="326"/>
      <c r="AM61" s="312">
        <v>33196215</v>
      </c>
      <c r="AN61" s="313">
        <v>72160</v>
      </c>
      <c r="AO61" s="314">
        <v>7.9</v>
      </c>
      <c r="AP61" s="315">
        <v>49163</v>
      </c>
      <c r="AQ61" s="327">
        <v>-0.8</v>
      </c>
      <c r="AR61" s="317">
        <v>8.6999999999999993</v>
      </c>
    </row>
    <row r="62" spans="1:44" ht="13" x14ac:dyDescent="0.2">
      <c r="A62" s="247"/>
      <c r="AK62" s="318"/>
      <c r="AL62" s="319" t="s">
        <v>526</v>
      </c>
      <c r="AM62" s="320">
        <v>17507404</v>
      </c>
      <c r="AN62" s="321">
        <v>38029</v>
      </c>
      <c r="AO62" s="322">
        <v>1.6</v>
      </c>
      <c r="AP62" s="323">
        <v>25829</v>
      </c>
      <c r="AQ62" s="324">
        <v>1.7</v>
      </c>
      <c r="AR62" s="325">
        <v>-0.1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vpqtL2ZOdBdgAfD1c06PkP2nRZkMkMI0QgiIA2EEP0/V5S2tD2rNr9i5mR1P8/ui1qJi8oVexjlorFjJnSOkQ==" saltValue="vo6Xd5T1FZ4ShJmPaQ8S0A==" spinCount="100000" sheet="1" objects="1" scenarios="1"/>
  <customSheetViews>
    <customSheetView guid="{C032803A-2662-4D29-85E9-E22F97528AFA}"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6" zoomScale="90" zoomScaleNormal="90" zoomScaleSheetLayoutView="55" workbookViewId="0">
      <selection activeCell="AV20" sqref="AV20"/>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483</v>
      </c>
    </row>
    <row r="121" spans="125:125" ht="13.5" hidden="1" customHeight="1" x14ac:dyDescent="0.2">
      <c r="DU121" s="241"/>
    </row>
  </sheetData>
  <sheetProtection algorithmName="SHA-512" hashValue="TrGKw72VTVzrgXiA6s+lZAd58+kqpz24trNJ6DK45OHhqJq+WnAjSmdWb7Kkzpfg/wOkio1DSepnjVhgDlTWng==" saltValue="GTefcjHweuJziYM8uSl5HA==" spinCount="100000" sheet="1" objects="1" scenarios="1"/>
  <dataConsolidate/>
  <customSheetViews>
    <customSheetView guid="{C032803A-2662-4D29-85E9-E22F97528AFA}"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AM116" sqref="AM116"/>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483</v>
      </c>
    </row>
  </sheetData>
  <sheetProtection algorithmName="SHA-512" hashValue="XSp8JCVICx9HCuidG2C1OKpKr/XVYhF+79iUbE8IjJV981ZwO6PmayYOCtNfRNiuleIicnKRbSEKME/tkLudDg==" saltValue="64Qpy6R6q7WYafOxFxQKnA==" spinCount="100000" sheet="1" objects="1" scenarios="1"/>
  <dataConsolidate/>
  <customSheetViews>
    <customSheetView guid="{C032803A-2662-4D29-85E9-E22F97528AFA}"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election activeCell="M44" sqref="M44"/>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26" t="s">
        <v>3</v>
      </c>
      <c r="D47" s="1126"/>
      <c r="E47" s="1127"/>
      <c r="F47" s="11">
        <v>20.82</v>
      </c>
      <c r="G47" s="12">
        <v>18.02</v>
      </c>
      <c r="H47" s="12">
        <v>18.05</v>
      </c>
      <c r="I47" s="12">
        <v>19.62</v>
      </c>
      <c r="J47" s="13">
        <v>17.84</v>
      </c>
    </row>
    <row r="48" spans="2:10" ht="57.75" customHeight="1" x14ac:dyDescent="0.2">
      <c r="B48" s="14"/>
      <c r="C48" s="1128" t="s">
        <v>4</v>
      </c>
      <c r="D48" s="1128"/>
      <c r="E48" s="1129"/>
      <c r="F48" s="15">
        <v>3.23</v>
      </c>
      <c r="G48" s="16">
        <v>4.7300000000000004</v>
      </c>
      <c r="H48" s="16">
        <v>4.18</v>
      </c>
      <c r="I48" s="16">
        <v>4.2699999999999996</v>
      </c>
      <c r="J48" s="17">
        <v>4.26</v>
      </c>
    </row>
    <row r="49" spans="2:10" ht="57.75" customHeight="1" thickBot="1" x14ac:dyDescent="0.25">
      <c r="B49" s="18"/>
      <c r="C49" s="1130" t="s">
        <v>5</v>
      </c>
      <c r="D49" s="1130"/>
      <c r="E49" s="1131"/>
      <c r="F49" s="19">
        <v>0.71</v>
      </c>
      <c r="G49" s="20">
        <v>1.66</v>
      </c>
      <c r="H49" s="20">
        <v>0.12</v>
      </c>
      <c r="I49" s="20">
        <v>3.05</v>
      </c>
      <c r="J49" s="21" t="s">
        <v>538</v>
      </c>
    </row>
    <row r="50" spans="2:10" ht="13" x14ac:dyDescent="0.2"/>
  </sheetData>
  <sheetProtection algorithmName="SHA-512" hashValue="mc1R7ouHkUpmDMVq3MYPNXM2r3yStAWLBEC5JdUchTRpyr92IvE9BbyRu4nr7uLS9wKYEa1pZnqCBb6JKPOq3A==" saltValue="guFywLZEH3v++R3P6qj7Ww==" spinCount="100000" sheet="1" objects="1" scenarios="1"/>
  <customSheetViews>
    <customSheetView guid="{C032803A-2662-4D29-85E9-E22F97528AFA}"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f10850</cp:lastModifiedBy>
  <cp:lastPrinted>2026-03-11T23:56:37Z</cp:lastPrinted>
  <dcterms:created xsi:type="dcterms:W3CDTF">2026-02-23T08:29:19Z</dcterms:created>
  <dcterms:modified xsi:type="dcterms:W3CDTF">2026-03-12T04:00:26Z</dcterms:modified>
  <cp:category/>
</cp:coreProperties>
</file>